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jordancompany0-my.sharepoint.com/personal/cboateng_tjclp_com/Documents/Documents/"/>
    </mc:Choice>
  </mc:AlternateContent>
  <xr:revisionPtr revIDLastSave="1" documentId="8_{07CD6A9C-40A2-4161-8C21-F53A8F866DD1}" xr6:coauthVersionLast="47" xr6:coauthVersionMax="47" xr10:uidLastSave="{6C8E7AD4-A8F4-4647-8087-6DA7511C6EEB}"/>
  <bookViews>
    <workbookView xWindow="9510" yWindow="0" windowWidth="9780" windowHeight="11370" activeTab="4" xr2:uid="{00000000-000D-0000-FFFF-FFFF00000000}"/>
  </bookViews>
  <sheets>
    <sheet name="Legend" sheetId="10" r:id="rId1"/>
    <sheet name="Cover" sheetId="7" r:id="rId2"/>
    <sheet name="Valuation Matrix" sheetId="4" r:id="rId3"/>
    <sheet name="Model Title &gt;&gt;" sheetId="8" r:id="rId4"/>
    <sheet name="Model" sheetId="1" r:id="rId5"/>
    <sheet name="Acquisitions" sheetId="3" r:id="rId6"/>
  </sheets>
  <definedNames>
    <definedName name="\A">#REF!</definedName>
    <definedName name="\B">#REF!</definedName>
    <definedName name="\C">#REF!</definedName>
    <definedName name="\E">#REF!</definedName>
    <definedName name="\N">#REF!</definedName>
    <definedName name="__" hidden="1">{"'1-TheatreBkgs'!$A$1:$L$102"}</definedName>
    <definedName name="___" hidden="1">{"'1-TheatreBkgs'!$A$1:$L$102"}</definedName>
    <definedName name="____________________________ww2" hidden="1">{#N/A,#N/A,FALSE,"Admin";#N/A,#N/A,FALSE,"Other"}</definedName>
    <definedName name="______________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___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____na2" hidden="1">{"'SIVA Pricing Model'!$A$1:$F$39"}</definedName>
    <definedName name="______________na3" hidden="1">{"'SIVA Pricing Model'!$A$1:$F$39"}</definedName>
    <definedName name="______________Tes6" hidden="1">{"'SIVA Pricing Model'!$A$1:$F$39"}</definedName>
    <definedName name="____________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____ww2" hidden="1">{#N/A,#N/A,FALSE,"Admin";#N/A,#N/A,FALSE,"Other"}</definedName>
    <definedName name="_____________ww2" hidden="1">{#N/A,#N/A,FALSE,"Admin";#N/A,#N/A,FALSE,"Other"}</definedName>
    <definedName name="__________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__ww2" hidden="1">{#N/A,#N/A,FALSE,"Admin";#N/A,#N/A,FALSE,"Other"}</definedName>
    <definedName name="_________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_ww2" hidden="1">{#N/A,#N/A,FALSE,"Admin";#N/A,#N/A,FALSE,"Other"}</definedName>
    <definedName name="________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__ww2" hidden="1">{#N/A,#N/A,FALSE,"Admin";#N/A,#N/A,FALSE,"Other"}</definedName>
    <definedName name="_________new1" hidden="1">{#N/A,#N/A,FALSE,"Channel - Data";#N/A,#N/A,FALSE,"Channel - Audio";#N/A,#N/A,FALSE,"Product - Audio";#N/A,#N/A,FALSE,"Reserves Sum"}</definedName>
    <definedName name="_________ww2" hidden="1">{#N/A,#N/A,FALSE,"Admin";#N/A,#N/A,FALSE,"Other"}</definedName>
    <definedName name="________new1" hidden="1">{#N/A,#N/A,FALSE,"Channel - Data";#N/A,#N/A,FALSE,"Channel - Audio";#N/A,#N/A,FALSE,"Product - Audio";#N/A,#N/A,FALSE,"Reserves Sum"}</definedName>
    <definedName name="______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__ww2" hidden="1">{#N/A,#N/A,FALSE,"Admin";#N/A,#N/A,FALSE,"Other"}</definedName>
    <definedName name="________xlfn.BAHTTEXT" hidden="1">#NAME?</definedName>
    <definedName name="_______new1" hidden="1">{#N/A,#N/A,FALSE,"Channel - Data";#N/A,#N/A,FALSE,"Channel - Audio";#N/A,#N/A,FALSE,"Product - Audio";#N/A,#N/A,FALSE,"Reserves Sum"}</definedName>
    <definedName name="_______Tes6" hidden="1">{"'SIVA Pricing Model'!$A$1:$F$39"}</definedName>
    <definedName name="_______ww2" hidden="1">{#N/A,#N/A,FALSE,"Admin";#N/A,#N/A,FALSE,"Other"}</definedName>
    <definedName name="_______xlfn.BAHTTEXT" hidden="1">#NAME?</definedName>
    <definedName name="______D33" hidden="1">{"Olk by Qtr Full",#N/A,FALSE,"Tot PalmPalm";"Olk by Qtr Full",#N/A,FALSE,"Tot Device";"Olk by Qtr Full",#N/A,FALSE,"Platform";"Olk by Qtr Full",#N/A,FALSE,"Palm.Net";"Olk by Qtr Full",#N/A,FALSE,"Elim"}</definedName>
    <definedName name="______fd4" hidden="1">#REF!</definedName>
    <definedName name="______jo1" hidden="1">{#N/A,#N/A,FALSE,"Calculator"}</definedName>
    <definedName name="______key2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______na2" hidden="1">{"'SIVA Pricing Model'!$A$1:$F$39"}</definedName>
    <definedName name="______na3" hidden="1">{"'SIVA Pricing Model'!$A$1:$F$39"}</definedName>
    <definedName name="______new1" hidden="1">{#N/A,#N/A,FALSE,"Channel - Data";#N/A,#N/A,FALSE,"Channel - Audio";#N/A,#N/A,FALSE,"Product - Audio";#N/A,#N/A,FALSE,"Reserves Sum"}</definedName>
    <definedName name="__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__Tes6" hidden="1">{"'SIVA Pricing Model'!$A$1:$F$39"}</definedName>
    <definedName name="____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__ww2" hidden="1">{#N/A,#N/A,FALSE,"Admin";#N/A,#N/A,FALSE,"Other"}</definedName>
    <definedName name="______www1" hidden="1">{#N/A,#N/A,FALSE,"Calculator"}</definedName>
    <definedName name="______www2" hidden="1">{#N/A,#N/A,FALSE,"Calculator"}</definedName>
    <definedName name="______xlfn.BAHTTEXT" hidden="1">#NAME?</definedName>
    <definedName name="_____ae2">{"'Inventory &amp; Anal-Cur Wkbk'!$A$7:$AP$71"}</definedName>
    <definedName name="_____D33" hidden="1">{"Olk by Qtr Full",#N/A,FALSE,"Tot PalmPalm";"Olk by Qtr Full",#N/A,FALSE,"Tot Device";"Olk by Qtr Full",#N/A,FALSE,"Platform";"Olk by Qtr Full",#N/A,FALSE,"Palm.Net";"Olk by Qtr Full",#N/A,FALSE,"Elim"}</definedName>
    <definedName name="_____fd4" hidden="1">#REF!</definedName>
    <definedName name="_____I2" hidden="1">{"PVGraph2",#N/A,FALSE,"PV Data"}</definedName>
    <definedName name="_____I3" hidden="1">{"PVGraph2",#N/A,FALSE,"PV Data"}</definedName>
    <definedName name="_____key4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_____na2" hidden="1">{"'SIVA Pricing Model'!$A$1:$F$39"}</definedName>
    <definedName name="_____na3" hidden="1">{"'SIVA Pricing Model'!$A$1:$F$39"}</definedName>
    <definedName name="_____new1" hidden="1">{#N/A,#N/A,FALSE,"Channel - Data";#N/A,#N/A,FALSE,"Channel - Audio";#N/A,#N/A,FALSE,"Product - Audio";#N/A,#N/A,FALSE,"Reserves Sum"}</definedName>
    <definedName name="_____te1" hidden="1">{"'1098trans'!$A$10:$F$64","'1098trans'!$A$65:$A$66","'1098trans'!$A$67:$D$69","'1098trans'!$A$64:$F$69"}</definedName>
    <definedName name="_____Tes6" hidden="1">{"'SIVA Pricing Model'!$A$1:$F$39"}</definedName>
    <definedName name="_____w1" hidden="1">{"PVGraph2",#N/A,FALSE,"PV Data"}</definedName>
    <definedName name="_____w2" hidden="1">{"PVGraph2",#N/A,FALSE,"PV Data"}</definedName>
    <definedName name="_____w3" hidden="1">{"PVGraph2",#N/A,FALSE,"PV Data"}</definedName>
    <definedName name="_____ww2" hidden="1">{#N/A,#N/A,FALSE,"Admin";#N/A,#N/A,FALSE,"Other"}</definedName>
    <definedName name="_____xlfn.BAHTTEXT" hidden="1">#NAME?</definedName>
    <definedName name="_____xz4" hidden="1">{0,0,0,0;0,0,0,0;0,0,0,0;0,0,0,0;0,0,0,0;0,0,0,0}</definedName>
    <definedName name="_____y2" hidden="1">{"PVGraph2",#N/A,FALSE,"PV Data"}</definedName>
    <definedName name="_____zP2">#REF!,#REF!,#REF!</definedName>
    <definedName name="____ae2">{"'Inventory &amp; Anal-Cur Wkbk'!$A$7:$AP$71"}</definedName>
    <definedName name="____BCF02">#REF!</definedName>
    <definedName name="____BCF97">#REF!</definedName>
    <definedName name="____BSH01">#REF!</definedName>
    <definedName name="____BSH02">#REF!</definedName>
    <definedName name="____BSH03">#REF!</definedName>
    <definedName name="____BSH98">#REF!</definedName>
    <definedName name="____BSH99">#REF!</definedName>
    <definedName name="____BSO97">#REF!</definedName>
    <definedName name="____BSO98">#REF!</definedName>
    <definedName name="____BSO99">#REF!</definedName>
    <definedName name="____CGA01">#REF!</definedName>
    <definedName name="____CGA02">#REF!</definedName>
    <definedName name="____CGA03">#REF!</definedName>
    <definedName name="____CGA98">#REF!</definedName>
    <definedName name="____CGA99">#REF!</definedName>
    <definedName name="____D33" hidden="1">{"Olk by Qtr Full",#N/A,FALSE,"Tot PalmPalm";"Olk by Qtr Full",#N/A,FALSE,"Tot Device";"Olk by Qtr Full",#N/A,FALSE,"Platform";"Olk by Qtr Full",#N/A,FALSE,"Palm.Net";"Olk by Qtr Full",#N/A,FALSE,"Elim"}</definedName>
    <definedName name="____DAP01">#REF!</definedName>
    <definedName name="____DAP02">#REF!</definedName>
    <definedName name="____DAP03">#REF!</definedName>
    <definedName name="____DAP97">#REF!</definedName>
    <definedName name="____DAP98">#REF!</definedName>
    <definedName name="____DAP99">#REF!</definedName>
    <definedName name="____EPS02">#REF!</definedName>
    <definedName name="____EPS03">#REF!</definedName>
    <definedName name="____eps7">#REF!,#REF!</definedName>
    <definedName name="____eps8">#REF!,#REF!</definedName>
    <definedName name="____EPS97">#REF!</definedName>
    <definedName name="____eps99">#REF!,#REF!,#REF!,#REF!,#REF!,#REF!</definedName>
    <definedName name="____FCF2001">#REF!</definedName>
    <definedName name="____FCF2002">#REF!</definedName>
    <definedName name="____FCF2003">#REF!</definedName>
    <definedName name="____FCF2004">#REF!</definedName>
    <definedName name="____FCF2005">#REF!</definedName>
    <definedName name="____FCF2006">#REF!</definedName>
    <definedName name="____fd4" hidden="1">#REF!</definedName>
    <definedName name="____g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g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ggt67" hidden="1">{"'Vietnam'!$E$21:$W$45","'Vietnam'!$E$21:$W$45"}</definedName>
    <definedName name="____inc91">#REF!</definedName>
    <definedName name="____inc92">#REF!</definedName>
    <definedName name="____inc93">#REF!</definedName>
    <definedName name="____inc94">#REF!</definedName>
    <definedName name="____inc95">#REF!</definedName>
    <definedName name="____inc96">#REF!</definedName>
    <definedName name="____int01">#REF!</definedName>
    <definedName name="____int02">#REF!</definedName>
    <definedName name="____int03">#REF!</definedName>
    <definedName name="____jo1" hidden="1">{#N/A,#N/A,FALSE,"Calculator"}</definedName>
    <definedName name="____key2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____LD2">#REF!</definedName>
    <definedName name="____M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I01">#REF!</definedName>
    <definedName name="____MI02">#REF!</definedName>
    <definedName name="____MI03">#REF!</definedName>
    <definedName name="____MI98">#REF!</definedName>
    <definedName name="____MI99">#REF!</definedName>
    <definedName name="____mp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2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2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2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2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2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3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3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3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mp3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na2" hidden="1">{"'SIVA Pricing Model'!$A$1:$F$39"}</definedName>
    <definedName name="____na3" hidden="1">{"'SIVA Pricing Model'!$A$1:$F$39"}</definedName>
    <definedName name="____new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new10" hidden="1">{"'B-2 QSER Jun 98 4-27-98 cor'!$A$1:$F$57"}</definedName>
    <definedName name="____new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new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new2" hidden="1">{"'B-2 QSER Jun 98 4-27-98 cor'!$A$1:$F$57"}</definedName>
    <definedName name="____new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new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new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new5" hidden="1">{"'B-2 QSER Jun 98 4-27-98 cor'!$A$1:$F$57"}</definedName>
    <definedName name="____OCF02">#REF!</definedName>
    <definedName name="____OGA01">#REF!</definedName>
    <definedName name="____OGA02">#REF!</definedName>
    <definedName name="____OGA03">#REF!</definedName>
    <definedName name="____OGA98">#REF!</definedName>
    <definedName name="____OGA99">#REF!</definedName>
    <definedName name="____old2" hidden="1">{"'B-2 QSER Jun 98 4-27-98 cor'!$A$1:$F$57"}</definedName>
    <definedName name="____PFD01">#REF!</definedName>
    <definedName name="____PFD02">#REF!</definedName>
    <definedName name="____PFD03">#REF!</definedName>
    <definedName name="____PFD99">#REF!</definedName>
    <definedName name="____Q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1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1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1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14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14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3" hidden="1">#REF!</definedName>
    <definedName name="____q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q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q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q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q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q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qq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sss1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__sss12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__sss123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__sss4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__sss41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__t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t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t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t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t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t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__TCF01">#REF!</definedName>
    <definedName name="____TCF02">#REF!</definedName>
    <definedName name="____TCF03">#REF!</definedName>
    <definedName name="____te1" hidden="1">{"'1098trans'!$A$10:$F$64","'1098trans'!$A$65:$A$66","'1098trans'!$A$67:$D$69","'1098trans'!$A$64:$F$69"}</definedName>
    <definedName name="____Tes6" hidden="1">{"'SIVA Pricing Model'!$A$1:$F$39"}</definedName>
    <definedName name="__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__wip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wip2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wip2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wip2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wip2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wip24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wip24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ww2" hidden="1">{#N/A,#N/A,FALSE,"Admin";#N/A,#N/A,FALSE,"Other"}</definedName>
    <definedName name="____www1" hidden="1">{#N/A,#N/A,FALSE,"Calculator"}</definedName>
    <definedName name="____www2" hidden="1">{#N/A,#N/A,FALSE,"Calculator"}</definedName>
    <definedName name="____x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4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4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lfn.BAHTTEXT" hidden="1">#NAME?</definedName>
    <definedName name="____xx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x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x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x123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x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xx4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__zP2">#REF!,#REF!,#REF!</definedName>
    <definedName name="___a1" hidden="1">{"'1-TheatreBkgs'!$A$1:$L$102"}</definedName>
    <definedName name="___a2" hidden="1">{"'1-TheatreBkgs'!$A$1:$L$102"}</definedName>
    <definedName name="___a3" hidden="1">{"'1-TheatreBkgs'!$A$1:$L$102"}</definedName>
    <definedName name="___a4" hidden="1">{"'1-TheatreBkgs'!$A$1:$L$102"}</definedName>
    <definedName name="___ae2">{"'Inventory &amp; Anal-Cur Wkbk'!$A$7:$AP$71"}</definedName>
    <definedName name="___BCF02">#REF!</definedName>
    <definedName name="___BCF97">#REF!</definedName>
    <definedName name="___BSH01">#REF!</definedName>
    <definedName name="___BSH02">#REF!</definedName>
    <definedName name="___BSH03">#REF!</definedName>
    <definedName name="___BSH98">#REF!</definedName>
    <definedName name="___BSH99">#REF!</definedName>
    <definedName name="___BSO97">#REF!</definedName>
    <definedName name="___BSO98">#REF!</definedName>
    <definedName name="___BSO99">#REF!</definedName>
    <definedName name="___CGA01">#REF!</definedName>
    <definedName name="___CGA02">#REF!</definedName>
    <definedName name="___CGA03">#REF!</definedName>
    <definedName name="___CGA98">#REF!</definedName>
    <definedName name="___CGA99">#REF!</definedName>
    <definedName name="___DAP01">#REF!</definedName>
    <definedName name="___DAP02">#REF!</definedName>
    <definedName name="___DAP03">#REF!</definedName>
    <definedName name="___DAP97">#REF!</definedName>
    <definedName name="___DAP98">#REF!</definedName>
    <definedName name="___DAP99">#REF!</definedName>
    <definedName name="___EPS02">#REF!</definedName>
    <definedName name="___EPS03">#REF!</definedName>
    <definedName name="___eps7">#REF!,#REF!</definedName>
    <definedName name="___eps8">#REF!,#REF!</definedName>
    <definedName name="___eps9">#REF!,#REF!</definedName>
    <definedName name="___EPS97">#REF!</definedName>
    <definedName name="___eps99">#REF!,#REF!,#REF!,#REF!,#REF!,#REF!</definedName>
    <definedName name="___er3">{"FTSE100","COMPANIES",TRUE}</definedName>
    <definedName name="___FCF2001">#REF!</definedName>
    <definedName name="___FCF2002">#REF!</definedName>
    <definedName name="___FCF2003">#REF!</definedName>
    <definedName name="___FCF2004">#REF!</definedName>
    <definedName name="___FCF2005">#REF!</definedName>
    <definedName name="___FCF2006">#REF!</definedName>
    <definedName name="___fd4" hidden="1">#REF!</definedName>
    <definedName name="___ggt67" hidden="1">{"'Vietnam'!$E$21:$W$45","'Vietnam'!$E$21:$W$45"}</definedName>
    <definedName name="___HGP1010" hidden="1">{"'Sheet1'!$A$1:$H$36"}</definedName>
    <definedName name="___I2" hidden="1">{"PVGraph2",#N/A,FALSE,"PV Data"}</definedName>
    <definedName name="___I3" hidden="1">{"PVGraph2",#N/A,FALSE,"PV Data"}</definedName>
    <definedName name="___inc91">#REF!</definedName>
    <definedName name="___inc92">#REF!</definedName>
    <definedName name="___inc93">#REF!</definedName>
    <definedName name="___inc94">#REF!</definedName>
    <definedName name="___inc95">#REF!</definedName>
    <definedName name="___inc96">#REF!</definedName>
    <definedName name="___int01">#REF!</definedName>
    <definedName name="___int02">#REF!</definedName>
    <definedName name="___int03">#REF!</definedName>
    <definedName name="___key2" hidden="1">#REF!</definedName>
    <definedName name="___key4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___LD2">#REF!</definedName>
    <definedName name="___MI01">#REF!</definedName>
    <definedName name="___MI02">#REF!</definedName>
    <definedName name="___MI03">#REF!</definedName>
    <definedName name="___MI98">#REF!</definedName>
    <definedName name="___MI99">#REF!</definedName>
    <definedName name="___na2" hidden="1">{"'SIVA Pricing Model'!$A$1:$F$39"}</definedName>
    <definedName name="___na3" hidden="1">{"'SIVA Pricing Model'!$A$1:$F$39"}</definedName>
    <definedName name="___new1" hidden="1">{#N/A,#N/A,FALSE,"Channel - Data";#N/A,#N/A,FALSE,"Channel - Audio";#N/A,#N/A,FALSE,"Product - Audio";#N/A,#N/A,FALSE,"Reserves Sum"}</definedName>
    <definedName name="___OCF02">#REF!</definedName>
    <definedName name="___OGA01">#REF!</definedName>
    <definedName name="___OGA02">#REF!</definedName>
    <definedName name="___OGA03">#REF!</definedName>
    <definedName name="___OGA98">#REF!</definedName>
    <definedName name="___OGA99">#REF!</definedName>
    <definedName name="___PFD01">#REF!</definedName>
    <definedName name="___PFD02">#REF!</definedName>
    <definedName name="___PFD03">#REF!</definedName>
    <definedName name="___PFD99">#REF!</definedName>
    <definedName name="___q3" hidden="1">#REF!</definedName>
    <definedName name="___qw2" hidden="1">{0,0,0,0;0,0,0,0;0,0,0,0;0,0,0,0;0,0,0,0;0,0,0,0}</definedName>
    <definedName name="___rms1" hidden="1">{"'Sheet1'!$H$10"}</definedName>
    <definedName name="___s1" hidden="1">#REF!</definedName>
    <definedName name="___s2" hidden="1">#REF!</definedName>
    <definedName name="___s3" hidden="1">#REF!</definedName>
    <definedName name="___s4" hidden="1">#REF!</definedName>
    <definedName name="___s5" hidden="1">#REF!</definedName>
    <definedName name="___s6" hidden="1">#REF!</definedName>
    <definedName name="___T306" hidden="1">38798.6481481481</definedName>
    <definedName name="___TCF01">#REF!</definedName>
    <definedName name="___TCF02">#REF!</definedName>
    <definedName name="___TCF03">#REF!</definedName>
    <definedName name="___te1" hidden="1">{"'1098trans'!$A$10:$F$64","'1098trans'!$A$65:$A$66","'1098trans'!$A$67:$D$69","'1098trans'!$A$64:$F$69"}</definedName>
    <definedName name="___Tes6" hidden="1">{"'SIVA Pricing Model'!$A$1:$F$39"}</definedName>
    <definedName name="___v1" hidden="1">{"'1-TheatreBkgs'!$A$1:$L$102"}</definedName>
    <definedName name="___V2" hidden="1">{"'1-TheatreBkgs'!$A$1:$L$102"}</definedName>
    <definedName name="___v3" hidden="1">{"'1-TheatreBkgs'!$A$1:$L$102"}</definedName>
    <definedName name="___w1" hidden="1">{"PVGraph2",#N/A,FALSE,"PV Data"}</definedName>
    <definedName name="___w2" hidden="1">{"PVGraph2",#N/A,FALSE,"PV Data"}</definedName>
    <definedName name="___w3" hidden="1">{"PVGraph2",#N/A,FALSE,"PV Data"}</definedName>
    <definedName name="___ww2" hidden="1">{#N/A,#N/A,FALSE,"Admin";#N/A,#N/A,FALSE,"Other"}</definedName>
    <definedName name="___xlfn.BAHTTEXT" hidden="1">#NAME?</definedName>
    <definedName name="___xz4" hidden="1">{0,0,0,0;0,0,0,0;0,0,0,0;0,0,0,0;0,0,0,0;0,0,0,0}</definedName>
    <definedName name="___y2" hidden="1">{"PVGraph2",#N/A,FALSE,"PV Data"}</definedName>
    <definedName name="__123Graph_A" hidden="1">#REF!</definedName>
    <definedName name="__123Graph_ABROCMON" hidden="1">#REF!</definedName>
    <definedName name="__123Graph_ACARRMON" hidden="1">#REF!</definedName>
    <definedName name="__123Graph_ACAULMON" hidden="1">#REF!</definedName>
    <definedName name="__123Graph_ACELMON" hidden="1">#REF!</definedName>
    <definedName name="__123Graph_AChart1" hidden="1">#REF!</definedName>
    <definedName name="__123Graph_ACOAL" hidden="1">#REF!</definedName>
    <definedName name="__123Graph_ACOMP" hidden="1">#REF!</definedName>
    <definedName name="__123Graph_ACOSTS" hidden="1">#REF!</definedName>
    <definedName name="__123Graph_ACurrent" hidden="1">#REF!</definedName>
    <definedName name="__123Graph_ADONAGRA" hidden="1">#REF!</definedName>
    <definedName name="__123Graph_ADONATMO" hidden="1">#REF!</definedName>
    <definedName name="__123Graph_AFOBMON" hidden="1">#REF!</definedName>
    <definedName name="__123Graph_AGRAPH1" hidden="1">#REF!</definedName>
    <definedName name="__123Graph_AGraph10" hidden="1">#REF!</definedName>
    <definedName name="__123Graph_AGraph11" hidden="1">#REF!</definedName>
    <definedName name="__123Graph_AGRAPH2" hidden="1">#REF!</definedName>
    <definedName name="__123Graph_AGraph3" hidden="1">#REF!</definedName>
    <definedName name="__123Graph_AGraph5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PH_EXPIRE" hidden="1">#N/A</definedName>
    <definedName name="__123Graph_AHAC" hidden="1">#REF!</definedName>
    <definedName name="__123Graph_AHISTORY" hidden="1">#REF!</definedName>
    <definedName name="__123Graph_ANPV" hidden="1">#REF!</definedName>
    <definedName name="__123Graph_ANTINCMO" hidden="1">#REF!</definedName>
    <definedName name="__123Graph_AOPNETGRA" hidden="1">#REF!</definedName>
    <definedName name="__123Graph_APERCAP" hidden="1">#REF!</definedName>
    <definedName name="__123Graph_ARECV" hidden="1">#REF!</definedName>
    <definedName name="__123Graph_ASALES" hidden="1">#REF!</definedName>
    <definedName name="__123Graph_ASALESMO" hidden="1">#REF!</definedName>
    <definedName name="__123Graph_ASALESTREND" hidden="1">#REF!</definedName>
    <definedName name="__123Graph_ATOMWEEK" hidden="1">#REF!</definedName>
    <definedName name="__123Graph_ATOP10" hidden="1">#N/A</definedName>
    <definedName name="__123Graph_AWINTMON" hidden="1">#REF!</definedName>
    <definedName name="__123Graph_B" hidden="1">#REF!</definedName>
    <definedName name="__123Graph_BChart1" hidden="1">#REF!</definedName>
    <definedName name="__123Graph_BCOAL" hidden="1">#REF!</definedName>
    <definedName name="__123Graph_BCOMP" hidden="1">#REF!</definedName>
    <definedName name="__123Graph_BCOSTS" hidden="1">#REF!</definedName>
    <definedName name="__123Graph_BCurrent" hidden="1">#REF!</definedName>
    <definedName name="__123Graph_BDONAGRA" hidden="1">#REF!</definedName>
    <definedName name="__123Graph_BDONATMO" hidden="1">#REF!</definedName>
    <definedName name="__123Graph_BFUEL" hidden="1">#REF!</definedName>
    <definedName name="__123Graph_BGRAPH1" hidden="1">#REF!</definedName>
    <definedName name="__123Graph_BGRAPH2" hidden="1">#REF!</definedName>
    <definedName name="__123Graph_BGraph8" hidden="1">#REF!</definedName>
    <definedName name="__123Graph_BHOBKEN4H" hidden="1">#REF!</definedName>
    <definedName name="__123Graph_BHOBOKEN" hidden="1">#REF!</definedName>
    <definedName name="__123Graph_BNTINCMO" hidden="1">#REF!</definedName>
    <definedName name="__123Graph_BOPNETGRA" hidden="1">#REF!</definedName>
    <definedName name="__123Graph_BPC" hidden="1">#REF!</definedName>
    <definedName name="__123Graph_BPERCAP" hidden="1">#REF!</definedName>
    <definedName name="__123Graph_BPRIC_APP" hidden="1">#REF!</definedName>
    <definedName name="__123Graph_BRECV" hidden="1">#REF!</definedName>
    <definedName name="__123Graph_BSALES" hidden="1">#REF!</definedName>
    <definedName name="__123Graph_BSALESMO" hidden="1">#REF!</definedName>
    <definedName name="__123Graph_BTOMWEEK" hidden="1">#REF!</definedName>
    <definedName name="__123Graph_BTOP10" hidden="1">#N/A</definedName>
    <definedName name="__123Graph_BWINTMON" hidden="1">#REF!</definedName>
    <definedName name="__123Graph_C" hidden="1">#REF!</definedName>
    <definedName name="__123Graph_CChart1" hidden="1">#REF!</definedName>
    <definedName name="__123Graph_CCOAL" hidden="1">#REF!</definedName>
    <definedName name="__123Graph_CCOMP" hidden="1">#REF!</definedName>
    <definedName name="__123Graph_CCurrent" hidden="1">#REF!</definedName>
    <definedName name="__123Graph_CDONAGRA" hidden="1">#REF!</definedName>
    <definedName name="__123Graph_CDONATMO" hidden="1">#REF!</definedName>
    <definedName name="__123Graph_CEXPORTS" hidden="1">#REF!</definedName>
    <definedName name="__123Graph_CGRAPH1" hidden="1">#REF!</definedName>
    <definedName name="__123Graph_CGRAPH2" hidden="1">#REF!</definedName>
    <definedName name="__123Graph_CGraph8" hidden="1">#REF!</definedName>
    <definedName name="__123Graph_CNTINCMO" hidden="1">#REF!</definedName>
    <definedName name="__123Graph_COPNETGRA" hidden="1">#REF!</definedName>
    <definedName name="__123Graph_CPC" hidden="1">#REF!</definedName>
    <definedName name="__123Graph_CPERCAP" hidden="1">#REF!</definedName>
    <definedName name="__123Graph_CRECV" hidden="1">#REF!</definedName>
    <definedName name="__123Graph_CSALES" hidden="1">#REF!</definedName>
    <definedName name="__123Graph_CSALESMO" hidden="1">#REF!</definedName>
    <definedName name="__123Graph_CSNAPBEAN" hidden="1">#REF!</definedName>
    <definedName name="__123Graph_CWINTMON" hidden="1">#REF!</definedName>
    <definedName name="__123Graph_D" hidden="1">#REF!</definedName>
    <definedName name="__123Graph_DChart1" hidden="1">#REF!</definedName>
    <definedName name="__123Graph_DCOAL" hidden="1">#REF!</definedName>
    <definedName name="__123Graph_DCOMP" hidden="1">#REF!</definedName>
    <definedName name="__123Graph_DCurrent" hidden="1">#REF!</definedName>
    <definedName name="__123Graph_DGraph8" hidden="1">#REF!</definedName>
    <definedName name="__123Graph_E" hidden="1">#REF!</definedName>
    <definedName name="__123Graph_EChart1" hidden="1">#REF!</definedName>
    <definedName name="__123Graph_ECOAL" hidden="1">#REF!</definedName>
    <definedName name="__123Graph_ECOMP" hidden="1">#REF!</definedName>
    <definedName name="__123Graph_ECurrent" hidden="1">#REF!</definedName>
    <definedName name="__123Graph_F" hidden="1">#REF!</definedName>
    <definedName name="__123Graph_LBL_A" hidden="1">#REF!</definedName>
    <definedName name="__123Graph_LBL_ACOMP" hidden="1">#REF!</definedName>
    <definedName name="__123Graph_LBL_AHISTORY" hidden="1">#REF!</definedName>
    <definedName name="__123Graph_LBL_ASALESTREND" hidden="1">#REF!</definedName>
    <definedName name="__123Graph_LBL_B" hidden="1">#REF!</definedName>
    <definedName name="__123Graph_LBL_BCOMP" hidden="1">#REF!</definedName>
    <definedName name="__123Graph_LBL_BRECV" hidden="1">#REF!</definedName>
    <definedName name="__123Graph_LBL_C" hidden="1">#REF!</definedName>
    <definedName name="__123Graph_LBL_CCC" hidden="1">#REF!</definedName>
    <definedName name="__123Graph_LBL_CCOMP" hidden="1">#REF!</definedName>
    <definedName name="__123Graph_LBL_CRECV" hidden="1">#REF!</definedName>
    <definedName name="__123Graph_LBL_D" hidden="1">#REF!</definedName>
    <definedName name="__123Graph_LBL_DCOMP" hidden="1">#REF!</definedName>
    <definedName name="__123Graph_LBL_ECOMP" hidden="1">#REF!</definedName>
    <definedName name="__123Graph_X" hidden="1">#REF!</definedName>
    <definedName name="__123Graph_XChart1" hidden="1">#REF!</definedName>
    <definedName name="__123Graph_XCOAL" hidden="1">#REF!</definedName>
    <definedName name="__123Graph_XCOMP" hidden="1">#REF!</definedName>
    <definedName name="__123Graph_XCurrent" hidden="1">#REF!</definedName>
    <definedName name="__123Graph_XDONAGRA" hidden="1">#REF!</definedName>
    <definedName name="__123Graph_XDONATMO" hidden="1">#REF!</definedName>
    <definedName name="__123Graph_XEXP_DEB" hidden="1">#REF!</definedName>
    <definedName name="__123Graph_XEXPORTS" hidden="1">#REF!</definedName>
    <definedName name="__123Graph_XGRAPH1" hidden="1">#REF!</definedName>
    <definedName name="__123Graph_XGraph11" hidden="1">#REF!</definedName>
    <definedName name="__123Graph_XGRAPH2" hidden="1">#REF!</definedName>
    <definedName name="__123Graph_XGraph3" hidden="1">#REF!</definedName>
    <definedName name="__123Graph_XGraph5" hidden="1">#REF!</definedName>
    <definedName name="__123Graph_XGRPH_EXPIRE" hidden="1">#N/A</definedName>
    <definedName name="__123Graph_XHAC" hidden="1">#REF!</definedName>
    <definedName name="__123Graph_XHISTORY" hidden="1">#REF!</definedName>
    <definedName name="__123Graph_XNTINCMO" hidden="1">#REF!</definedName>
    <definedName name="__123Graph_XOPNETGRA" hidden="1">#REF!</definedName>
    <definedName name="__123Graph_XPRICE_VG" hidden="1">#REF!</definedName>
    <definedName name="__123Graph_XRECV" hidden="1">#REF!</definedName>
    <definedName name="__123Graph_XSALES" hidden="1">#REF!</definedName>
    <definedName name="__123Graph_XSALESMO" hidden="1">#REF!</definedName>
    <definedName name="__123Graph_XSALESTREND" hidden="1">#REF!</definedName>
    <definedName name="__123Graph_XTOP10" hidden="1">#N/A</definedName>
    <definedName name="__1IQ_STOCK____ED_COMP" hidden="1">"c3512"</definedName>
    <definedName name="__4__123Graph_ACHART_1" hidden="1">#REF!</definedName>
    <definedName name="__4_123Grap" hidden="1">#REF!</definedName>
    <definedName name="__7__123Graph_ACHART_1" hidden="1">#REF!</definedName>
    <definedName name="__AAA123432" hidden="1">{"'PRORATE GOALS '!$A$1:$O$25"}</definedName>
    <definedName name="__ACF4" hidden="1">{"'PRORATE GOALS '!$A$1:$O$25"}</definedName>
    <definedName name="__ae2">{"'Inventory &amp; Anal-Cur Wkbk'!$A$7:$AP$71"}</definedName>
    <definedName name="__BCF02">#REF!</definedName>
    <definedName name="__BCF97">#REF!</definedName>
    <definedName name="__BSH01">#REF!</definedName>
    <definedName name="__BSH02">#REF!</definedName>
    <definedName name="__BSH03">#REF!</definedName>
    <definedName name="__BSH98">#REF!</definedName>
    <definedName name="__BSH99">#REF!</definedName>
    <definedName name="__BSO97">#REF!</definedName>
    <definedName name="__BSO98">#REF!</definedName>
    <definedName name="__BSO99">#REF!</definedName>
    <definedName name="__CGA01">#REF!</definedName>
    <definedName name="__CGA02">#REF!</definedName>
    <definedName name="__CGA03">#REF!</definedName>
    <definedName name="__CGA98">#REF!</definedName>
    <definedName name="__CGA99">#REF!</definedName>
    <definedName name="__D33" hidden="1">{"Olk by Qtr Full",#N/A,FALSE,"Tot PalmPalm";"Olk by Qtr Full",#N/A,FALSE,"Tot Device";"Olk by Qtr Full",#N/A,FALSE,"Platform";"Olk by Qtr Full",#N/A,FALSE,"Palm.Net";"Olk by Qtr Full",#N/A,FALSE,"Elim"}</definedName>
    <definedName name="__DAP01">#REF!</definedName>
    <definedName name="__DAP02">#REF!</definedName>
    <definedName name="__DAP03">#REF!</definedName>
    <definedName name="__DAP97">#REF!</definedName>
    <definedName name="__DAP98">#REF!</definedName>
    <definedName name="__DAP99">#REF!</definedName>
    <definedName name="__EPS02">#REF!</definedName>
    <definedName name="__EPS03">#REF!</definedName>
    <definedName name="__eps7">#REF!,#REF!</definedName>
    <definedName name="__eps8">#REF!,#REF!</definedName>
    <definedName name="__eps9">#REF!,#REF!</definedName>
    <definedName name="__EPS97">#REF!</definedName>
    <definedName name="__eps99">#REF!,#REF!,#REF!,#REF!,#REF!,#REF!</definedName>
    <definedName name="__er3">{"FTSE100","COMPANIES",TRUE}</definedName>
    <definedName name="__FCF2001">#REF!</definedName>
    <definedName name="__FCF2002">#REF!</definedName>
    <definedName name="__FCF2003">#REF!</definedName>
    <definedName name="__FCF2004">#REF!</definedName>
    <definedName name="__FCF2005">#REF!</definedName>
    <definedName name="__FCF2006">#REF!</definedName>
    <definedName name="__fd1" hidden="1">{#N/A,#N/A,FALSE,"Sales"}</definedName>
    <definedName name="__fd4" hidden="1">#REF!</definedName>
    <definedName name="__FDS_HYPERLINK_TOGGLE_STATE__" hidden="1">"ON"</definedName>
    <definedName name="__FDS_UNIQUE_RANGE_ID_GENERATOR_COUNTER" hidden="1">1</definedName>
    <definedName name="__FDS_USED_FOR_REUSING_RANGE_IDS_RECYCLE" hidden="1">{152,168,338,189,173,195,158,390,7,11,232,378,159,175,261,183,177,129,8,155,265,394,57}</definedName>
    <definedName name="__FDS_USED_FOR_REUSING_RANGE_IDS_RECYCLE_1" hidden="1">{152,168,338,189,173,195,158,390,7,11,232,378,159,175,261,183,177,129,8,155,265,394,57}</definedName>
    <definedName name="__FDS_USED_FOR_REUSING_RANGE_IDS_RECYCLE_2" hidden="1">{152,168,338,189,173,195,158,390,7,11,232,378,159,175,261,183,177,129,8,155,265,394,57}</definedName>
    <definedName name="__FDS_USED_FOR_REUSING_RANGE_IDS_RECYCLE_3" hidden="1">{152,168,338,189,173,195,158,390,7,11,232,378,159,175,261,183,177,129,8,155,265,394,57}</definedName>
    <definedName name="__FDS_USED_FOR_REUSING_RANGE_IDS_RECYCLE_4" hidden="1">{152,168,338,189,173,195,158,390,7,11,232,378,159,175,261,183,177,129,8,155,265,394,57}</definedName>
    <definedName name="__Fill" hidden="1">#REF!</definedName>
    <definedName name="__g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g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GBP2">1.8315</definedName>
    <definedName name="__ggt67" hidden="1">{"'Vietnam'!$E$21:$W$45","'Vietnam'!$E$21:$W$45"}</definedName>
    <definedName name="__HGP1010" hidden="1">{"'Sheet1'!$A$1:$H$36"}</definedName>
    <definedName name="__inc91">#REF!</definedName>
    <definedName name="__inc92">#REF!</definedName>
    <definedName name="__inc93">#REF!</definedName>
    <definedName name="__inc94">#REF!</definedName>
    <definedName name="__inc95">#REF!</definedName>
    <definedName name="__inc96">#REF!</definedName>
    <definedName name="__int01">#REF!</definedName>
    <definedName name="__int02">#REF!</definedName>
    <definedName name="__int03">#REF!</definedName>
    <definedName name="__IntlFixup" hidden="1">TRUE</definedName>
    <definedName name="__IntlFixupTable" hidden="1">#REF!</definedName>
    <definedName name="__jo1" hidden="1">{#N/A,#N/A,FALSE,"Calculator"}</definedName>
    <definedName name="__key2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__key3" hidden="1">#REF!</definedName>
    <definedName name="__LD2">#REF!</definedName>
    <definedName name="__M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e1">36.2</definedName>
    <definedName name="__me2">40</definedName>
    <definedName name="__MI01">#REF!</definedName>
    <definedName name="__MI02">#REF!</definedName>
    <definedName name="__MI03">#REF!</definedName>
    <definedName name="__MI98">#REF!</definedName>
    <definedName name="__MI99">#REF!</definedName>
    <definedName name="__mp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2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2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2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2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2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3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3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3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mp3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na2" hidden="1">"100"</definedName>
    <definedName name="__na3" hidden="1">"50"</definedName>
    <definedName name="__na4" hidden="1">"IQ_LTM_DATE"</definedName>
    <definedName name="__new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new10" hidden="1">{"'B-2 QSER Jun 98 4-27-98 cor'!$A$1:$F$57"}</definedName>
    <definedName name="__new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new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new2" hidden="1">{"'B-2 QSER Jun 98 4-27-98 cor'!$A$1:$F$57"}</definedName>
    <definedName name="__new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new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new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new5" hidden="1">{"'B-2 QSER Jun 98 4-27-98 cor'!$A$1:$F$57"}</definedName>
    <definedName name="__OCF02">#REF!</definedName>
    <definedName name="__OGA01">#REF!</definedName>
    <definedName name="__OGA02">#REF!</definedName>
    <definedName name="__OGA03">#REF!</definedName>
    <definedName name="__OGA98">#REF!</definedName>
    <definedName name="__OGA99">#REF!</definedName>
    <definedName name="__old2" hidden="1">{"'B-2 QSER Jun 98 4-27-98 cor'!$A$1:$F$57"}</definedName>
    <definedName name="__PFD01">#REF!</definedName>
    <definedName name="__PFD02">#REF!</definedName>
    <definedName name="__PFD03">#REF!</definedName>
    <definedName name="__PFD99">#REF!</definedName>
    <definedName name="__Q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1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1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1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14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14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3" hidden="1">#REF!</definedName>
    <definedName name="__q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q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q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q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q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q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q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qw2" hidden="1">{0,0,0,0;0,0,0,0;0,0,0,0;0,0,0,0;0,0,0,0;0,0,0,0}</definedName>
    <definedName name="__R" hidden="1">"Formula fixed. Name can be deleted."</definedName>
    <definedName name="__rms1" hidden="1">{"'Sheet1'!$H$10"}</definedName>
    <definedName name="__s1" hidden="1">#REF!</definedName>
    <definedName name="__s2" hidden="1">#REF!</definedName>
    <definedName name="__s3" hidden="1">#REF!</definedName>
    <definedName name="__s4" hidden="1">#REF!</definedName>
    <definedName name="__s5" hidden="1">#REF!</definedName>
    <definedName name="__s6" hidden="1">#REF!</definedName>
    <definedName name="__sss1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sss12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sss123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sss4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sss41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_t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t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t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T306" hidden="1">38798.6481481481</definedName>
    <definedName name="__t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t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t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_t9" hidden="1">{#N/A,#N/A,TRUE,"FD II Portfolio Summary";#N/A,#N/A,TRUE,"Fund II BV";#N/A,#N/A,TRUE,"Fund II FV";#N/A,#N/A,TRUE,"JRI";#N/A,#N/A,TRUE,"NDS";#N/A,#N/A,TRUE,"Weasler";#N/A,#N/A,TRUE,"Stronghaven";#N/A,#N/A,TRUE,"Connor";#N/A,#N/A,TRUE,"Docu";#N/A,#N/A,TRUE,"HWC";#N/A,#N/A,TRUE,"Temple";#N/A,#N/A,TRUE,"FD III Port Summ";#N/A,#N/A,TRUE,"Fund III BV ";#N/A,#N/A,TRUE,"Fund III MV 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Portfolio Summary ";#N/A,#N/A,TRUE,"BV Valuation";#N/A,#N/A,TRUE,"Western";#N/A,#N/A,TRUE,"Kranson";#N/A,#N/A,TRUE,"ARC";#N/A,#N/A,TRUE,"Precise"}</definedName>
    <definedName name="__TCF01">#REF!</definedName>
    <definedName name="__TCF02">#REF!</definedName>
    <definedName name="__TCF03">#REF!</definedName>
    <definedName name="__Tes6" hidden="1">{"'SIVA Pricing Model'!$A$1:$F$39"}</definedName>
    <definedName name="_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_wip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wip2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wip2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wip2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wip2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wip24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wip24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wrn1" hidden="1">{"Annual",#N/A,FALSE,"Sales &amp; Market";"Quarterly",#N/A,FALSE,"Sales &amp; Market"}</definedName>
    <definedName name="__wrn2" hidden="1">{"client cfbs",#N/A,FALSE,"Client"}</definedName>
    <definedName name="__wrn3" hidden="1">{"client is",#N/A,FALSE,"Client"}</definedName>
    <definedName name="__wrn4" hidden="1">{"client stats",#N/A,FALSE,"Client"}</definedName>
    <definedName name="__wrn5" hidden="1">{"internal is",#N/A,FALSE,"Model"}</definedName>
    <definedName name="__wrn6" hidden="1">{"portrait letter is",#N/A,FALSE,"Model"}</definedName>
    <definedName name="__wrn7" hidden="1">{#N/A,#N/A,FALSE,"Financial";#N/A,#N/A,FALSE,"Balance Sheet";#N/A,#N/A,FALSE,"Income stmt";#N/A,#N/A,FALSE,"Ratio"}</definedName>
    <definedName name="__ww2" hidden="1">{#N/A,#N/A,FALSE,"Admin";#N/A,#N/A,FALSE,"Other"}</definedName>
    <definedName name="__www1" hidden="1">{#N/A,#N/A,FALSE,"Calculator"}</definedName>
    <definedName name="__www2" hidden="1">{#N/A,#N/A,FALSE,"Calculator"}</definedName>
    <definedName name="__x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4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4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lfn.BAHTTEXT" hidden="1">#NAME?</definedName>
    <definedName name="__xlfn.RTD" hidden="1">#NAME?</definedName>
    <definedName name="__xx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x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x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x123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x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x4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_xz4" hidden="1">{0,0,0,0;0,0,0,0;0,0,0,0;0,0,0,0;0,0,0,0;0,0,0,0}</definedName>
    <definedName name="__zP2">#REF!,#REF!,#REF!</definedName>
    <definedName name="_06_30_1999">"Value_Date"</definedName>
    <definedName name="_1" localSheetId="2">'Valuation Matrix'!$B$7:$N$145</definedName>
    <definedName name="_1____123Graph_ACHART_1" hidden="1">#REF!</definedName>
    <definedName name="_1__123Graph_ACHART_10" hidden="1">#REF!</definedName>
    <definedName name="_1__123Graph_ACHART_4H" hidden="1">#REF!</definedName>
    <definedName name="_1__123Graph_AR_M_MARG" hidden="1">#REF!</definedName>
    <definedName name="_1__123Graph_BEPS_CF" hidden="1">#REF!</definedName>
    <definedName name="_1__123Graph_CCHART_12" hidden="1">#REF!</definedName>
    <definedName name="_1__FDSAUDITLINK__" hidden="1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1_2012_WSIB">#REF!</definedName>
    <definedName name="_10____123Graph_LBL_ACHART_1" hidden="1">#REF!</definedName>
    <definedName name="_10___123Graph_ACHART_1" hidden="1">#REF!</definedName>
    <definedName name="_10__123Graph_ACHART_2" hidden="1">#REF!</definedName>
    <definedName name="_10__123Graph_ACHART_9" hidden="1">#REF!</definedName>
    <definedName name="_10__FDSAUDITLINK__" hidden="1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10_0__123Graph_ACHAR" hidden="1">#REF!</definedName>
    <definedName name="_10_FDSAUDITLINK___" hidden="1">{"fdsup://directions/FAT Viewer?action=UPDATE&amp;creator=factset&amp;DYN_ARGS=TRUE&amp;DOC_NAME=FAT:FQL_AUDITING_CLIENT_TEMPLATE.FAT&amp;display_string=Audit&amp;VAR:KEY=BYLCVWFIZG&amp;VAR:QUERY=RkZfREVCVChRVFIsMCwsLCxVU0Qp&amp;WINDOW=FIRST_POPUP&amp;HEIGHT=450&amp;WIDTH=450&amp;START_MAXIMIZED=","FALSE&amp;VAR:CALENDAR=US&amp;VAR:SYMBOL=CERN&amp;VAR:INDEX=0"}</definedName>
    <definedName name="_100___FDSAUDITLINK__" hidden="1">{"fdsup://directions/FAT Viewer?action=UPDATE&amp;creator=factset&amp;DYN_ARGS=TRUE&amp;DOC_NAME=FAT:FQL_AUDITING_CLIENT_TEMPLATE.FAT&amp;display_string=Audit&amp;VAR:KEY=KDSXWLKXYV&amp;VAR:QUERY=RkZfRUJJVERBX09QRVIoTFRNUywsLCxVU0Qp&amp;WINDOW=FIRST_POPUP&amp;HEIGHT=450&amp;WIDTH=450&amp;START_MA","XIMIZED=FALSE&amp;VAR:CALENDAR=US&amp;VAR:SYMBOL=AH&amp;VAR:INDEX=0"}</definedName>
    <definedName name="_1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_0__123Grap" hidden="1">#REF!</definedName>
    <definedName name="_10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__123Graph_XCHART_1" hidden="1">#REF!</definedName>
    <definedName name="_1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_0__123Grap" hidden="1">#REF!</definedName>
    <definedName name="_10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__123Graph_XCHART_3" hidden="1">#REF!</definedName>
    <definedName name="_10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_0__123Graph_A" hidden="1">#REF!</definedName>
    <definedName name="_106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9__123Graph_ACHART_8" hidden="1">#REF!</definedName>
    <definedName name="_1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90__FDSAUDITLINK__" hidden="1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10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92__FDSAUDITLINK__" hidden="1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1093__FDSAUDITLINK__" hidden="1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1094__FDSAUDITLINK__" hidden="1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1095__FDSAUDITLINK__" hidden="1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1096__FDSAUDITLINK__" hidden="1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1097__FDSAUDITLINK__" hidden="1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1098__FDSAUDITLINK__" hidden="1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1099__FDSAUDITLINK__" hidden="1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10IQ_FHLB_DUE_CY" hidden="1">"c2082"</definedName>
    <definedName name="_11____123Graph_LBL_ACHART_2" hidden="1">#REF!</definedName>
    <definedName name="_11___123Graph_ACHART_2" hidden="1">#REF!</definedName>
    <definedName name="_11__123Graph_ACHART_1" hidden="1">#REF!</definedName>
    <definedName name="_11__123Graph_BChart_1A" hidden="1">#REF!</definedName>
    <definedName name="_11__FDSAUDITLINK__" hidden="1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1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00__FDSAUDITLINK__" hidden="1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1101__FDSAUDITLINK__" hidden="1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1102__FDSAUDITLINK__" hidden="1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1103__FDSAUDITLINK__" hidden="1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1104__FDSAUDITLINK__" hidden="1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1105__FDSAUDITLINK__" hidden="1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1106__FDSAUDITLINK__" hidden="1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1107__FDSAUDITLINK__" hidden="1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1108__FDSAUDITLINK__" hidden="1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1109__FDSAUDITLINK__" hidden="1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1__123Graph_XCHART_4" hidden="1">#REF!</definedName>
    <definedName name="_1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1_0__123Graph_A" hidden="1">#REF!</definedName>
    <definedName name="_1110__FDSAUDITLINK__" hidden="1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11__FDSAUDITLINK__" hidden="1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1112__FDSAUDITLINK__" hidden="1">{"fdsup:app=SCRIPT&amp;creator=factset&amp;CMD=INSTRUCTION&amp;WINDOW=NEW&amp;TARGET_APP=EDGAR\Search by Symbol&amp;INSTRUCTION_NAME=VIEW_DOCUMENT&amp;display_string=View Document&amp;IDENTIFIER=GM&amp;START_DATE=20070315&amp;END_DATE=20070315&amp;FILING=10-K"}</definedName>
    <definedName name="_1113__FDSAUDITLINK__" hidden="1">{"fdsup:app=SCRIPT&amp;creator=factset&amp;CMD=INSTRUCTION&amp;WINDOW=NEW&amp;TARGET_APP=EDGAR\Search by Symbol&amp;INSTRUCTION_NAME=VIEW_DOCUMENT&amp;display_string=View Document&amp;IDENTIFIER=GM&amp;START_DATE=20070315&amp;END_DATE=20070315&amp;FILING=10-K"}</definedName>
    <definedName name="_1114__FDSAUDITLINK__" hidden="1">{"fdsup:app=SCRIPT&amp;creator=factset&amp;CMD=INSTRUCTION&amp;WINDOW=NEW&amp;TARGET_APP=EDGAR\Search by Symbol&amp;INSTRUCTION_NAME=VIEW_DOCUMENT&amp;display_string=View Table&amp;IDENTIFIER=GM&amp;START_DATE=20070315&amp;END_DATE=20070315&amp;FILING=10-K&amp;TITLE=Debt Schedule"}</definedName>
    <definedName name="_1115__FDSAUDITLINK__" hidden="1">{"fdsup:app=SCRIPT&amp;creator=factset&amp;CMD=INSTRUCTION&amp;WINDOW=NEW&amp;TARGET_APP=EDGAR\Search by Symbol&amp;INSTRUCTION_NAME=VIEW_DOCUMENT&amp;display_string=View Document&amp;IDENTIFIER=GM&amp;START_DATE=20070315&amp;END_DATE=20070315&amp;FILING=10-K"}</definedName>
    <definedName name="_1116__FDSAUDITLINK__" hidden="1">{"fdsup://directions/News HTML Viewer?action=OPEN&amp;on_error=off&amp;window=popup_no_button&amp;start_maximized=false&amp;creator=factset&amp;display_string=Click to view document&amp;width=640&amp;height=480&amp;address=ZQFNAaDDkp6vd2kDr6rHRJY0s8eYIEgd0DE3HaNSIO4NeQ9WcKXzzRXmFJd1TiwEy2","kLxvCjl7mriZIxk5zTLCyO6ESRF1eqBgltsbzls1Ys0%2FPkpB75sXkkt%2FDXDLN6m0hd2cEYwNQrPTwDvJ1C2PPsFEVJNZa%2BhCyXDMDRbZzis5QpYXX6aAHoeJ0Ct1%2B9Wz%2FKJvDR5bovh6hdkeVMQ6T9eijnBDTV63wHDo5B2BI6bXip33TCcIjXdrSRuJ8NNCKhLrp9oV%2BqdU%2FZG%2BaDaWjQbgeJA5GK1DU3ujSwYeaorqAEz","Q%3D%3D"}</definedName>
    <definedName name="_1117__FDSAUDITLINK__" hidden="1">{"fdsup://directions/News HTML Viewer?action=OPEN&amp;on_error=off&amp;window=popup_no_button&amp;start_maximized=false&amp;creator=factset&amp;display_string=Click to view document&amp;width=640&amp;height=480&amp;address=ZQFNwazDkp6jz6V0bGfGiiHZg8FhV0zQj9PSfRmGjHx%2FsPbtfpQmmd%2F3j%2B1f","8eaZbIimEPQssJRZy0gaLn97o36U%2BOwTmGTWkw0rE0TN3DS9rrW5z7SclmzzhpoHL7qkE3%2FSI1rsd8HKbPaxb29prwgPPIaufK77IspQquPABVwM75jkPqMcunQEM6oVcIyAQuXXO04Y8%2Bhl%2BdhEKAoBoMqrUqdtlQtyL5R%2FQg9d7%2BCrItqebNvseiTl5VqzK1NkE6ncQS3R3mv1%2FzHEO61RaeLdMwXFjBpOJ1tiiZPdBdw1y","HjU4mUgE8M%3D"}</definedName>
    <definedName name="_1118__FDSAUDITLINK__" hidden="1">{"fdsup://directions/News HTML Viewer?action=OPEN&amp;on_error=off&amp;window=popup_no_button&amp;start_maximized=false&amp;creator=factset&amp;display_string=Click to view document&amp;width=640&amp;height=480&amp;address=ZQFNwTDikp6rDgWeOYK80Dwz%2FRH6JvmCSMdj91YsKb%2F%2B5W5QFPFNVIe8BM%2","FrK7fe3UBBSYez5fMG2zfzfy7o4OsVEozPmwYBYvY1Qu%2FPE8rncJY2BMmcyMSrxJ2YMwx4WXWodY8J5Cbv7ciZ3rUe47So6drV5%2BTqdpZ7tQJ84ZqYBem3FF9HVWRJQtBCIO8e%2B6%2BV4qoD7vvBTh2OMOF1s5C9Id0q%2FLj0ldUPAeSJ5U2l0KHYbTS%2BVp8SdqLopi6ALg4Sw5zsMkeeidHERHXbE7IRZm0%2BVZZBpHIPJM2Zl2C","hMuRDKHqb3Q%3D%3D"}</definedName>
    <definedName name="_1119__FDSAUDITLINK__" hidden="1">{"fdsup://directions/News HTML Viewer?action=OPEN&amp;on_error=off&amp;window=popup_no_button&amp;start_maximized=false&amp;creator=factset&amp;display_string=Click to view document&amp;width=640&amp;height=480&amp;address=ZQFNwazDkp6vD6V0vAbj8fxBJJxvCF37DiWkisSE2xRD3Bg5ffUWev9kx7k5epPFa4","dvxn6U%2BKjbY2RuPH4IQg%2BDJWi1%2Bv6uqmI3s3zfGToT8rwbz%2BFDSpNLPb%2FdVVmQxewZy7x3WiSlg4QQGv6yPRE%2Bju9P%2BcbYG7eCUxzYyhCwpWk482ga8qDLTLRpRQT4TIti8U%2FidS%2BKFWQEMBj1cWG%2Bfphyvwbty4OgaXNV2Alay%2FvEghJM4AVcPaVa7%2FNhHhTvNF%2FwBJC0NuehD4wVrgLcHq9xI7slBRgc0Sq","%2FvnTyDg0FP5TqNw%3D%3D"}</definedName>
    <definedName name="_112__FDSAUDITLINK__" hidden="1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2__FDSAUDITLINK___1" hidden="1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2__FDSAUDITLINK___2" hidden="1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2__FDSAUDITLINK___3" hidden="1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2__FDSAUDITLINK___4" hidden="1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2_0__123Graph_BEPS" hidden="1">#REF!</definedName>
    <definedName name="_1120__FDSAUDITLINK__" hidden="1">{"fdsup://directions/News HTML Viewer?action=OPEN&amp;on_error=off&amp;window=popup_no_button&amp;start_maximized=false&amp;creator=factset&amp;display_string=Click to view document&amp;width=640&amp;height=480&amp;address=ZQFNwTbikp6rzyWeMYS8s65uefqC%2BKlzuZ%2FOx2XpwpSR%2BNuu0TkKeZ8n4xxj","uYrBn7UK6YfFoqeGCpWFUjs%2FyQZmphglA18YSZJmMCG%2BS456567UXSNaps6XscjKj%2FOxrTQ56kT26rxASTOlHO1ReAXXiihp1dj3nhU9GGHK2T8b5HUtvKxCjCsnnlAfMat1IXuGNYZAvTWibiclI1xMBo4uy5mFYfIE%2FMtPwjdhAEN7zhzGCt8x%2FsKpx8cXN7bDK5OQFkLfeCvvR3K5Net%2FI0qCKV%2B1itlaZXx1biVGbqT%2","FbP1LrMrzkXtbQJg%3D"}</definedName>
    <definedName name="_1121__FDSAUDITLINK__" hidden="1">{"fdsup://directions/News HTML Viewer?action=OPEN&amp;on_error=off&amp;window=popup_no_button&amp;start_maximized=false&amp;creator=factset&amp;display_string=Click to view document&amp;width=640&amp;height=480&amp;address=ZQFNwaznku6rDqX0JAflQ05%2BDrYYxVyCHS1JIllXIqjBqJ18pqfq6ZRU6awqNRgz","aB3GRQ6xJBk90iDhhgH9QCJVAm%2F0k4fF32qjPkHsf6ACnob9YIgpV1umzumbGmBCvy5sBJTNYogmc%2BQcMt6jHs%2FYVrT%2FqU7iIeC3A7eYxkJsyJVCv2HbxU%2B64PBMsFN9md%2BUtyqhMq%2B80mqHCFoutfVUIaeec1kSJy9vrJ7ij4k%2FMOq3j74lhW6qNS9%2BOSkb4tDof%2FQMosUVQqxEfoScQim%2BgODeYkgIH99ffBzjl","cSyeIw8IULsCa0%3D"}</definedName>
    <definedName name="_1122__FDSAUDITLINK__" hidden="1">{"fdsup://directions/News HTML Viewer?action=OPEN&amp;on_error=off&amp;window=popup_no_button&amp;start_maximized=false&amp;creator=factset&amp;display_string=Click to view document&amp;width=640&amp;height=480&amp;address=ZQFNwazDkp6vD6V0vAajDwM4acu%2FF610l713KB65WX6cFuoDdFOmicECjkh7q4Qu","NTdCZneycX2kCzVslgABm%2FWJTD8eya1zM6v7ArQK7PjjZlATBR0y6%2FBNAzdjp1NxETFQP483PULVfFAKvW1XmXf2ywhlx1WX7OETfpokxKdRz8ZXY1Zo2i2X06e5dzDnQMx2DZX%2F0SQBWrgSQkSCzTfBWVI1dTwveUnCo07QDh07lmULjQSC72CK3rhJGq8gtgphtiuUdns5%2BkiFeaanZtvGLLAVp4x39a7SlYuZnsnzP9aZbQ%3D%3","D"}</definedName>
    <definedName name="_1123__FDSAUDITLINK__" hidden="1">{"fdsup://directions/News HTML Viewer?action=OPEN&amp;on_error=off&amp;window=popup_no_button&amp;start_maximized=false&amp;creator=factset&amp;display_string=Click to view document&amp;width=640&amp;height=480&amp;address=ZQFNwTDikp6rDgWeOYJ8gNhyDfWvo1f69near8Fnu75aJ5VXLLPLxJTKR4idRAei3Y","VX5pfw6WKzPDnsavguSHZ67JPEdpHV9OuZax7jxyU6tUImBG7IyS8XCu6VA0NMrG0gGkzeJ7974ZJc4FLP%2BRuY8gY5egaqC88faq8Xpopv5kjIorIb64VIKFQZYAELDVczJ4ON6A%2B0%2FKVz2%2FRC1YpDiPHNjMYkExJis0IjXmojx0FQfHU7H2ag660CWEcY7e1b7hUMF3mamdZVtlUI5T4%2BKgDVBoP5HFcZ8zwooPJNZR9xtg%3D%3","D"}</definedName>
    <definedName name="_1124__FDSAUDITLINK__" hidden="1">{"fdsup://directions/News HTML Viewer?action=OPEN&amp;on_error=off&amp;window=popup_no_button&amp;start_maximized=false&amp;creator=factset&amp;display_string=Click to view document&amp;width=640&amp;height=480&amp;address=ZQFNwZDnkp6vD6X0vWdSRC%2FXMMwSbzAvQ4pui9Dk92fH82fN9C3zUZUW1%2BL8i4","M6h1pLiQkVxOhA7Zg9urPnxEFhtIiKYL%2FSCiAd6ADw1%2BW6gHI2S56saL5HawyCJQDI3BcCN4PhMB%2BFeHqf3GvGWnccP%2BBleZpy09CBo4O0rdeVVsRbSLypNwe7DWfPhVODzyxOBvrBRtawV39RFngbHOmFmok3LL7zzp2%2F15Nw%2FEUo%2FAQXLGSDkEVxDQM%2B67plVIkq9hQAPZ6wmyMc9sTb1CDKybE0wua%2BbGMb4a1z2mg","7n3x26PA%3D"}</definedName>
    <definedName name="_1125__FDSAUDITLINK__" hidden="1">{"fdsup://directions/News HTML Viewer?action=OPEN&amp;on_error=off&amp;window=popup_no_button&amp;start_maximized=false&amp;creator=factset&amp;display_string=Click to view document&amp;width=640&amp;height=480&amp;address=ZQFNwaLjk56vT%2BU0Zbbs9rSpi%2FlDZScJNjWKSUzDijiCOuCcO%2Fr4v4rN8I47","PtVsh0QUvXm8Qs6D7VVzVOhoRofGsc5bah%2F5RNZgyu6sIKJMgrDAU4HJ9wirMZ%2BVqaM4rjUtElqYdYRE9%2B1jHrEGBNwGk1UzF8OiRa8D7EofqMOIHx5WOzntVB%2BPqAkjgiwmzvuD7CHmFWkWFUi8DiwyyheaEl0Sg3RgDO6FKyz3KKUzhjhmLSdvgM87U5zB3vTT%2B7aRRsEzFpDvO85XfruvI2YoeNzlg3STjW2UrBrOvsANpyhdn","2A%3D"}</definedName>
    <definedName name="_1126__FDSAUDITLINK__" hidden="1">{"fdsup://directions/News HTML Viewer?action=OPEN&amp;on_error=off&amp;window=popup_no_button&amp;start_maximized=false&amp;creator=factset&amp;display_string=Click to view document&amp;width=640&amp;height=480&amp;address=ZQFNwaznkp6vD6X0vQepQ7Zr6ElE%2FO2tdUGE2QPXuaKwEhWxCf6AR%2FXzSmFFM9","hl1CoBlDKE3Ru0qNUyP8AFuLkWkDZUh3uv%2BKd4fDTMQS%2BDz%2FSwwXbX1AXRttdlDiPazXVe7%2Be6t6Kz%2BotU7bHc8MbLqd8ug%2FCnUneTfRCxJYmtVVpn2oHALSTOEdn2fXUNzgZgunJ%2F79y4bU3%2FTKegb2sVXodqXgt6hKY%2B41X4VXx6LOlZ4am9DTcQhWL1OSQ2ioq00%2FHxY3aXgOR4SMI9BBAKuX2nsGxi639dgEq3z","IpXV0xkQnKL"}</definedName>
    <definedName name="_1127__FDSAUDITLINK__" hidden="1">{"fdsup://directions/News HTML Viewer?action=OPEN&amp;on_error=off&amp;window=popup_no_button&amp;start_maximized=false&amp;creator=factset&amp;display_string=Click to view document&amp;width=640&amp;height=480&amp;address=ZQFNwSDCku6rDwUeYa7pE8059rAAYxL9THMu6t2lgGhQHWCc%2FYOA0WZ0GaNFDE2s","CFiyyycwRMo5oeXnipp6H3gpAiiTMI8vElHfnM73nToK%2B6d6p5Uonqi0mdP20qHEo9djdEP%2Bjcwvpnw%2FsaaGt1yc5FBQC4xb6hqKwp6qz631oW7wL4elgVJOIeZX2byXf%2FejcLDJ%2B3OKJBL9w64yvahKFe8vF4gaItZ%2BYK7JWBeYP0OlYTKzcUIZCDjMGUHiz3JgPZlKGDoat%2FYku50vkVVZbrDXIHEd69gzTdUJAbrrdmfWD","BoleA%3D%3D"}</definedName>
    <definedName name="_1128__FDSAUDITLINK__" hidden="1">{"fdsup://directions/News HTML Viewer?action=OPEN&amp;on_error=off&amp;window=popup_no_button&amp;start_maximized=false&amp;creator=factset&amp;display_string=Click to view document&amp;width=640&amp;height=480&amp;address=ZQFNwaznkp6vD6X0vQep%2BwmLe7%2BS8GOZ4izRwkw%2BKSvkSl10pXP%2F%2Bm82","XCVg%2B9gvwNLVFFqZmNkhRvpu8yEo5TPnKa5XFbPsRICNVYuFgh%2BmU1YE7Fwr3Nh4htSejzAJU7t9HBB0QRlyKND5C7KePlTkD4xu26mI7sPbJx12sGblbvFSIbj8RBr1onhhIHUDt6ggengi8CKPNn7Fp3iBImjdcXxZJvsz%2B5qUNBjW2vnwcfQ6I6BGflzhLQO%2FWuTgQp7Yp2RUp9NgmQucCex3PS0i7TckJQwIcLGV%2BFOVxb94M","agplRMvIykk"}</definedName>
    <definedName name="_1129__FDSAUDITLINK__" hidden="1">{"fdsup://directions/News HTML Viewer?action=OPEN&amp;on_error=off&amp;window=popup_no_button&amp;start_maximized=false&amp;creator=factset&amp;display_string=Click to view document&amp;width=640&amp;height=480&amp;address=ZQFNwazDkp6vD6V0vAbjiwPNM3LeTY4PYMfJN1I9UjXitVbRRsoFMvUk29X%2FXgAT","QTZGCfoAS2GpgoyZTIMoLmBqj8CzoQ0bUfexni4%2FD97LFV0l0zjVNxAyN4HglNYCX7w9DyBZvTKkSbOp0hzCUIcBnvSYX7cCz8Qm3Fkgvx%2BfVbTxhnIXmRpFgEItpmUNWFT7sCulbBTQUV9FFYp6Xq41aFcBdW%2F0rkZSvI8wC2HWU4c5l9Pt5TA3JuI6W2G%2BbYEXNYhyeWSkpGr%2BLZfhRdixGuO6ncBKWiAnOqe5lDEipqz1s7l62","w%3D%3D"}</definedName>
    <definedName name="_1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3_0__123Graph_BEPS" hidden="1">#REF!</definedName>
    <definedName name="_1130__FDSAUDITLINK__" hidden="1">{"fdsup://directions/News HTML Viewer?action=OPEN&amp;on_error=off&amp;window=popup_no_button&amp;start_maximized=false&amp;creator=factset&amp;display_string=Click to view document&amp;width=640&amp;height=480&amp;address=ZQFNwazDkp6vD6V0vAajodHv74D88tsFCwqfs3ZTjRqBRHCdeUnhoqv8TrZuZlg%2B","qHZ9pqX7P8yfJGLvHqo8RYrKYdxNGeYvR6%2BEv8figon3H7YdSy652fP4rd6FwcknqPtk4lSGHtCHr1wKVLHLdkj3mOZ7NiFww5PO7QndGY%2BWVmursk3CTQuSJT9iledOWt2YAPy1PTjhfwSOrDxReyOOTFhPa2tSjCHpNO516UbOdbUBPqrvVpzNRihZAMpLGT0bppmsRKMHCy1Of4axGP3Woj7og3kwP7ehW%2FvxMCc9BPI%3D"}</definedName>
    <definedName name="_1131__FDSAUDITLINK__" hidden="1">{"fdsup://directions/News HTML Viewer?action=OPEN&amp;on_error=off&amp;window=popup_no_button&amp;start_maximized=false&amp;creator=factset&amp;display_string=Click to view document&amp;width=640&amp;height=480&amp;address=ZQFNwaDH0u6rz6X0tQaT%2FsBTw%2FSGduRHD9pe7hW5dxSS20s4wh8knJ%2B5l1Co","VQEK03xRYQAcV06yaXPe9c4CL8SkEwQlTLvKqENp3yi0bBUagdn9Wi2ANVgwfNKPkUF2d%2FrjuuPMjmEXNvOcD0CsexwNsKAdO%2FExXdkwUDzA%2Ft1VmgMSfmRkT7CtMP8ai4lB4JH6Mrl83gIrvc0R7Av6nlj32EXVDQJrTF%2F70ATUrt5M2RI7lFiFsoGF9XfgIG%2F1uYzc02x%2FsuDTxMgxLS5AQsQSHQ33z1QeTl0Dol225NN3tzx","bj0GFuuEZIw%3D%3D"}</definedName>
    <definedName name="_1132__FDSAUDITLINK__" hidden="1">{"fdsup://directions/News HTML Viewer?action=OPEN&amp;on_error=off&amp;window=popup_no_button&amp;start_maximized=false&amp;creator=factset&amp;display_string=Click to view document&amp;width=640&amp;height=480&amp;address=ZQFNwaDDkp6vDKV0nDbjkAHX5Xv9OwFPgCuVhz8iAeY2Lb4dryKEOJTKipUQnNIw4A","4uu5Pk4F%2F7xQ1eW8jezAVt6xm21amuSHl20gHVdJlsEa39uYfpyNROljnAHQgCnNY471JWlyC4SdFxReH6F2M1odtsGHU48sR9jksmDzRIvgbZCSrU5t1SRsd7lSCTa%2Bp08W5Sgcy3aKZ%2F3hsAu82XRkRckE1VUiZTU0rZU%2Bpm3LL3RUxzWJQeezEfW6WrhRl%2FTE%2FKPla%2FYCsRiVlyYGL354mFNhXaHP5%2FpncrK1u8fw%3D","%3D"}</definedName>
    <definedName name="_1133__FDSAUDITLINK__" hidden="1">{"fdsup://directions/News HTML Viewer?action=OPEN&amp;on_error=off&amp;window=popup_no_button&amp;start_maximized=false&amp;creator=factset&amp;display_string=Click to view document&amp;width=640&amp;height=480&amp;address=ZQFNwazDkp6vD6V0vAajlzMm9lKx25FY6iwvxERMH3m7zh7VU98A1McL%2BlI44wWY","9yiIVngYRSor%2BuiKH9%2BR0D2ZALxH4AZ3GTn7A3b3SNyv88VHEp14BHdGU98hyIGv%2FHRj3Te9UlUnotwoL1PyqElqTUgy0omfEd9Ylx8xV0r1UZCeIhqcRlNV4x%2BZKk2TP1L05JPTL7r8mrNVE5kPd4JK28i2HZID62vmEqutVqxz49lTRGPwpwQbjF7BbeLLvnTtGNF63Z823L3Vh9%2B1vnwPF0QEzXNY8CLZrFvIwkHiVV%2BrrgA","%3D"}</definedName>
    <definedName name="_1134__FDSAUDITLINK__" hidden="1">{"fdsup://directions/News HTML Viewer?action=OPEN&amp;on_error=off&amp;window=popup_no_button&amp;start_maximized=false&amp;creator=factset&amp;display_string=Click to view document&amp;width=640&amp;height=480&amp;address=ZQFNAaDDkp6vd2kDr6qbZvQCIrnmNa2Ux7ZL8b9SBX5lghExLciYmMQX10WoTdEAp5","NsuScV%2BSDz6KJ5MABjPVCv0J2DMtOAmzQKMFBykjXGObkpxYKNQChDak6%2B3zrm0gnL3Cy3vpVv7J1fMQhY6PbqR2TEyfi0nBNPNIsLvuP2q1fceiP7T%2Fpk4TsOP46lnRdimiwHRA1iX4SwVieWnp4%2FHky4sXLmxQStNeGUZ0o6bGMJ1%2BuEKBxQXJY%2BFPaNLOHDcl0ef%2F4M3uVrWYuqzJAzGyuCPxHgC9uYAxHDotG0Y7mjrTy","E"}</definedName>
    <definedName name="_1135__FDSAUDITLINK__" hidden="1">{"fdsup://directions/News HTML Viewer?action=OPEN&amp;on_error=off&amp;window=popup_no_button&amp;start_maximized=false&amp;creator=factset&amp;display_string=Click to view document&amp;width=640&amp;height=480&amp;address=ZQFNwaDnku6rz6X0tAZl36v9dKSRr4ObNrPpw0hehBbM%2F7Et%2Fdd2%2FpP4xP%2","BOJwYKGQSflHxfxHq3fTYCouZFZpntY4jUD3khg79gTtTYL%2BjT5BW%2F%2BiypnIHb6Rb0FCIOXCbjtWIFIVLS7KjnMbKvECtwOUkW%2F%2BUYQlN0Z3Ysd6OTV6CrymNxJHqFbbGn8Yvg8758VDqatIAA9ma5aNGrDGTPYKSwxqvfTHI2bDXZa3onoLlzDVR%2Bl5WoSr1PM7p9EKd%2FGVoqsZreg5G4mrgnbT86TLjKvNpkaKmFW53fKj3","A0R297uiZ"}</definedName>
    <definedName name="_1136__FDSAUDITLINK__" hidden="1">{"fdsup://IBCentral/FAT Viewer?action=UPDATE&amp;creator=factset&amp;DOC_NAME=fat:reuters_qtrly_source_window.fat&amp;display_string=Audit&amp;DYN_ARGS=TRUE&amp;VAR:ID1=37044210&amp;VAR:RCODE=LMIN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37__FDSAUDITLINK__" hidden="1">{"fdsup://IBCentral/FAT Viewer?action=UPDATE&amp;creator=factset&amp;DOC_NAME=fat:reuters_qtrly_source_window.fat&amp;display_string=Audit&amp;DYN_ARGS=TRUE&amp;VAR:ID1=37044210&amp;VAR:RCODE=AEQ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38__FDSAUDITLINK__" hidden="1">{"fdsup://IBCentral/FAT Viewer?action=UPDATE&amp;creator=factset&amp;DOC_NAME=fat:reuters_annual_source_window.fat&amp;display_string=Audit&amp;DYN_ARGS=TRUE&amp;VAR:ID1=37044210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1139__FDSAUDITLINK__" hidden="1">{"fdsup://IBCentral/FAT Viewer?action=UPDATE&amp;creator=factset&amp;DOC_NAME=fat:reuters_qtrly_source_window.fat&amp;display_string=Audit&amp;DYN_ARGS=TRUE&amp;VAR:ID1=37044210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40__FDSAUDITLINK__" hidden="1">{"fdsup://IBCentral/FAT Viewer?action=UPDATE&amp;creator=factset&amp;DOC_NAME=fat:reuters_qtrly_source_window.fat&amp;display_string=Audit&amp;DYN_ARGS=TRUE&amp;VAR:ID1=37044210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41__FDSAUDITLINK__" hidden="1">{"fdsup://IBCentral/FAT Viewer?action=UPDATE&amp;creator=factset&amp;DOC_NAME=fat:reuters_qtrly_shs_src_window.fat&amp;display_string=Audit&amp;DYN_ARGS=TRUE&amp;VAR:ID1=37044210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1142__FDSAUDITLINK__" hidden="1">{"fdsup://IBCentral/FAT Viewer?action=UPDATE&amp;creator=factset&amp;DOC_NAME=fat:reuters_qtrly_source_window.fat&amp;display_string=Audit&amp;DYN_ARGS=TRUE&amp;VAR:ID1=&amp;VAR:RCODE=ZCPS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43__FDSAUDITLINK__" hidden="1">{"fdsup://IBCentral/FAT Viewer?action=UPDATE&amp;creator=factset&amp;DOC_NAME=fat:reuters_qtrly_source_window.fat&amp;display_string=Audit&amp;DYN_ARGS=TRUE&amp;VAR:ID1=&amp;VAR:RCODE=LTTD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44__FDSAUDITLINK__" hidden="1">{"fdsup://IBCentral/FAT Viewer?action=UPDATE&amp;creator=factset&amp;DOC_NAME=fat:reuters_qtrly_source_window.fat&amp;display_string=Audit&amp;DYN_ARGS=TRUE&amp;VAR:ID1=&amp;VAR:RCODE=DSTT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45__FDSAUDITLINK__" hidden="1">{"fdsup://IBCentral/FAT Viewer?action=UPDATE&amp;creator=factset&amp;DOC_NAME=fat:reuters_qtrly_source_window.fat&amp;display_string=Audit&amp;DYN_ARGS=TRUE&amp;VAR:ID1=&amp;VAR:RCODE=ACAE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46__FDSAUDITLINK__" hidden="1">{"fdsup://IBCentral/FAT Viewer?action=UPDATE&amp;creator=factset&amp;DOC_NAME=fat:reuters_qtrly_source_window.fat&amp;display_string=Audit&amp;DYN_ARGS=TRUE&amp;VAR:ID1=&amp;VAR:RCODE=LMIN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47__FDSAUDITLINK__" hidden="1">{"fdsup://IBCentral/FAT Viewer?action=UPDATE&amp;creator=factset&amp;DOC_NAME=fat:reuters_qtrly_source_window.fat&amp;display_string=Audit&amp;DYN_ARGS=TRUE&amp;VAR:ID1=&amp;VAR:RCODE=ZCPS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48__FDSAUDITLINK__" hidden="1">{"fdsup://IBCentral/FAT Viewer?action=UPDATE&amp;creator=factset&amp;DOC_NAME=fat:reuters_qtrly_source_window.fat&amp;display_string=Audit&amp;DYN_ARGS=TRUE&amp;VAR:ID1=&amp;VAR:RCODE=LTTD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49__FDSAUDITLINK__" hidden="1">{"fdsup://IBCentral/FAT Viewer?action=UPDATE&amp;creator=factset&amp;DOC_NAME=fat:reuters_qtrly_source_window.fat&amp;display_string=Audit&amp;DYN_ARGS=TRUE&amp;VAR:ID1=&amp;VAR:RCODE=DSTT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5_0_Table2_" hidden="1">#REF!</definedName>
    <definedName name="_1150__FDSAUDITLINK__" hidden="1">{"fdsup://IBCentral/FAT Viewer?action=UPDATE&amp;creator=factset&amp;DOC_NAME=fat:reuters_qtrly_source_window.fat&amp;display_string=Audit&amp;DYN_ARGS=TRUE&amp;VAR:ID1=&amp;VAR:RCODE=ACAE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1__FDSAUDITLINK__" hidden="1">{"fdsup://IBCentral/FAT Viewer?action=UPDATE&amp;creator=factset&amp;DOC_NAME=fat:reuters_qtrly_source_window.fat&amp;display_string=Audit&amp;DYN_ARGS=TRUE&amp;VAR:ID1=&amp;VAR:RCODE=LMIN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2__FDSAUDITLINK__" hidden="1">{"fdsup://IBCentral/FAT Viewer?action=UPDATE&amp;creator=factset&amp;DOC_NAME=fat:reuters_qtrly_source_window.fat&amp;display_string=Audit&amp;DYN_ARGS=TRUE&amp;VAR:ID1=&amp;VAR:RCODE=ZCPS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3__FDSAUDITLINK__" hidden="1">{"fdsup://IBCentral/FAT Viewer?action=UPDATE&amp;creator=factset&amp;DOC_NAME=fat:reuters_qtrly_source_window.fat&amp;display_string=Audit&amp;DYN_ARGS=TRUE&amp;VAR:ID1=&amp;VAR:RCODE=LTTD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4__FDSAUDITLINK__" hidden="1">{"fdsup://IBCentral/FAT Viewer?action=UPDATE&amp;creator=factset&amp;DOC_NAME=fat:reuters_qtrly_source_window.fat&amp;display_string=Audit&amp;DYN_ARGS=TRUE&amp;VAR:ID1=&amp;VAR:RCODE=DSTT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5__FDSAUDITLINK__" hidden="1">{"fdsup://IBCentral/FAT Viewer?action=UPDATE&amp;creator=factset&amp;DOC_NAME=fat:reuters_qtrly_source_window.fat&amp;display_string=Audit&amp;DYN_ARGS=TRUE&amp;VAR:ID1=&amp;VAR:RCODE=ACAE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6__FDSAUDITLINK__" hidden="1">{"fdsup://IBCentral/FAT Viewer?action=UPDATE&amp;creator=factset&amp;DOC_NAME=fat:reuters_qtrly_source_window.fat&amp;display_string=Audit&amp;DYN_ARGS=TRUE&amp;VAR:ID1=&amp;VAR:RCODE=LMIN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7__FDSAUDITLINK__" hidden="1">{"fdsup://IBCentral/FAT Viewer?action=UPDATE&amp;creator=factset&amp;DOC_NAME=fat:reuters_qtrly_source_window.fat&amp;display_string=Audit&amp;DYN_ARGS=TRUE&amp;VAR:ID1=&amp;VAR:RCODE=ZCPS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8__FDSAUDITLINK__" hidden="1">{"fdsup://IBCentral/FAT Viewer?action=UPDATE&amp;creator=factset&amp;DOC_NAME=fat:reuters_qtrly_source_window.fat&amp;display_string=Audit&amp;DYN_ARGS=TRUE&amp;VAR:ID1=&amp;VAR:RCODE=LTTD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59__FDSAUDITLINK__" hidden="1">{"fdsup://IBCentral/FAT Viewer?action=UPDATE&amp;creator=factset&amp;DOC_NAME=fat:reuters_qtrly_source_window.fat&amp;display_string=Audit&amp;DYN_ARGS=TRUE&amp;VAR:ID1=&amp;VAR:RCODE=DSTT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__123Graph_XCHART_8" hidden="1">#REF!</definedName>
    <definedName name="_1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60__FDSAUDITLINK__" hidden="1">{"fdsup://IBCentral/FAT Viewer?action=UPDATE&amp;creator=factset&amp;DOC_NAME=fat:reuters_qtrly_source_window.fat&amp;display_string=Audit&amp;DYN_ARGS=TRUE&amp;VAR:ID1=&amp;VAR:RCODE=ACAE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1__FDSAUDITLINK__" hidden="1">{"fdsup://IBCentral/FAT Viewer?action=UPDATE&amp;creator=factset&amp;DOC_NAME=fat:reuters_qtrly_source_window.fat&amp;display_string=Audit&amp;DYN_ARGS=TRUE&amp;VAR:ID1=&amp;VAR:RCODE=LMIN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2__FDSAUDITLINK__" hidden="1">{"fdsup://IBCentral/FAT Viewer?action=UPDATE&amp;creator=factset&amp;DOC_NAME=fat:reuters_qtrly_source_window.fat&amp;display_string=Audit&amp;DYN_ARGS=TRUE&amp;VAR:ID1=&amp;VAR:RCODE=ZCPS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3__FDSAUDITLINK__" hidden="1">{"fdsup://IBCentral/FAT Viewer?action=UPDATE&amp;creator=factset&amp;DOC_NAME=fat:reuters_qtrly_source_window.fat&amp;display_string=Audit&amp;DYN_ARGS=TRUE&amp;VAR:ID1=&amp;VAR:RCODE=LTTD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4__FDSAUDITLINK__" hidden="1">{"fdsup://IBCentral/FAT Viewer?action=UPDATE&amp;creator=factset&amp;DOC_NAME=fat:reuters_qtrly_source_window.fat&amp;display_string=Audit&amp;DYN_ARGS=TRUE&amp;VAR:ID1=&amp;VAR:RCODE=DSTT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5__FDSAUDITLINK__" hidden="1">{"fdsup://IBCentral/FAT Viewer?action=UPDATE&amp;creator=factset&amp;DOC_NAME=fat:reuters_qtrly_source_window.fat&amp;display_string=Audit&amp;DYN_ARGS=TRUE&amp;VAR:ID1=&amp;VAR:RCODE=ACAE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6__FDSAUDITLINK__" hidden="1">{"fdsup://IBCentral/FAT Viewer?action=UPDATE&amp;creator=factset&amp;DOC_NAME=fat:reuters_qtrly_source_window.fat&amp;display_string=Audit&amp;DYN_ARGS=TRUE&amp;VAR:ID1=&amp;VAR:RCODE=LMIN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7__FDSAUDITLINK__" hidden="1">{"fdsup://IBCentral/FAT Viewer?action=UPDATE&amp;creator=factset&amp;DOC_NAME=fat:reuters_qtrly_source_window.fat&amp;display_string=Audit&amp;DYN_ARGS=TRUE&amp;VAR:ID1=&amp;VAR:RCODE=ZCPS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8__FDSAUDITLINK__" hidden="1">{"fdsup://IBCentral/FAT Viewer?action=UPDATE&amp;creator=factset&amp;DOC_NAME=fat:reuters_qtrly_source_window.fat&amp;display_string=Audit&amp;DYN_ARGS=TRUE&amp;VAR:ID1=&amp;VAR:RCODE=LTTD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69__FDSAUDITLINK__" hidden="1">{"fdsup://IBCentral/FAT Viewer?action=UPDATE&amp;creator=factset&amp;DOC_NAME=fat:reuters_qtrly_source_window.fat&amp;display_string=Audit&amp;DYN_ARGS=TRUE&amp;VAR:ID1=&amp;VAR:RCODE=DSTT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7_0_0__123Graph_A" hidden="1">#REF!</definedName>
    <definedName name="_1170__FDSAUDITLINK__" hidden="1">{"fdsup://IBCentral/FAT Viewer?action=UPDATE&amp;creator=factset&amp;DOC_NAME=fat:reuters_qtrly_source_window.fat&amp;display_string=Audit&amp;DYN_ARGS=TRUE&amp;VAR:ID1=&amp;VAR:RCODE=ACAE&amp;VAR:SDATE=40546&amp;VAR:FREQ=Quarterly&amp;VAR:RELITEM=RP&amp;VAR:CURRENCY=&amp;VAR:CURRSOURCE=EXSHARE&amp;VAR:N","ATFREQ=QUARTERLY&amp;VAR:RFIELD=FINALIZED&amp;VAR:DB_TYPE=&amp;VAR:UNITS=M&amp;window=popup&amp;width=450&amp;height=300&amp;START_MAXIMIZED=FALSE"}</definedName>
    <definedName name="_1171__FDSAUDITLINK__" hidden="1">{"fdsup://IBCentral/FAT Viewer?action=UPDATE&amp;creator=factset&amp;DOC_NAME=fat:reuters_qtrly_source_window.fat&amp;display_string=Audit&amp;DYN_ARGS=TRUE&amp;VAR:ID1=BIOS&amp;VAR:RCODE=LMIN&amp;VAR:SDATE=40546&amp;VAR:FREQ=Quarterly&amp;VAR:RELITEM=RP&amp;VAR:CURRENCY=&amp;VAR:CURRSOURCE=EXSHARE&amp;V","AR:NATFREQ=QUARTERLY&amp;VAR:RFIELD=FINALIZED&amp;VAR:DB_TYPE=&amp;VAR:UNITS=M&amp;window=popup&amp;width=450&amp;height=300&amp;START_MAXIMIZED=FALSE"}</definedName>
    <definedName name="_1172__FDSAUDITLINK__" hidden="1">{"fdsup://IBCentral/FAT Viewer?action=UPDATE&amp;creator=factset&amp;DOC_NAME=fat:reuters_qtrly_source_window.fat&amp;display_string=Audit&amp;DYN_ARGS=TRUE&amp;VAR:ID1=BIOS&amp;VAR:RCODE=ZCPS&amp;VAR:SDATE=40546&amp;VAR:FREQ=Quarterly&amp;VAR:RELITEM=RP&amp;VAR:CURRENCY=&amp;VAR:CURRSOURCE=EXSHARE&amp;V","AR:NATFREQ=QUARTERLY&amp;VAR:RFIELD=FINALIZED&amp;VAR:DB_TYPE=&amp;VAR:UNITS=M&amp;window=popup&amp;width=450&amp;height=300&amp;START_MAXIMIZED=FALSE"}</definedName>
    <definedName name="_1173__FDSAUDITLINK__" hidden="1">{"fdsup://IBCentral/FAT Viewer?action=UPDATE&amp;creator=factset&amp;DOC_NAME=fat:reuters_qtrly_source_window.fat&amp;display_string=Audit&amp;DYN_ARGS=TRUE&amp;VAR:ID1=BIOS&amp;VAR:RCODE=LTTD&amp;VAR:SDATE=40546&amp;VAR:FREQ=Quarterly&amp;VAR:RELITEM=RP&amp;VAR:CURRENCY=&amp;VAR:CURRSOURCE=EXSHARE&amp;V","AR:NATFREQ=QUARTERLY&amp;VAR:RFIELD=FINALIZED&amp;VAR:DB_TYPE=&amp;VAR:UNITS=M&amp;window=popup&amp;width=450&amp;height=300&amp;START_MAXIMIZED=FALSE"}</definedName>
    <definedName name="_1174__FDSAUDITLINK__" hidden="1">{"fdsup://IBCentral/FAT Viewer?action=UPDATE&amp;creator=factset&amp;DOC_NAME=fat:reuters_qtrly_source_window.fat&amp;display_string=Audit&amp;DYN_ARGS=TRUE&amp;VAR:ID1=BIOS&amp;VAR:RCODE=DSTT&amp;VAR:SDATE=40546&amp;VAR:FREQ=Quarterly&amp;VAR:RELITEM=RP&amp;VAR:CURRENCY=&amp;VAR:CURRSOURCE=EXSHARE&amp;V","AR:NATFREQ=QUARTERLY&amp;VAR:RFIELD=FINALIZED&amp;VAR:DB_TYPE=&amp;VAR:UNITS=M&amp;window=popup&amp;width=450&amp;height=300&amp;START_MAXIMIZED=FALSE"}</definedName>
    <definedName name="_1175__FDSAUDITLINK__" hidden="1">{"fdsup://IBCentral/FAT Viewer?action=UPDATE&amp;creator=factset&amp;DOC_NAME=fat:reuters_qtrly_source_window.fat&amp;display_string=Audit&amp;DYN_ARGS=TRUE&amp;VAR:ID1=BIOS&amp;VAR:RCODE=ACAE&amp;VAR:SDATE=40546&amp;VAR:FREQ=Quarterly&amp;VAR:RELITEM=RP&amp;VAR:CURRENCY=&amp;VAR:CURRSOURCE=EXSHARE&amp;V","AR:NATFREQ=QUARTERLY&amp;VAR:RFIELD=FINALIZED&amp;VAR:DB_TYPE=&amp;VAR:UNITS=M&amp;window=popup&amp;width=450&amp;height=300&amp;START_MAXIMIZED=FALSE"}</definedName>
    <definedName name="_1176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83"}</definedName>
    <definedName name="_1177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82"}</definedName>
    <definedName name="_1178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81"}</definedName>
    <definedName name="_1179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80"}</definedName>
    <definedName name="_1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8_0_Table2_" hidden="1">#REF!</definedName>
    <definedName name="_1180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79"}</definedName>
    <definedName name="_1181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78"}</definedName>
    <definedName name="_1182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77"}</definedName>
    <definedName name="_1183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76"}</definedName>
    <definedName name="_1184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75"}</definedName>
    <definedName name="_1185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74"}</definedName>
    <definedName name="_1186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73"}</definedName>
    <definedName name="_1187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72"}</definedName>
    <definedName name="_1188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71"}</definedName>
    <definedName name="_1189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70"}</definedName>
    <definedName name="_1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9_0_0__123Graph_BEPS" hidden="1">#REF!</definedName>
    <definedName name="_1190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69"}</definedName>
    <definedName name="_1191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68"}</definedName>
    <definedName name="_1192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67"}</definedName>
    <definedName name="_1193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66"}</definedName>
    <definedName name="_1194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65"}</definedName>
    <definedName name="_1195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64"}</definedName>
    <definedName name="_1196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63"}</definedName>
    <definedName name="_1197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62"}</definedName>
    <definedName name="_1198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61"}</definedName>
    <definedName name="_1199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60"}</definedName>
    <definedName name="_12____123Graph_LBL_BCHART_1" hidden="1">#REF!</definedName>
    <definedName name="_12___123Graph_BCHART_1" hidden="1">#REF!</definedName>
    <definedName name="_12__123Graph_ACHART_10" hidden="1">#REF!</definedName>
    <definedName name="_12__123Graph_ACHART_4" hidden="1">#REF!</definedName>
    <definedName name="_12__123Graph_CChart_1A" hidden="1">#REF!</definedName>
    <definedName name="_12__FDSAUDITLINK__" hidden="1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12_0__123Graph_BCHAR" hidden="1">#REF!</definedName>
    <definedName name="_120__FDSAUDITLINK__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0__FDSAUDITLINK___1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0__FDSAUDITLINK___2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0__FDSAUDITLINK___3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0__FDSAUDITLINK___4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00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59"}</definedName>
    <definedName name="_1201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58"}</definedName>
    <definedName name="_1202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57"}</definedName>
    <definedName name="_1203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56"}</definedName>
    <definedName name="_1204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55"}</definedName>
    <definedName name="_1205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54"}</definedName>
    <definedName name="_1206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53"}</definedName>
    <definedName name="_1207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52"}</definedName>
    <definedName name="_1208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51"}</definedName>
    <definedName name="_1209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50"}</definedName>
    <definedName name="_121__123Graph_ACHART_9" hidden="1">#REF!</definedName>
    <definedName name="_1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10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49"}</definedName>
    <definedName name="_1211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48"}</definedName>
    <definedName name="_1212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47"}</definedName>
    <definedName name="_1213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46"}</definedName>
    <definedName name="_1214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45"}</definedName>
    <definedName name="_1215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44"}</definedName>
    <definedName name="_1216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43"}</definedName>
    <definedName name="_1217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42"}</definedName>
    <definedName name="_1218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41"}</definedName>
    <definedName name="_1219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40"}</definedName>
    <definedName name="_1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20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39"}</definedName>
    <definedName name="_1221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38"}</definedName>
    <definedName name="_1222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37"}</definedName>
    <definedName name="_1223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36"}</definedName>
    <definedName name="_1224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35"}</definedName>
    <definedName name="_1225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34"}</definedName>
    <definedName name="_1226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33"}</definedName>
    <definedName name="_1227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32"}</definedName>
    <definedName name="_1228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31"}</definedName>
    <definedName name="_1229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30"}</definedName>
    <definedName name="_1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30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29"}</definedName>
    <definedName name="_1231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28"}</definedName>
    <definedName name="_1232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27"}</definedName>
    <definedName name="_1233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26"}</definedName>
    <definedName name="_1234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25"}</definedName>
    <definedName name="_12345" hidden="1">#REF!</definedName>
    <definedName name="_1235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24"}</definedName>
    <definedName name="_1236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23"}</definedName>
    <definedName name="_1237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22"}</definedName>
    <definedName name="_1238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21"}</definedName>
    <definedName name="_1239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20"}</definedName>
    <definedName name="_123Graph" hidden="1">#REF!</definedName>
    <definedName name="_123Graph_C" hidden="1">#REF!</definedName>
    <definedName name="_123Graph_CPC" hidden="1">#REF!</definedName>
    <definedName name="_123Graph_week" hidden="1">#REF!</definedName>
    <definedName name="_1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4_0_0__123Graph_A" hidden="1">#REF!</definedName>
    <definedName name="_1240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19"}</definedName>
    <definedName name="_1241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18"}</definedName>
    <definedName name="_1242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17"}</definedName>
    <definedName name="_1243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16"}</definedName>
    <definedName name="_1244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15"}</definedName>
    <definedName name="_1245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14"}</definedName>
    <definedName name="_1246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13"}</definedName>
    <definedName name="_1247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12"}</definedName>
    <definedName name="_1248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11"}</definedName>
    <definedName name="_1249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10"}</definedName>
    <definedName name="_1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50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9"}</definedName>
    <definedName name="_1251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8"}</definedName>
    <definedName name="_1252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7"}</definedName>
    <definedName name="_1253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6"}</definedName>
    <definedName name="_1254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5"}</definedName>
    <definedName name="_1255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4"}</definedName>
    <definedName name="_1256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3"}</definedName>
    <definedName name="_1257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2"}</definedName>
    <definedName name="_1258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1"}</definedName>
    <definedName name="_1259__FDSAUDITLINK__" hidden="1">{"fdsup://directions/FAT Viewer?action=UPDATE&amp;creator=factset&amp;DYN_ARGS=TRUE&amp;DOC_NAME=FAT:FQL_AUDITING_CLIENT_TEMPLATE.FAT&amp;display_string=Audit&amp;VAR:KEY=MNWXMTUXOX&amp;VAR:QUERY=RkZfRU5UUlBSX1ZBTF9EQUlMWSgwLC01QVksRCwsLCdESUwnKQ==&amp;WINDOW=FIRST_POPUP&amp;HEIGHT=450&amp;WI","DTH=450&amp;START_MAXIMIZED=FALSE&amp;VAR:CALENDAR=US&amp;VAR:SYMBOL=B3B9M1&amp;VAR:INDEX=0"}</definedName>
    <definedName name="_1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60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59"}</definedName>
    <definedName name="_1261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58"}</definedName>
    <definedName name="_1262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57"}</definedName>
    <definedName name="_1263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56"}</definedName>
    <definedName name="_1264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55"}</definedName>
    <definedName name="_1265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54"}</definedName>
    <definedName name="_1266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53"}</definedName>
    <definedName name="_1267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52"}</definedName>
    <definedName name="_1268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51"}</definedName>
    <definedName name="_1269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50"}</definedName>
    <definedName name="_1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70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49"}</definedName>
    <definedName name="_1271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48"}</definedName>
    <definedName name="_1272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47"}</definedName>
    <definedName name="_1273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46"}</definedName>
    <definedName name="_1274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45"}</definedName>
    <definedName name="_1275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44"}</definedName>
    <definedName name="_1276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43"}</definedName>
    <definedName name="_1277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42"}</definedName>
    <definedName name="_1278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41"}</definedName>
    <definedName name="_1279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40"}</definedName>
    <definedName name="_1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80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39"}</definedName>
    <definedName name="_1281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38"}</definedName>
    <definedName name="_1282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37"}</definedName>
    <definedName name="_1283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36"}</definedName>
    <definedName name="_1284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35"}</definedName>
    <definedName name="_1285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34"}</definedName>
    <definedName name="_1286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33"}</definedName>
    <definedName name="_1287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32"}</definedName>
    <definedName name="_1288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31"}</definedName>
    <definedName name="_1289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30"}</definedName>
    <definedName name="_1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90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29"}</definedName>
    <definedName name="_1291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28"}</definedName>
    <definedName name="_1292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27"}</definedName>
    <definedName name="_1293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26"}</definedName>
    <definedName name="_1294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25"}</definedName>
    <definedName name="_1295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24"}</definedName>
    <definedName name="_1296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23"}</definedName>
    <definedName name="_1297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22"}</definedName>
    <definedName name="_1298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21"}</definedName>
    <definedName name="_1299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20"}</definedName>
    <definedName name="_13____123Graph_XCHART_1" hidden="1">#REF!</definedName>
    <definedName name="_13___123Graph_BEPS_CF" hidden="1">#REF!</definedName>
    <definedName name="_13__123Graph_ACHART_1" hidden="1">#REF!</definedName>
    <definedName name="_13__123Graph_ACHART_3" hidden="1">#REF!</definedName>
    <definedName name="_13__123Graph_LBL_ACHART_10" hidden="1">#REF!</definedName>
    <definedName name="_13__FDSAUDITLINK__" hidden="1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1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0_0_0__123Graph_BEPS" hidden="1">#REF!</definedName>
    <definedName name="_1300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19"}</definedName>
    <definedName name="_1301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18"}</definedName>
    <definedName name="_1302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17"}</definedName>
    <definedName name="_1303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16"}</definedName>
    <definedName name="_1304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15"}</definedName>
    <definedName name="_1305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14"}</definedName>
    <definedName name="_1306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13"}</definedName>
    <definedName name="_1307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12"}</definedName>
    <definedName name="_1308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11"}</definedName>
    <definedName name="_1309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10"}</definedName>
    <definedName name="_1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10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9"}</definedName>
    <definedName name="_1311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8"}</definedName>
    <definedName name="_1312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7"}</definedName>
    <definedName name="_1313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6"}</definedName>
    <definedName name="_1314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5"}</definedName>
    <definedName name="_1315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4"}</definedName>
    <definedName name="_1316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3"}</definedName>
    <definedName name="_1317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2"}</definedName>
    <definedName name="_1318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1"}</definedName>
    <definedName name="_1319__FDSAUDITLINK__" hidden="1">{"fdsup://directions/FAT Viewer?action=UPDATE&amp;creator=factset&amp;DYN_ARGS=TRUE&amp;DOC_NAME=FAT:FQL_AUDITING_CLIENT_TEMPLATE.FAT&amp;display_string=Audit&amp;VAR:KEY=UPGFYFMVGP&amp;VAR:QUERY=RkZfRU5UUlBSX1ZBTF9EQUlMWSgwLC01QVksTSwsLCdESUwnKQ==&amp;WINDOW=FIRST_POPUP&amp;HEIGHT=450&amp;WI","DTH=450&amp;START_MAXIMIZED=FALSE&amp;VAR:CALENDAR=US&amp;VAR:SYMBOL=B3B9M1&amp;VAR:INDEX=0"}</definedName>
    <definedName name="_1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21__FDSAUDITLINK__">{"fdsup://Directions/FactSet Auditing Viewer?action=AUDIT_VALUE&amp;DB=129&amp;ID1=B1WVF6&amp;VALUEID=04601&amp;SDATE=2008&amp;PERIODTYPE=ANN_STD&amp;SCFT=3&amp;window=popup_no_bar&amp;width=385&amp;height=120&amp;START_MAXIMIZED=FALSE&amp;creator=factset&amp;display_string=Audit"}</definedName>
    <definedName name="_1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4__123Graph_BChart_1A" hidden="1">#REF!</definedName>
    <definedName name="_1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____123Graph_XCHART_1" hidden="1">#REF!</definedName>
    <definedName name="_14____123Graph_XCHART_2" hidden="1">#REF!</definedName>
    <definedName name="_14___123Graph_LBL_ACHART_1" hidden="1">#REF!</definedName>
    <definedName name="_14__123Graph_ACHART_1" hidden="1">#REF!</definedName>
    <definedName name="_14__123Graph_BCHART_1" hidden="1">#REF!</definedName>
    <definedName name="_14__123Graph_XCHART_10" hidden="1">#REF!</definedName>
    <definedName name="_14__FDSAUDITLINK__" hidden="1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14_0__123Graph_CCHAR" hidden="1">#REF!</definedName>
    <definedName name="_1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4__FDSAUDITLINK__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4__FDSAUDITLINK___1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4__FDSAUDITLINK___2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4__FDSAUDITLINK___3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4__FDSAUDITLINK___4" hidden="1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7__123Graph_CChart_1A" hidden="1">#REF!</definedName>
    <definedName name="_1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____123Graph_XCHART_2" hidden="1">#REF!</definedName>
    <definedName name="_15___123Graph_ACHART_1" hidden="1">#REF!</definedName>
    <definedName name="_15___123Graph_LBL_ACHART_2" hidden="1">#REF!</definedName>
    <definedName name="_15__123Graph_ACHART_5" hidden="1">#REF!</definedName>
    <definedName name="_15__123Graph_CCHART_1" hidden="1">#REF!</definedName>
    <definedName name="_15__123Graph_XChart_1A" hidden="1">#REF!</definedName>
    <definedName name="_15__FDSAUDITLINK__" hidden="1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1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63__FDSAUDITLINK__">{"fdsup://Directions/FactSet Auditing Viewer?action=AUDIT_VALUE&amp;DB=129&amp;ID1=500210&amp;VALUEID=04601&amp;SDATE=2008&amp;PERIODTYPE=ANN_STD&amp;SCFT=3&amp;window=popup_no_bar&amp;width=385&amp;height=120&amp;START_MAXIMIZED=FALSE&amp;creator=factset&amp;display_string=Audit"}</definedName>
    <definedName name="_1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77__FDSAUDITLINK__">{"fdsup://Directions/FactSet Auditing Viewer?action=AUDIT_VALUE&amp;DB=129&amp;ID1=552388&amp;VALUEID=04601&amp;SDATE=2009&amp;PERIODTYPE=ANN_STD&amp;SCFT=3&amp;window=popup_no_bar&amp;width=385&amp;height=120&amp;START_MAXIMIZED=FALSE&amp;creator=factset&amp;display_string=Audit"}</definedName>
    <definedName name="_1579__FDSAUDITLINK__">{"fdsup://Directions/FactSet Auditing Viewer?action=AUDIT_VALUE&amp;DB=129&amp;ID1=075069&amp;VALUEID=04601&amp;SDATE=2008&amp;PERIODTYPE=ANN_STD&amp;SCFT=3&amp;window=popup_no_bar&amp;width=385&amp;height=120&amp;START_MAXIMIZED=FALSE&amp;creator=factset&amp;display_string=Audit"}</definedName>
    <definedName name="_1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9__123Graph_LBL_ACHART_10" hidden="1">#REF!</definedName>
    <definedName name="_1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___123Graph_ACHART_1" hidden="1">#REF!</definedName>
    <definedName name="_16___123Graph_ACHART_2" hidden="1">#REF!</definedName>
    <definedName name="_16___123Graph_LBL_BCHART_1" hidden="1">#REF!</definedName>
    <definedName name="_16__123Graph_ACHART_3" hidden="1">#REF!</definedName>
    <definedName name="_16__123Graph_ACHART_4" hidden="1">#REF!</definedName>
    <definedName name="_16__123Graph_BCHART_1" hidden="1">#REF!</definedName>
    <definedName name="_16__123Graph_LBL_ACHART_1" hidden="1">#REF!</definedName>
    <definedName name="_16__123Graph_XCHART_2" hidden="1">#REF!</definedName>
    <definedName name="_16__FDSAUDITLINK__" hidden="1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16_0__123Graph_LBL_ACHAR" hidden="1">#REF!</definedName>
    <definedName name="_160__FDSAUDITLINK__" hidden="1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0__FDSAUDITLINK___1" hidden="1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0__FDSAUDITLINK___2" hidden="1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0__FDSAUDITLINK___3" hidden="1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0__FDSAUDITLINK___4" hidden="1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___123Graph_ACHART_2" hidden="1">#REF!</definedName>
    <definedName name="_17___123Graph_BCHART_1" hidden="1">#REF!</definedName>
    <definedName name="_17___123Graph_XCHART_1" hidden="1">#REF!</definedName>
    <definedName name="_17__123Graph_XCHART_3" hidden="1">#REF!</definedName>
    <definedName name="_17__FDSAUDITLINK__" hidden="1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1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1__123Graph_XCHART_10" hidden="1">#REF!</definedName>
    <definedName name="_17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___123Graph_BCHART_1" hidden="1">#REF!</definedName>
    <definedName name="_18___123Graph_XCHART_2" hidden="1">#REF!</definedName>
    <definedName name="_18__123Graph_ACHART_6" hidden="1">#REF!</definedName>
    <definedName name="_18__123Graph_CCHART_1" hidden="1">#REF!</definedName>
    <definedName name="_18__123Graph_XCHART_4" hidden="1">#REF!</definedName>
    <definedName name="_18__FDSAUDITLINK__" hidden="1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18_0__123Graph_ACHAR" hidden="1">#REF!</definedName>
    <definedName name="_1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4__123Graph_XChart_1A" hidden="1">#REF!</definedName>
    <definedName name="_1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____0__123Grap" hidden="1">#REF!</definedName>
    <definedName name="_19__123Graph_ACHART_1" hidden="1">#REF!</definedName>
    <definedName name="_19__123Graph_ACHART_5" hidden="1">#REF!</definedName>
    <definedName name="_19__123Graph_XCHART_5" hidden="1">#REF!</definedName>
    <definedName name="_19__FDSAUDITLINK__" hidden="1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19_0__123Graph_ACHAR" hidden="1">#REF!</definedName>
    <definedName name="_19_0__123Graph_BCHAR" hidden="1">#REF!</definedName>
    <definedName name="_1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6__123Graph_XCHART_2" hidden="1">#REF!</definedName>
    <definedName name="_1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93_RATES">#REF!</definedName>
    <definedName name="_1998_Actual">+#REF!</definedName>
    <definedName name="_1FDSAUDITLINK___" hidden="1">{"fdsup://directions/FAT Viewer?action=UPDATE&amp;creator=factset&amp;DYN_ARGS=TRUE&amp;DOC_NAME=FAT:FQL_AUDITING_CLIENT_TEMPLATE.FAT&amp;display_string=Audit&amp;VAR:KEY=FOHGZCNOFQ&amp;VAR:QUERY=RkZfRUJJVERBX09QRVIoQ0FMLDIwMTAsLCwsVVNEKQ==&amp;WINDOW=FIRST_POPUP&amp;HEIGHT=450&amp;WIDTH=450&amp;","START_MAXIMIZED=FALSE&amp;VAR:CALENDAR=US&amp;VAR:SYMBOL=HMSY&amp;VAR:INDEX=0"}</definedName>
    <definedName name="_1Inventory">#REF!</definedName>
    <definedName name="_1InventoryCover">#REF!</definedName>
    <definedName name="_1InventoryReview">#REF!</definedName>
    <definedName name="_1IQ_STOCK____ED_COMP" hidden="1">"c3512"</definedName>
    <definedName name="_2____123Graph_ACHART_2" hidden="1">#REF!</definedName>
    <definedName name="_2__123Graph_ACHART_1" hidden="1">#REF!</definedName>
    <definedName name="_2__123Graph_AChart_1A" hidden="1">#REF!</definedName>
    <definedName name="_2__123Graph_BCHART_4H" hidden="1">#REF!</definedName>
    <definedName name="_2__123Graph_CCHART_12" hidden="1">#REF!</definedName>
    <definedName name="_2__123Graph_CCHART_8" hidden="1">#REF!</definedName>
    <definedName name="_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_0__123Grap" hidden="1">#REF!</definedName>
    <definedName name="_2_123Grap" hidden="1">#REF!</definedName>
    <definedName name="_2_2012ASSETS">#REF!</definedName>
    <definedName name="_20____0__123Graph_A" hidden="1">#REF!</definedName>
    <definedName name="_20__123Graph_A_Chart_1A" hidden="1">#REF!</definedName>
    <definedName name="_20__123Graph_LBL_ACHART_1" hidden="1">#REF!</definedName>
    <definedName name="_20__123Graph_XCHART_6" hidden="1">#REF!</definedName>
    <definedName name="_20__FDSAUDITLINK__" hidden="1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20_0__123Graph_BCHAR" hidden="1">#REF!</definedName>
    <definedName name="_20_0__123Graph_CCHAR" hidden="1">#REF!</definedName>
    <definedName name="_2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12ASSETS">#REF!</definedName>
    <definedName name="_2012TAX">#REF!</definedName>
    <definedName name="_2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6__FDSAUDITLINK__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6__FDSAUDITLINK___1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6__FDSAUDITLINK___2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6__FDSAUDITLINK___3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6__FDSAUDITLINK___4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8__123Graph_XCHART_3" hidden="1">#REF!</definedName>
    <definedName name="_2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____0__123Graph_BEPS" hidden="1">#REF!</definedName>
    <definedName name="_21__123Graph_AChart_1" hidden="1">#REF!</definedName>
    <definedName name="_21__123Graph_ACHART_4" hidden="1">#REF!</definedName>
    <definedName name="_21__123Graph_BCHART_3" hidden="1">#REF!</definedName>
    <definedName name="_21__123Graph_XCHART_7" hidden="1">#REF!</definedName>
    <definedName name="_21__FDSAUDITLINK__" hidden="1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21_0__123Graph_CCHAR" hidden="1">#REF!</definedName>
    <definedName name="_21_0__123Graph_LBL_ACHAR" hidden="1">#REF!</definedName>
    <definedName name="_2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__0_0__123Graph_A" hidden="1">#REF!</definedName>
    <definedName name="_22__123Graph_AChart_2" hidden="1">#REF!</definedName>
    <definedName name="_22__123Graph_ACHART_6" hidden="1">#REF!</definedName>
    <definedName name="_22__123Graph_XCHART_8" hidden="1">#REF!</definedName>
    <definedName name="_22__FDSAUDITLINK__" hidden="1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22_0__123Graph_LBL_ACHAR" hidden="1">#REF!</definedName>
    <definedName name="_220__123Graph_XCHART_4" hidden="1">#REF!</definedName>
    <definedName name="_22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___123Graph_BEPS_CF" hidden="1">#REF!</definedName>
    <definedName name="_23__0_0__123Graph_BEPS" hidden="1">#REF!</definedName>
    <definedName name="_23__123Graph_AChart_3" hidden="1">#REF!</definedName>
    <definedName name="_23__123Graph_BEPS_CF" hidden="1">#REF!</definedName>
    <definedName name="_23__123Graph_XCHART_9" hidden="1">#REF!</definedName>
    <definedName name="_23__FDSAUDITLINK__" hidden="1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2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2__123Graph_XCHART_5" hidden="1">#REF!</definedName>
    <definedName name="_2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4_x" hidden="1">#REF!</definedName>
    <definedName name="_2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___123Graph_BEPS_CF" hidden="1">#REF!</definedName>
    <definedName name="_24___123Graph_LBL_ACHART_1" hidden="1">#REF!</definedName>
    <definedName name="_24__123Graph_AChart_4" hidden="1">#REF!</definedName>
    <definedName name="_24__123Graph_BEPS_CF" hidden="1">#REF!</definedName>
    <definedName name="_24__123Graph_CCHART_3" hidden="1">#REF!</definedName>
    <definedName name="_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_0__123Graph_ACHAR" hidden="1">#REF!</definedName>
    <definedName name="_2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4__123Graph_XCHART_6" hidden="1">#REF!</definedName>
    <definedName name="_24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___0__123Grap" hidden="1">#REF!</definedName>
    <definedName name="_25___123Graph_LBL_ACHART_1" hidden="1">#REF!</definedName>
    <definedName name="_25___123Graph_LBL_ACHART_2" hidden="1">#REF!</definedName>
    <definedName name="_25__123Graph_AChart_1A" hidden="1">#REF!</definedName>
    <definedName name="_25__123Graph_AChart_5" hidden="1">#REF!</definedName>
    <definedName name="_25__123Graph_ACHART_7" hidden="1">#REF!</definedName>
    <definedName name="_25__FDSAUDITLINK__" hidden="1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2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6__123Graph_XCHART_7" hidden="1">#REF!</definedName>
    <definedName name="_2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___0__123Graph_A" hidden="1">#REF!</definedName>
    <definedName name="_26___123Graph_LBL_ACHART_2" hidden="1">#REF!</definedName>
    <definedName name="_26___123Graph_LBL_BCHART_1" hidden="1">#REF!</definedName>
    <definedName name="_26__123Graph_ACHART_1" hidden="1">#REF!</definedName>
    <definedName name="_26__123Graph_AChart_6" hidden="1">#REF!</definedName>
    <definedName name="_26__123Graph_ACHART_8" hidden="1">#REF!</definedName>
    <definedName name="_26__FDSAUDITLINK__" hidden="1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26_0__123Graph_BCHAR" hidden="1">#REF!</definedName>
    <definedName name="_26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8__123Graph_XCHART_8" hidden="1">#REF!</definedName>
    <definedName name="_2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___0__123Graph_BEPS" hidden="1">#REF!</definedName>
    <definedName name="_27___123Graph_LBL_BCHART_1" hidden="1">#REF!</definedName>
    <definedName name="_27___123Graph_XCHART_1" hidden="1">#REF!</definedName>
    <definedName name="_27__123Graph_B_Chart_1A" hidden="1">#REF!</definedName>
    <definedName name="_27__123Graph_DCHART_3" hidden="1">#REF!</definedName>
    <definedName name="_27__FDSAUDITLINK__" hidden="1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2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___123Graph_XCHART_2" hidden="1">#REF!</definedName>
    <definedName name="_28__123Graph_ACHART_8" hidden="1">#REF!</definedName>
    <definedName name="_28__123Graph_BCHART_1" hidden="1">#REF!</definedName>
    <definedName name="_28__123Graph_C_Chart_1A" hidden="1">#REF!</definedName>
    <definedName name="_28__FDSAUDITLINK__" hidden="1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28_0__123Graph_CCHAR" hidden="1">#REF!</definedName>
    <definedName name="_28_0_0__123Graph_A" hidden="1">#REF!</definedName>
    <definedName name="_280__123Graph_XCHART_9" hidden="1">#REF!</definedName>
    <definedName name="_2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___123Graph_XCHART_1" hidden="1">#REF!</definedName>
    <definedName name="_29__123Graph_D_Chart_1A" hidden="1">#REF!</definedName>
    <definedName name="_29__FDSAUDITLINK__" hidden="1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29_0_0__123Graph_BEPS" hidden="1">#REF!</definedName>
    <definedName name="_2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WAY">#REF!</definedName>
    <definedName name="_3____123Graph_BCHART_1" hidden="1">#REF!</definedName>
    <definedName name="_3__123Graph_ACHART_1" hidden="1">#REF!</definedName>
    <definedName name="_3__123Graph_ACHART_10" hidden="1">#REF!</definedName>
    <definedName name="_3__123Graph_ACHART_2" hidden="1">#REF!</definedName>
    <definedName name="_3__123Graph_CCHART_4H" hidden="1">#REF!</definedName>
    <definedName name="_3__FDSAUDITLINK__" hidden="1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3_0__123Grap" hidden="1">#REF!</definedName>
    <definedName name="_3_0__123Graph_A" hidden="1">#REF!</definedName>
    <definedName name="_3_2012TAX">#REF!</definedName>
    <definedName name="_30___123Graph_XCHART_2" hidden="1">#REF!</definedName>
    <definedName name="_30__123Graph_CCHART_1" hidden="1">#REF!</definedName>
    <definedName name="_30__123Graph_E_Chart_1A" hidden="1">#REF!</definedName>
    <definedName name="_30__123Graph_ECHART_3" hidden="1">#REF!</definedName>
    <definedName name="_30__FDSAUDITLINK__" hidden="1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30_0__123Grap" hidden="1">#REF!</definedName>
    <definedName name="_30_0__123Graph_LBL_ACHAR" hidden="1">#REF!</definedName>
    <definedName name="_3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__123Graph_ACHART_9" hidden="1">#REF!</definedName>
    <definedName name="_31__123Graph_BCHART_1" hidden="1">#REF!</definedName>
    <definedName name="_31__123Graph_F_Chart_1A" hidden="1">#REF!</definedName>
    <definedName name="_31__FDSAUDITLINK__" hidden="1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31_0__123Graph_A" hidden="1">#REF!</definedName>
    <definedName name="_3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__123Graph_LBL_ACHART_1" hidden="1">#REF!</definedName>
    <definedName name="_32__123Graph_X_Chart_1A" hidden="1">#REF!</definedName>
    <definedName name="_32__FDSAUDITLINK__" hidden="1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32_0__123Grap" hidden="1">#REF!</definedName>
    <definedName name="_32_0__123Graph_BEPS" hidden="1">#REF!</definedName>
    <definedName name="_32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__123Graph_FCHART_3" hidden="1">#REF!</definedName>
    <definedName name="_33__123Graph_XChart_1" hidden="1">#REF!</definedName>
    <definedName name="_33__FDSAUDITLINK__" hidden="1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33_0_Table2_" hidden="1">#REF!</definedName>
    <definedName name="_3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____0__123Grap" hidden="1">#REF!</definedName>
    <definedName name="_34__123Graph_XChart_2" hidden="1">#REF!</definedName>
    <definedName name="_34__FDSAUDITLINK__" hidden="1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34_0__123Graph_A" hidden="1">#REF!</definedName>
    <definedName name="_34_0_0__123Graph_A" hidden="1">#REF!</definedName>
    <definedName name="_3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72__FDSAUDITLINK__" hidden="1">{"fdsup://IBCentral/FAT Viewer?action=UPDATE&amp;creator=factset&amp;DOC_NAME=fat:reuters_annual_source_window.fat&amp;display_string=Audit&amp;DYN_ARGS=TRUE&amp;VAR:ID1=664154&amp;VAR:RCODE=FSALE&amp;VAR:SDATE=20120399&amp;VAR:FREQ=QUARTERLY&amp;VAR:RELITEM=RP&amp;VAR:CURRENCY=USD&amp;VAR:CURRSOURCE","=EXSHARE&amp;VAR:NATFREQ=ANNUAL&amp;VAR:RFIELD=FINALIZED&amp;VAR:DB_TYPE=NR&amp;VAR:UNITS=NOAUDIT&amp;window=popup&amp;width=450&amp;height=300&amp;START_MAXIMIZED=FALSE"}</definedName>
    <definedName name="_3474__FDSAUDITLINK__" hidden="1">{"fdsup://IBCentral/FAT Viewer?action=UPDATE&amp;creator=factset&amp;DOC_NAME=fat:reuters_ltm_source_window.fat&amp;display_string=Audit&amp;DYN_ARGS=TRUE&amp;VAR:ID1=KDN&amp;VAR:RCODE=FIBCEBITDA&amp;VAR:SDATE=20120399 &amp;VAR:FREQ=QUARTERLY&amp;VAR:RELITEM=RP&amp;VAR:CURRENCY=USD&amp;VAR:CURRSOURCE","=EXSHARE&amp;VAR:NATFREQ=QUARTERLY&amp;VAR:RFIELD=FINALIZED&amp;VAR:DB_TYPE=NR&amp;VAR:UNITS=NOAUDIT&amp;window=popup&amp;width=540&amp;height=300&amp;START_MAXIMIZED=FALSE"}</definedName>
    <definedName name="_3475__FDSAUDITLINK__" hidden="1">{"fdsup://Directions/FactSet Auditing Viewer?action=AUDIT_VALUE&amp;DB=129&amp;ID1=665118&amp;VALUEID=04601&amp;SDATE=2011&amp;PERIODTYPE=ANN_STD&amp;SCFT=3&amp;window=popup_no_bar&amp;width=385&amp;height=120&amp;START_MAXIMIZED=FALSE&amp;creator=factset&amp;display_string=Audit"}</definedName>
    <definedName name="_3476__FDSAUDITLINK__" hidden="1">{"fdsup://Directions/FactSet Auditing Viewer?action=AUDIT_VALUE&amp;DB=129&amp;ID1=664154&amp;VALUEID=04601&amp;SDATE=2011&amp;PERIODTYPE=ANN_STD&amp;SCFT=3&amp;window=popup_no_bar&amp;width=385&amp;height=120&amp;START_MAXIMIZED=FALSE&amp;creator=factset&amp;display_string=Audit"}</definedName>
    <definedName name="_3477__FDSAUDITLINK__" hidden="1">{"fdsup://IBCentral/FAT Viewer?action=UPDATE&amp;creator=factset&amp;DOC_NAME=fat:reuters_qtrly_source_window.fat&amp;display_string=Audit&amp;DYN_ARGS=TRUE&amp;VAR:ID1=48658710&amp;VAR:RCODE=SCSI&amp;VAR:SDATE=20120399&amp;VAR:FREQ=Quarterly&amp;VAR:RELITEM=RP&amp;VAR:CURRENCY=USD&amp;VAR:CURRSOURCE","=EXSHARE&amp;VAR:NATFREQ=QUARTERLY&amp;VAR:RFIELD=FINALIZED&amp;VAR:DB_TYPE=NOAUDIT&amp;VAR:UNITS=M&amp;window=popup&amp;width=450&amp;height=300&amp;START_MAXIMIZED=FALSE"}</definedName>
    <definedName name="_3478__FDSAUDITLINK__" hidden="1">{"fdsup://IBCentral/FAT Viewer?action=UPDATE&amp;creator=factset&amp;DOC_NAME=fat:reuters_qtrly_source_window.fat&amp;display_string=Audit&amp;DYN_ARGS=TRUE&amp;VAR:ID1=48658710&amp;VAR:RCODE=STLD&amp;VAR:SDATE=20120399&amp;VAR:FREQ=Quarterly&amp;VAR:RELITEM=RP&amp;VAR:CURRENCY=USD&amp;VAR:CURRSOURCE","=EXSHARE&amp;VAR:NATFREQ=QUARTERLY&amp;VAR:RFIELD=FINALIZED&amp;VAR:DB_TYPE=NOAUDIT&amp;VAR:UNITS=M&amp;window=popup&amp;width=450&amp;height=300&amp;START_MAXIMIZED=FALSE"}</definedName>
    <definedName name="_3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__123Graph_BChart_1A" hidden="1">#REF!</definedName>
    <definedName name="_35__123Graph_XChart_3" hidden="1">#REF!</definedName>
    <definedName name="_35__FDSAUDITLINK__" hidden="1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35_0__123Graph_BEPS" hidden="1">#REF!</definedName>
    <definedName name="_35_0_0__123Graph_BEPS" hidden="1">#REF!</definedName>
    <definedName name="_3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3__FDSAUDITLINK__" hidden="1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53__FDSAUDITLINK___1" hidden="1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53__FDSAUDITLINK___2" hidden="1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53__FDSAUDITLINK___3" hidden="1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53__FDSAUDITLINK___4" hidden="1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____0__123Grap" hidden="1">#REF!</definedName>
    <definedName name="_36__123Graph_BCHART_3" hidden="1">#REF!</definedName>
    <definedName name="_36__123Graph_XCHART_1" hidden="1">#REF!</definedName>
    <definedName name="_36__123Graph_XChart_4" hidden="1">#REF!</definedName>
    <definedName name="_36__FDSAUDITLINK__" hidden="1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36_0__123Graph_ACHAR" hidden="1">#REF!</definedName>
    <definedName name="_36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__123Graph_ACHART_2" hidden="1">#REF!</definedName>
    <definedName name="_37__123Graph_XChart_5" hidden="1">#REF!</definedName>
    <definedName name="_37__FDSAUDITLINK__" hidden="1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37_0_Table2_" hidden="1">#REF!</definedName>
    <definedName name="_3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1__FDSAUDITLINK__" hidden="1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71__FDSAUDITLINK___1" hidden="1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71__FDSAUDITLINK___2" hidden="1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71__FDSAUDITLINK___3" hidden="1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71__FDSAUDITLINK___4" hidden="1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__123Graph_XChart_6" hidden="1">#REF!</definedName>
    <definedName name="_38__FDSAUDITLINK__" hidden="1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38_0__123Graph_BCHAR" hidden="1">#REF!</definedName>
    <definedName name="_3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__123Graph_CChart_1A" hidden="1">#REF!</definedName>
    <definedName name="_39__123Graph_XCHART_2" hidden="1">#REF!</definedName>
    <definedName name="_39__FDSAUDITLINK__" hidden="1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3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IQ_SALE_¤¤__CF_FIN" hidden="1">"c1140"</definedName>
    <definedName name="_4____123Graph_BEPS_CF" hidden="1">#REF!</definedName>
    <definedName name="_4__123Graph_ACHART_1" hidden="1">#REF!</definedName>
    <definedName name="_4__123Graph_ACHART_3" hidden="1">#REF!</definedName>
    <definedName name="_4__123Graph_BCHART_1" hidden="1">#REF!</definedName>
    <definedName name="_4__123Graph_CCHART_8" hidden="1">#REF!</definedName>
    <definedName name="_4__123Graph_XCHART_4H" hidden="1">#REF!</definedName>
    <definedName name="_4__FDSAUDITLINK__" hidden="1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4_0__123Graph_BEPS" hidden="1">#REF!</definedName>
    <definedName name="_4_123Grap" hidden="1">#REF!</definedName>
    <definedName name="_40____0__123Graph_A" hidden="1">#REF!</definedName>
    <definedName name="_40__FDSAUDITLINK__" hidden="1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40_0__123Graph_CCHAR" hidden="1">#REF!</definedName>
    <definedName name="_40_0_0__123Graph_A" hidden="1">#REF!</definedName>
    <definedName name="_4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__123Graph_BCHART_4" hidden="1">#REF!</definedName>
    <definedName name="_41__FDSAUDITLINK__" hidden="1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4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____0__123Graph_A" hidden="1">#REF!</definedName>
    <definedName name="_42__123Graph_LBL_ACHART_10" hidden="1">#REF!</definedName>
    <definedName name="_42__123Graph_XCHART_4" hidden="1">#REF!</definedName>
    <definedName name="_42__FDSAUDITLINK__" hidden="1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42_0__123Graph_LBL_ACHAR" hidden="1">#REF!</definedName>
    <definedName name="_42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__FDSAUDITLINK__" hidden="1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43_0_0__123Graph_BEPS" hidden="1">#REF!</definedName>
    <definedName name="_4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__FDSAUDITLINK__" hidden="1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4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__123Graph_XCHART_10" hidden="1">#REF!</definedName>
    <definedName name="_45__123Graph_XCHART_5" hidden="1">#REF!</definedName>
    <definedName name="_45__FDSAUDITLINK__" hidden="1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4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____0__123Graph_BEPS" hidden="1">#REF!</definedName>
    <definedName name="_46__123Graph_BCHART_8" hidden="1">#REF!</definedName>
    <definedName name="_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__FDSAUDITLINK__" hidden="1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4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____0__123Graph_BEPS" hidden="1">#REF!</definedName>
    <definedName name="_48__123Graph_XCHART_6" hidden="1">#REF!</definedName>
    <definedName name="_48__FDSAUDITLINK__" hidden="1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4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__123Graph_ACHART_3" hidden="1">#REF!</definedName>
    <definedName name="_49__123Graph_XChart_1A" hidden="1">#REF!</definedName>
    <definedName name="_49__FDSAUDITLINK__" hidden="1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4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PAYROLL_ACCRUAL">#REF!</definedName>
    <definedName name="_5____123Graph_LBL_ACHART_1" hidden="1">#REF!</definedName>
    <definedName name="_5__123Graph_ACHART_4" hidden="1">#REF!</definedName>
    <definedName name="_5__FDSAUDITLINK__" hidden="1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5_0_0__123Graph_A" hidden="1">#REF!</definedName>
    <definedName name="_50__123Graph_ACHART_1" hidden="1">#REF!</definedName>
    <definedName name="_50__FDSAUDITLINK__" hidden="1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5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__123Graph_CCHART_1" hidden="1">#REF!</definedName>
    <definedName name="_51__FDSAUDITLINK__" hidden="1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5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__0_0__123Graph_A" hidden="1">#REF!</definedName>
    <definedName name="_52__123Graph_BCHART_1" hidden="1">#REF!</definedName>
    <definedName name="_52__123Graph_XCHART_2" hidden="1">#REF!</definedName>
    <definedName name="_52__FDSAUDITLINK__" hidden="1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52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__FDSAUDITLINK__" hidden="1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5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__0_0__123Graph_A" hidden="1">#REF!</definedName>
    <definedName name="_54__123Graph_CCHART_1" hidden="1">#REF!</definedName>
    <definedName name="_54__FDSAUDITLINK__" hidden="1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5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__123Graph_XCHART_3" hidden="1">#REF!</definedName>
    <definedName name="_55__FDSAUDITLINK__" hidden="1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5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__123Graph_CCHART_3" hidden="1">#REF!</definedName>
    <definedName name="_56__123Graph_LBL_ACHART_1" hidden="1">#REF!</definedName>
    <definedName name="_56__FDSAUDITLINK__" hidden="1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56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__FDSAUDITLINK__" hidden="1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5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__0_0__123Graph_BEPS" hidden="1">#REF!</definedName>
    <definedName name="_58__123Graph_XCHART_4" hidden="1">#REF!</definedName>
    <definedName name="_58__FDSAUDITLINK__" hidden="1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5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3IQ___SET_WRITEDOWN_INS">"c59"</definedName>
    <definedName name="_5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__FDSAUDITLINK__" hidden="1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5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____123Graph_LBL_ACHART_2" hidden="1">#REF!</definedName>
    <definedName name="_6__123Graph_ACHART_2" hidden="1">#REF!</definedName>
    <definedName name="_6__123Graph_ACHART_5" hidden="1">#REF!</definedName>
    <definedName name="_6__123Graph_CCHART_1" hidden="1">#REF!</definedName>
    <definedName name="_6__FDSAUDITLINK__" hidden="1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6_0__123Grap" hidden="1">#REF!</definedName>
    <definedName name="_6_0_0__123Graph_BEPS" hidden="1">#REF!</definedName>
    <definedName name="_6_123Grap" hidden="1">#REF!</definedName>
    <definedName name="_60__0_0__123Graph_BEPS" hidden="1">#REF!</definedName>
    <definedName name="_60__FDSAUDITLINK__" hidden="1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60_0__123Graph_ACHAR" hidden="1">#REF!</definedName>
    <definedName name="_6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__123Graph_ACHART_4" hidden="1">#REF!</definedName>
    <definedName name="_61__123Graph_CCHART_8" hidden="1">#REF!</definedName>
    <definedName name="_61__123Graph_XCHART_5" hidden="1">#REF!</definedName>
    <definedName name="_61__FDSAUDITLINK__" hidden="1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6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__FDSAUDITLINK__" hidden="1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62_0__123Graph_BCHAR" hidden="1">#REF!</definedName>
    <definedName name="_62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__FDSAUDITLINK__" hidden="1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6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__123Graph_BEPS_CF" hidden="1">#REF!</definedName>
    <definedName name="_64__123Graph_XCHART_6" hidden="1">#REF!</definedName>
    <definedName name="_64__FDSAUDITLINK__" hidden="1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64_0__123Graph_CCHAR" hidden="1">#REF!</definedName>
    <definedName name="_6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__FDSAUDITLINK__" hidden="1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6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__123Graph_DCHART_1" hidden="1">#REF!</definedName>
    <definedName name="_66__FDSAUDITLINK__" hidden="1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66_0__123Graph_LBL_ACHAR" hidden="1">#REF!</definedName>
    <definedName name="_66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050">"Total Cost of Sales"</definedName>
    <definedName name="_6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__123Graph_BEPS_CF" hidden="1">#REF!</definedName>
    <definedName name="_67__123Graph_XCHART_7" hidden="1">#REF!</definedName>
    <definedName name="_67__FDSAUDITLINK__" hidden="1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6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__FDSAUDITLINK__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8__FDSAUDITLINK___1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8__FDSAUDITLINK___2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8__FDSAUDITLINK___3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8__FDSAUDITLINK___4" hidden="1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__FDSAUDITLINK__" hidden="1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6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____123Graph_LBL_BCHART_1" hidden="1">#REF!</definedName>
    <definedName name="_7__123Graph_ACHART_1" hidden="1">#REF!</definedName>
    <definedName name="_7__123Graph_AChart_1A" hidden="1">#REF!</definedName>
    <definedName name="_7__123Graph_ACHART_6" hidden="1">#REF!</definedName>
    <definedName name="_7__FDSAUDITLINK__" hidden="1">{"fdsup:app=SCRIPT&amp;creator=factset&amp;CMD=INSTRUCTION&amp;WINDOW=NEW&amp;TARGET_APP=EDGAR\Search by Symbol&amp;INSTRUCTION_NAME=VIEW_DOCUMENT&amp;display_string=View Table&amp;IDENTIFIER=BBY&amp;START_DATE=20080110&amp;END_DATE=20080110&amp;FILING=10-Q&amp;TITLE=Income Statement"}</definedName>
    <definedName name="_70___0__123Grap" hidden="1">#REF!</definedName>
    <definedName name="_70__123Graph_XCHART_8" hidden="1">#REF!</definedName>
    <definedName name="_70__FDSAUDITLINK__" hidden="1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7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__123Graph_DCHART_8" hidden="1">#REF!</definedName>
    <definedName name="_71__FDSAUDITLINK__" hidden="1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7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__FDSAUDITLINK__" hidden="1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72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___0__123Grap" hidden="1">#REF!</definedName>
    <definedName name="_73__123Graph_ACHART_5" hidden="1">#REF!</definedName>
    <definedName name="_73__123Graph_XCHART_9" hidden="1">#REF!</definedName>
    <definedName name="_73__FDSAUDITLINK__" hidden="1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7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__FDSAUDITLINK__" hidden="1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7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__FDSAUDITLINK__" hidden="1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7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___0__123Graph_A" hidden="1">#REF!</definedName>
    <definedName name="_76__123Graph_LBL_ACHART_3" hidden="1">#REF!</definedName>
    <definedName name="_76__FDSAUDITLINK__" hidden="1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76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__FDSAUDITLINK__" hidden="1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7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__FDSAUDITLINK__" hidden="1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7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___0__123Graph_A" hidden="1">#REF!</definedName>
    <definedName name="_79__FDSAUDITLINK__" hidden="1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7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____123Graph_XCHART_1" hidden="1">#REF!</definedName>
    <definedName name="_8__123Graph_ACHART_7" hidden="1">#REF!</definedName>
    <definedName name="_8__123Graph_LBL_ACHART_1" hidden="1">#REF!</definedName>
    <definedName name="_8__FDSAUDITLINK__" hidden="1">{"fdsup:app=SCRIPT&amp;creator=factset&amp;CMD=INSTRUCTION&amp;WINDOW=NEW&amp;TARGET_APP=EDGAR\Search by Symbol&amp;INSTRUCTION_NAME=VIEW_DOCUMENT&amp;display_string=View Document&amp;IDENTIFIER=BBY&amp;START_DATE=20080110&amp;END_DATE=20080110&amp;FILING=10-Q"}</definedName>
    <definedName name="_80__FDSAUDITLINK__" hidden="1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8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__123Graph_LBL_ACHART_4" hidden="1">#REF!</definedName>
    <definedName name="_81__FDSAUDITLINK__" hidden="1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8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___0__123Graph_BEPS" hidden="1">#REF!</definedName>
    <definedName name="_82__FDSAUDITLINK__" hidden="1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2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__FDSAUDITLINK__" hidden="1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__FDSAUDITLINK__" hidden="1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8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___0__123Graph_BEPS" hidden="1">#REF!</definedName>
    <definedName name="_85__123Graph_ACHART_6" hidden="1">#REF!</definedName>
    <definedName name="_85__FDSAUDITLINK__" hidden="1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8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__123Graph_LBL_BCHART_3" hidden="1">#REF!</definedName>
    <definedName name="_86__FDSAUDITLINK__" hidden="1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86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__FDSAUDITLINK__" hidden="1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__FDSAUDITLINK__" hidden="1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8_0_0__123Graph_A" hidden="1">#REF!</definedName>
    <definedName name="_8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__FDSAUDITLINK__" hidden="1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8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wrn.²Ä1­Ó¤ë1_Ü20¤H." hidden="1">{#N/A,#N/A,FALSE,"²Ä1­Ó¤ë"}</definedName>
    <definedName name="_9____123Graph_BEPS_CF" hidden="1">#REF!</definedName>
    <definedName name="_9____123Graph_XCHART_2" hidden="1">#REF!</definedName>
    <definedName name="_9__123Graph_ACHART_3" hidden="1">#REF!</definedName>
    <definedName name="_9__123Graph_ACHART_8" hidden="1">#REF!</definedName>
    <definedName name="_9__FDSAUDITLINK__" hidden="1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9_25_95_9_35">"YR2YR"</definedName>
    <definedName name="_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__123Graph_LBL_BCHART_4" hidden="1">#REF!</definedName>
    <definedName name="_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_0_0__123Graph_A" hidden="1">#REF!</definedName>
    <definedName name="_91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_0_0__123Graph_BEPS" hidden="1">#REF!</definedName>
    <definedName name="_94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__123Graph_LBL_CCHART_3" hidden="1">#REF!</definedName>
    <definedName name="_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__123Graph_ACHART_7" hidden="1">#REF!</definedName>
    <definedName name="_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_0_0__123Graph_BEPS" hidden="1">#REF!</definedName>
    <definedName name="_97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0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1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2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3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4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5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6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7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8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9__FDSAUDITLINK__" hidden="1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IQ_F_LB_DUE_CY3" hidden="1">"c2083"</definedName>
    <definedName name="_a1" hidden="1">{"mgmt forecast",#N/A,FALSE,"Mgmt Forecast";"dcf table",#N/A,FALSE,"Mgmt Forecast";"sensitivity",#N/A,FALSE,"Mgmt Forecast";"table inputs",#N/A,FALSE,"Mgmt Forecast";"calculations",#N/A,FALSE,"Mgmt Forecast"}</definedName>
    <definedName name="_A11" hidden="1">{#N/A,#N/A,FALSE,"Umsatz 99";#N/A,#N/A,FALSE,"ER 99 "}</definedName>
    <definedName name="_a2" hidden="1">{"mgmt forecast",#N/A,FALSE,"Mgmt Forecast";"dcf table",#N/A,FALSE,"Mgmt Forecast";"sensitivity",#N/A,FALSE,"Mgmt Forecast";"table inputs",#N/A,FALSE,"Mgmt Forecast";"calculations",#N/A,FALSE,"Mgmt Forecast"}</definedName>
    <definedName name="_AccountLanguage">"EN"</definedName>
    <definedName name="_Actual_for_2004_Measure" hidden="1">#REF!</definedName>
    <definedName name="_ae2">{"'Inventory &amp; Anal-Cur Wkbk'!$A$7:$AP$71"}</definedName>
    <definedName name="_Apr03" hidden="1">{"Statement of Income",#N/A,TRUE,"Mar99";"Balance Sheet",#N/A,TRUE,"Mar99"}</definedName>
    <definedName name="_Apr04" hidden="1">{"Statement of Income",#N/A,TRUE,"Mar99";"Balance Sheet",#N/A,TRUE,"Mar99"}</definedName>
    <definedName name="_ATPRegress_Range4" hidden="1">"="</definedName>
    <definedName name="_ATPRegress_Range5" hidden="1">"="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aug04" hidden="1">{"Statement of Income",#N/A,TRUE,"Mar99";"Balance Sheet",#N/A,TRUE,"Mar99"}</definedName>
    <definedName name="_BCF02">#REF!</definedName>
    <definedName name="_BCF97">#REF!</definedName>
    <definedName name="_bdm.005E719C36A841F7A63FC64998C90DCE.edm" hidden="1">#REF!</definedName>
    <definedName name="_bdm.009ff66409144aa9a211afbce5704839.edm" hidden="1">#REF!</definedName>
    <definedName name="_bdm.00A563814A534B1987338579C0579B77.edm" hidden="1">#REF!</definedName>
    <definedName name="_bdm.00EC971BF37311D6B67A0010A48BFF38.edm" hidden="1">#REF!</definedName>
    <definedName name="_bdm.00FCCD2BF594401FA136D7B3E0222774.edm" hidden="1">#REF!</definedName>
    <definedName name="_bdm.01BD8A26191A494E865D7C64B889A9DB.edm" hidden="1">#REF!</definedName>
    <definedName name="_bdm.026213BCBD2748769C123B56CC693EDF.edm" hidden="1">#REF!</definedName>
    <definedName name="_bdm.031E357E087D4A5C8AEF67B5C9413FB6.edm" hidden="1">#REF!</definedName>
    <definedName name="_bdm.035ebcdf82e5432b8922c63641abfe35.edm" hidden="1">#REF!</definedName>
    <definedName name="_bdm.038AD29F09564726ACF879179FB3F04D.edm" hidden="1">#REF!</definedName>
    <definedName name="_bdm.041cf84109ff44fd9d2c061b81160ace.edm" hidden="1">#REF!</definedName>
    <definedName name="_bdm.0461F1C09D204CF6AA12F87F60DB9C0F.edm" hidden="1">#REF!</definedName>
    <definedName name="_bdm.0496945193644b07b940602a71be9690.edm" hidden="1">#REF!</definedName>
    <definedName name="_bdm.04E9F6F5C9CD4A879A300797C9C2F2FF.edm" hidden="1">#REF!</definedName>
    <definedName name="_bdm.04f7e01ece9248efb81a9b7fd2b33eb0.edm" hidden="1">#REF!</definedName>
    <definedName name="_bdm.05A31ECEC5B545D6843DAD7D6CE13F96.edm" hidden="1">#REF!</definedName>
    <definedName name="_bdm.05AD755AE1B644BCB6FF7AF6D6C94EE7.edm" hidden="1">#REF!</definedName>
    <definedName name="_bdm.05ef4ccf136f4746ac0278ab18677f69.edm" hidden="1">#REF!</definedName>
    <definedName name="_bdm.062fcf7125d745a080c0dba4736419c4.edm" hidden="1">#REF!</definedName>
    <definedName name="_bdm.067130B6A270430DB437DC4CAF105DD2.edm" hidden="1">#REF!</definedName>
    <definedName name="_bdm.06acff2b16da4b5080f03a3c3309394d.edm" hidden="1">#REF!</definedName>
    <definedName name="_bdm.06ee98611b2b4692bf40b19d426fcae9.edm" hidden="1">#REF!</definedName>
    <definedName name="_bdm.06FC4CDBADE946D8BDCA086BCE59CA7C.edm" hidden="1">#REF!</definedName>
    <definedName name="_bdm.074EB0C6AAE811D6B66B0010A4863BD8.edm" hidden="1">#REF!</definedName>
    <definedName name="_bdm.085C80471435401BB0D4EAA1FDD4D8FB.edm" hidden="1">#REF!</definedName>
    <definedName name="_bdm.086d774f572e4cfc973965cc00c1c42c.edm" hidden="1">#REF!</definedName>
    <definedName name="_bdm.08CCF258BD8145DBB4A2694EC425A82E.edm" hidden="1">#REF!</definedName>
    <definedName name="_bdm.09032F43291D49838E773BA574FACF82.edm" hidden="1">#REF!</definedName>
    <definedName name="_bdm.098BE6EBB08B458C96BA6B832E6CE512.edm" hidden="1">#REF!</definedName>
    <definedName name="_bdm.0990af6ab4e34816aa6b36249836947f.edm" hidden="1">#REF!</definedName>
    <definedName name="_bdm.09a44068cab94183ae3f3486c78ae44d.edm" hidden="1">#REF!</definedName>
    <definedName name="_bdm.0A36825D40E44A6E8B0A7BCC12106CDB.edm" hidden="1">#REF!</definedName>
    <definedName name="_bdm.0a754f6736b54aa39ee5155dc88aef93.edm" hidden="1">#REF!</definedName>
    <definedName name="_bdm.0ac8b5b564064f85b263f7986ba71dd9.edm" hidden="1">#REF!</definedName>
    <definedName name="_bdm.0B5E4A07F78E4E3E923312BD37FD77A2.edm" hidden="1">#REF!</definedName>
    <definedName name="_bdm.0c82905a65ce4381adc8d136279e5458.edm" hidden="1">#REF!</definedName>
    <definedName name="_bdm.0CF5FC60985E47628C0191FEA5B7917A.edm" hidden="1">#REF!</definedName>
    <definedName name="_bdm.0d2be1c8382849c690e66c9411df0dbb.edm" hidden="1">#REF!</definedName>
    <definedName name="_bdm.0D36997B78AB466394832F21270DBFC5.edm" hidden="1">#REF!</definedName>
    <definedName name="_bdm.0D59FB7766FE47ECAD0565FF1E2F5EC6.edm" hidden="1">#REF!</definedName>
    <definedName name="_bdm.0d6703d7905149a5a2c836e38acebe2e.edm" hidden="1">#REF!</definedName>
    <definedName name="_bdm.0d6818114cf643e382c31d0ec50cc887.edm" hidden="1">#REF!</definedName>
    <definedName name="_bdm.0da0efd670a64f3aa4ad7e63d30b084a.edm" hidden="1">#REF!</definedName>
    <definedName name="_bdm.0DBAAF4BFD464DCAB64CD42179290A5B.edm" hidden="1">#REF!</definedName>
    <definedName name="_bdm.0e2741e9c45b48f8a1aaf47662add400.edm" hidden="1">#REF!</definedName>
    <definedName name="_bdm.0E3245E6CCC1429AA1780D007C9DB7C2.edm" hidden="1">#REF!</definedName>
    <definedName name="_bdm.0e55a90bf6704e47a8d5d3197d73e1ca.edm" hidden="1">#REF!</definedName>
    <definedName name="_bdm.0E72569B534E450BBDD4D4C08A228512.edm" hidden="1">#REF!</definedName>
    <definedName name="_bdm.0f15f4b1f139478498a3a227650b101c.edm" hidden="1">#REF!</definedName>
    <definedName name="_bdm.0F288D482B984B9FB7CF701B327B593C.edm" hidden="1">#REF!</definedName>
    <definedName name="_bdm.0fc696e2b9494d69babd2f6e5d0050d4.edm" hidden="1">#REF!</definedName>
    <definedName name="_bdm.1032143a05f7480f9202aff64184c18e.edm" hidden="1">#REF!</definedName>
    <definedName name="_bdm.10f4df2cb3aa422ba4822ff631292c3b.edm" hidden="1">#REF!</definedName>
    <definedName name="_bdm.11277D0DDDCE485198C82043BBF91A09.edm" hidden="1">#REF!</definedName>
    <definedName name="_bdm.1237e947bdbe4e039350a73906737111.edm" hidden="1">#REF!</definedName>
    <definedName name="_bdm.12640ade5c60437aa39e79920a458b17.edm" hidden="1">#REF!</definedName>
    <definedName name="_bdm.12d4ba1d7fbe4bd9809037586349246d.edm" hidden="1">#REF!</definedName>
    <definedName name="_bdm.13305A2F48CA44D7A7B886EB6E6A974C.edm" hidden="1">#REF!</definedName>
    <definedName name="_bdm.1338a5734bc44080bcfd235b253da6d4.edm" hidden="1">#REF!</definedName>
    <definedName name="_bdm.13731cc8c4d14ea2886637bed72ebb18.edm" hidden="1">#REF!</definedName>
    <definedName name="_bdm.14263D1F2D814D5EB1F95B1D6957384D.edm" hidden="1">#REF!</definedName>
    <definedName name="_bdm.144809A04B964662A61C066876C61CA1.edm" hidden="1">#REF!</definedName>
    <definedName name="_bdm.146468459C9741AD8ACAD63EB8268EB4.edm" hidden="1">#REF!</definedName>
    <definedName name="_bdm.14D650A9568545CDA455DBB05600EB1A.edm" hidden="1">#REF!</definedName>
    <definedName name="_bdm.14F5C1ACDBD949D28BBEB5EC41EEF82A.edm" hidden="1">#REF!</definedName>
    <definedName name="_bdm.150e0dcd1d844988a029d4089db17e0e.edm" hidden="1">#REF!</definedName>
    <definedName name="_bdm.160B92BAAB3C4C9EA9A82BB013DA8B26.edm" hidden="1">#REF!</definedName>
    <definedName name="_bdm.165d9c563a5d408da0d4880e18941650.edm" hidden="1">#REF!</definedName>
    <definedName name="_bdm.1742263542124AF3BCE865208D9E404D.edm" hidden="1">#REF!</definedName>
    <definedName name="_bdm.1749E1C3AD2F4527813B80A136BEF646.edm" hidden="1">#REF!</definedName>
    <definedName name="_bdm.17580E982D9B4BAFB0751A3103D8BAED.edm" hidden="1">#REF!</definedName>
    <definedName name="_bdm.175e311357f142c6997d9387e7b2e7e5.edm" hidden="1">#REF!</definedName>
    <definedName name="_bdm.1761789ADBD44DFEA719A6858FFF9E5A.edm" hidden="1">#REF!</definedName>
    <definedName name="_bdm.177d6ffd485548519ba9a623852c4a92.edm" hidden="1">#REF!</definedName>
    <definedName name="_bdm.184E67470DC747E8A4171C20BE6A3A16.edm" hidden="1">#REF!</definedName>
    <definedName name="_bdm.187d7dacfbe64a3cb936f0b5a7721f02.edm" hidden="1">#REF!</definedName>
    <definedName name="_bdm.18b64a2864e74d839ab58e15cf1dafdc.edm" hidden="1">#REF!</definedName>
    <definedName name="_bdm.196E2C1A7BD14EB9BA42E1F187F09491.edm" hidden="1">#REF!</definedName>
    <definedName name="_bdm.1a3d14af44bb4d6ca62c52e3f72ce3ff.edm" hidden="1">#REF!</definedName>
    <definedName name="_bdm.1A4EF81848F246D6A9CFDBB2DE97920B.edm" hidden="1">#REF!</definedName>
    <definedName name="_bdm.1AD8A7AA8061411DA725CB3D7BC820D5.edm" hidden="1">#REF!</definedName>
    <definedName name="_bdm.1b2b2f040c8a46a0b1feda6815ff8fd7.edm" hidden="1">#REF!</definedName>
    <definedName name="_bdm.1BB33129B69B4ABFA76FED79E5046481.edm" hidden="1">#REF!</definedName>
    <definedName name="_bdm.1BD29EBF94DB440981173243030973C9.edm" hidden="1">#REF!</definedName>
    <definedName name="_bdm.1be2f77f0f7e40ab9be172d1b3ae9ca1.edm" hidden="1">#REF!</definedName>
    <definedName name="_bdm.1C0045343700448CA0D9AD365A1CDA0E.edm" hidden="1">#REF!</definedName>
    <definedName name="_bdm.1c4bc73b100c4d7fbb01c8d62adeb700.edm" hidden="1">#REF!</definedName>
    <definedName name="_bdm.1D220B6B5B164370A3CF21AC7A43A0CE.edm" hidden="1">#REF!</definedName>
    <definedName name="_bdm.1d7e3ecdf8204477aaf4121ebb46fe1f.edm" hidden="1">#REF!</definedName>
    <definedName name="_bdm.1DCB6792FF334EFDA89FF3BB8002C56F.edm" hidden="1">#REF!</definedName>
    <definedName name="_bdm.1E978051F71841AB88DBFD5F9C9014EA.edm" hidden="1">#REF!</definedName>
    <definedName name="_bdm.1ED50985DB4847B5AA39BDBC9521D2AA.edm" hidden="1">#REF!</definedName>
    <definedName name="_bdm.1ef781dcd1704d11a4f4f449458cc8d8.edm" hidden="1">#REF!</definedName>
    <definedName name="_bdm.1efc5bcfef1c492481ca62368aec959b.edm" hidden="1">#REF!</definedName>
    <definedName name="_bdm.1F24F130FC244C859506B9E12FFBEAAB.edm" hidden="1">#REF!</definedName>
    <definedName name="_bdm.1fb145fc6c44434ab159b8c0cccb992c.edm" hidden="1">#REF!</definedName>
    <definedName name="_bdm.206C2D94AA3711D6B64A0010A494EFA8.edm" hidden="1">#REF!</definedName>
    <definedName name="_bdm.206C2DBCAA3711D6B64A0010A494EFA8.edm" hidden="1">#REF!</definedName>
    <definedName name="_bdm.2074257130CD4547B7277568A8295F92.edm" hidden="1">#REF!</definedName>
    <definedName name="_bdm.215b1af4047f41a2a6722ef46b1f2180.edm" hidden="1">#REF!</definedName>
    <definedName name="_bdm.218FC2502F2042DBAA48A34C2C2E472A.edm" hidden="1">#REF!</definedName>
    <definedName name="_bdm.221DF7F60AEC491CB96C545BC6DB8B7C.edm" hidden="1">#REF!</definedName>
    <definedName name="_bdm.236748EDED7F49FF9D8C8341C398889E.edm" hidden="1">#REF!</definedName>
    <definedName name="_bdm.2373A142274543339CA00A8D071CB472.edm" hidden="1">#REF!</definedName>
    <definedName name="_bdm.2398C53567284E5E8937DD13BB789BD3.edm" hidden="1">#REF!</definedName>
    <definedName name="_bdm.23f3cb79f76643759b3e3e3bfd2e1c85.edm" hidden="1">#REF!</definedName>
    <definedName name="_bdm.2436548E8FE4454E8B283C89D43C55E2.edm" hidden="1">#REF!</definedName>
    <definedName name="_bdm.248e4ef2f58d4c26b28e1dbcb8740ddc.edm" hidden="1">#REF!</definedName>
    <definedName name="_bdm.24F4CA64F1F343E5891620E627AFBCB6.edm" hidden="1">#REF!</definedName>
    <definedName name="_bdm.25787597b6c54417855803d01d2a52c5.edm" hidden="1">#REF!</definedName>
    <definedName name="_bdm.25A9C63C58E0417DB5AA529D4513182D.edm" hidden="1">#REF!</definedName>
    <definedName name="_bdm.25C05002276B42B4BE4081E7FD92E4D0.edm" hidden="1">#REF!</definedName>
    <definedName name="_bdm.262503B701A74573B301632BDC08B22B.edm" hidden="1">#REF!</definedName>
    <definedName name="_bdm.262BE6CC124A4520940EC6F29321C807.edm" hidden="1">#REF!</definedName>
    <definedName name="_bdm.2635712cd2584c039348a4222f0c267e.edm" hidden="1">#REF!</definedName>
    <definedName name="_bdm.2662c198aeb047bf95214e3b76c6a759.edm" hidden="1">#REF!</definedName>
    <definedName name="_bdm.27946257953a4b179b26c336fb966729.edm" hidden="1">#REF!</definedName>
    <definedName name="_bdm.2800953456A549BD8B00DB3037B9D2ED.edm" hidden="1">#REF!</definedName>
    <definedName name="_bdm.284505582a4e4b4e96c894ee3f7bbd1f.edm" hidden="1">#REF!</definedName>
    <definedName name="_bdm.28B6B924E02F44299B48A7FF4831BC18.edm" hidden="1">#REF!</definedName>
    <definedName name="_bdm.28F3C3B79E43484AA41A87D12ADB61B5.edm" hidden="1">#REF!</definedName>
    <definedName name="_bdm.2981dbc6e15e443bbca96dbb0ff04752.edm" hidden="1">#REF!</definedName>
    <definedName name="_bdm.29B6C90491534050B2C5F5D0FAC008D1.edm" hidden="1">#REF!</definedName>
    <definedName name="_bdm.29c14c136cec45af8444035486300e34.edm" hidden="1">#REF!</definedName>
    <definedName name="_bdm.29DA12D5CD644BF6BF2139DA24F25758.edm" hidden="1">#REF!</definedName>
    <definedName name="_bdm.2A5234D8A73011D6B6510010A48BFF38.edm" hidden="1">#REF!</definedName>
    <definedName name="_bdm.2a78539f669446e9b08166f2ae903513.edm" hidden="1">#REF!</definedName>
    <definedName name="_bdm.2a8fb3e9449e47528add9050aa89a5c9.edm" hidden="1">#REF!</definedName>
    <definedName name="_bdm.2bacefa99c564f24be3b3e9d453971a6.edm" hidden="1">#REF!</definedName>
    <definedName name="_bdm.2BFC8852CC0345A7B8A93328B707CCC4.edm" hidden="1">#REF!</definedName>
    <definedName name="_bdm.2C063A6AC28849149DE19F9ABDC7E970.edm" hidden="1">#REF!</definedName>
    <definedName name="_bdm.2c352fc2b2e24df1b923dec79ce4390a.edm" hidden="1">#REF!</definedName>
    <definedName name="_bdm.2C7CA6B74C46440B84E4B48238341478.edm" hidden="1">#REF!</definedName>
    <definedName name="_bdm.2D5E4AEBD124490E9E0FE78A8B969E0E.edm" hidden="1">#REF!</definedName>
    <definedName name="_bdm.2d63a3a7d72140508ad96631e868eb01.edm" hidden="1">#REF!</definedName>
    <definedName name="_bdm.2ed37abc40474af4b4306b4fee32caa8.edm" hidden="1">#REF!</definedName>
    <definedName name="_bdm.2F1DCEFCD8F643D7A836EB1763A2EDCF.edm" hidden="1">#REF!</definedName>
    <definedName name="_bdm.2F7A28C715A34E59ACD47BF4ACFF5BEC.edm" hidden="1">#REF!</definedName>
    <definedName name="_bdm.2F90FC187F47493ABDBD1382300E7365.edm" hidden="1">#REF!</definedName>
    <definedName name="_bdm.2FDFBF0EBFB648DBA7942CF3DD0D5723.edm" hidden="1">#REF!</definedName>
    <definedName name="_bdm.2feba139e85b46c6a90abc0feef067bf.edm" hidden="1">#REF!</definedName>
    <definedName name="_bdm.3004901129BF4602858C4518E7636EA2.edm" hidden="1">#REF!</definedName>
    <definedName name="_bdm.300AD74A4CB340EC819E80CB01F466A0.edm" hidden="1">#REF!</definedName>
    <definedName name="_bdm.30DE975E7F044B8C916DE636962F71ED.edm" hidden="1">#REF!</definedName>
    <definedName name="_bdm.312dc7fb9d8d4a1ebe88656e0c724441.edm" hidden="1">#REF!</definedName>
    <definedName name="_bdm.3163988C2DF6463CBB78274EBFCDB012.edm" hidden="1">#REF!</definedName>
    <definedName name="_bdm.3239b390aaca4cbc8ac548e469e6f409.edm" hidden="1">#REF!</definedName>
    <definedName name="_bdm.327C600634DB461DA572D3017DFAF420.edm" hidden="1">#REF!</definedName>
    <definedName name="_bdm.327EA03D3A584F82A302CFE810FD977E.edm" hidden="1">#REF!</definedName>
    <definedName name="_bdm.329FD9CDA97C40029C4A921D6224414B.edm" hidden="1">#REF!</definedName>
    <definedName name="_bdm.32f1a0bb0b4e4b9ea9f08ca8c0b50919.edm" hidden="1">#REF!</definedName>
    <definedName name="_bdm.32f72a05784745eb9d69787f618025cf.edm" hidden="1">#REF!</definedName>
    <definedName name="_bdm.34aec69204da4881be1fab9a362803aa.edm" hidden="1">#REF!</definedName>
    <definedName name="_bdm.34afb2bdc000404b94e49c86bdd95234.edm" hidden="1">#REF!</definedName>
    <definedName name="_bdm.34F8C521B04C40C4B0760B1197A1EACC.edm" hidden="1">#REF!</definedName>
    <definedName name="_bdm.3540590B26A94C0A8576FDB7DB8C4AF1.edm" hidden="1">#REF!</definedName>
    <definedName name="_bdm.3561e7de9e564e45b42ae0d1923405fd.edm" hidden="1">#REF!</definedName>
    <definedName name="_bdm.3588A4658471495981AEC0CAA27217E2.edm" hidden="1">#REF!</definedName>
    <definedName name="_bdm.35BD1419381A4345AB2794338E4EF111.edm" hidden="1">#REF!</definedName>
    <definedName name="_bdm.3617300a25c14e06882b935666ea6bf1.edm" hidden="1">#REF!</definedName>
    <definedName name="_bdm.362DB7DF3FA645CCA93E3A4E98E60975.edm" hidden="1">#REF!</definedName>
    <definedName name="_bdm.3635CB940C4641BF8E67F576EE375017.edm" hidden="1">#REF!</definedName>
    <definedName name="_bdm.3803A7941AB5419A8F5B3F22659B0C31.edm" hidden="1">#REF!</definedName>
    <definedName name="_bdm.3814f23cf83b449daf1394f057d55461.edm" hidden="1">#REF!</definedName>
    <definedName name="_bdm.3918E86ACA3F433888341E205158BD78.edm" hidden="1">#REF!</definedName>
    <definedName name="_bdm.398481E69E604B28A04B3B07241D3F33.edm" hidden="1">#REF!</definedName>
    <definedName name="_bdm.39C9E15CE9D24374A40E40FCDF6B0E3F.edm" hidden="1">#REF!</definedName>
    <definedName name="_bdm.3ab908855fa5462a93fff325b272e850.edm" hidden="1">#REF!</definedName>
    <definedName name="_bdm.3B47D6944C31410091027BFCD1F30AAF.edm" hidden="1">#REF!</definedName>
    <definedName name="_bdm.3BAD14737C3A49268B139C84051E6F73.edm" hidden="1">#REF!</definedName>
    <definedName name="_bdm.3C3B6A46D17F4572AE64F03C1F8A9909.edm" hidden="1">#REF!</definedName>
    <definedName name="_bdm.3c53457070b048d2a39b353c036616f3.edm" hidden="1">#REF!</definedName>
    <definedName name="_bdm.3ccd5cd120df435786d53410f046d8a9.edm" hidden="1">#REF!</definedName>
    <definedName name="_bdm.3d81684bd8e9461e86e649909c5bcc90.edm" hidden="1">#REF!</definedName>
    <definedName name="_bdm.3D90C05B1031400BA3F1A0FB927BEFEA.edm" hidden="1">#REF!</definedName>
    <definedName name="_bdm.3ea340775b4a43209ae446b7d20bbe4f.edm" hidden="1">#REF!</definedName>
    <definedName name="_bdm.3f41b9f12e7346109c32c9b791148d54.edm" hidden="1">#REF!</definedName>
    <definedName name="_bdm.3F41E797A30743F79369E4350CE101DD.edm" hidden="1">#REF!</definedName>
    <definedName name="_bdm.3FF3D451415C4D1AB190DC191CCA59C8.edm" hidden="1">#REF!</definedName>
    <definedName name="_bdm.402c70776a1c4ddd9558ec7517865268.edm" hidden="1">#REF!</definedName>
    <definedName name="_bdm.407F969C4A204FF296512189EDEAC0F4.edm" hidden="1">#REF!</definedName>
    <definedName name="_bdm.41247C6DD6324D809088BB799BD74844.edm" hidden="1">#REF!</definedName>
    <definedName name="_bdm.41c1f5ab34ba40d28287c8d2ce268ab0.edm" hidden="1">#REF!</definedName>
    <definedName name="_bdm.41cebf7152e14de5a7392a37fadda661.edm" hidden="1">#REF!</definedName>
    <definedName name="_bdm.4276c83b212d43208cfafd2b79bac170.edm" hidden="1">#REF!</definedName>
    <definedName name="_bdm.42C4F83D89AF4DA8ACD933118016E3D3.edm" hidden="1">#REF!</definedName>
    <definedName name="_bdm.42EF615360A24B8E8FCFEA0BFD52ED54.edm" hidden="1">#REF!</definedName>
    <definedName name="_bdm.433756D199BE43BEBDFEC64FFBB8DAFA.edm" hidden="1">#REF!</definedName>
    <definedName name="_bdm.436507ad39444357bc563f0ea9dafc4d.edm" hidden="1">#REF!</definedName>
    <definedName name="_bdm.43BEFD54E5614A47BA6CC71AF25685D4.edm" hidden="1">#REF!</definedName>
    <definedName name="_bdm.44d9347ad0f347e9842503d80a51894d.edm" hidden="1">#REF!</definedName>
    <definedName name="_bdm.4510c04ae42d4cff84ed7573b87e6454.edm" hidden="1">#REF!</definedName>
    <definedName name="_bdm.45191260d637441cbffe8dc4c1dbdea0.edm" hidden="1">#REF!</definedName>
    <definedName name="_bdm.45a3626f940548b4a3a76514e11bfeba.edm" hidden="1">#REF!</definedName>
    <definedName name="_bdm.46238F034FA34247A8F98C00B0E082DC.edm" hidden="1">#REF!</definedName>
    <definedName name="_bdm.46fd6ab3e6144c93afbcd1a75826bbae.edm" hidden="1">#REF!</definedName>
    <definedName name="_bdm.4746CE6A2BAC46C3AD473722220C7F8E.edm" hidden="1">#REF!</definedName>
    <definedName name="_bdm.475844AEC35A11D6B6A80010A4860669.edm" hidden="1">#REF!</definedName>
    <definedName name="_bdm.47A94E559FE141B1B7899DC8F44A7999.edm" hidden="1">#REF!</definedName>
    <definedName name="_bdm.4811305BCC07444CA994E18D5DE7AAD7.edm" hidden="1">#REF!</definedName>
    <definedName name="_bdm.48985950eb024188b2e768d121cee446.edm" hidden="1">#REF!</definedName>
    <definedName name="_bdm.48EA22405F724AC1ADAEA26B283114B0.edm" hidden="1">#REF!</definedName>
    <definedName name="_bdm.48EB9556216D4E1E8D44CD6A50E47B74.edm" hidden="1">#REF!</definedName>
    <definedName name="_bdm.49D48CC0CBF54081BF425A41AB205258.edm" hidden="1">#REF!</definedName>
    <definedName name="_bdm.4ADE5CE14BD341AE92A5F63BC8E2422B.edm" hidden="1">#REF!</definedName>
    <definedName name="_bdm.4ae47f4c2c804f3bb1821a7dac0876e0.edm" hidden="1">#REF!</definedName>
    <definedName name="_bdm.4b98019bd6bf4d8d9e14990a2ef3e992.edm" hidden="1">#REF!</definedName>
    <definedName name="_bdm.4BBADC180F054082B1D549BAECEB2571.edm" hidden="1">#REF!</definedName>
    <definedName name="_bdm.4bbd9e5ad5684018b673d71148b1d8dc.edm" hidden="1">#REF!</definedName>
    <definedName name="_bdm.4C582D59D6ED41E798E8236402B10729.edm" hidden="1">#REF!</definedName>
    <definedName name="_bdm.4ca7cb59e5684a7eba773a7628defe1a.edm" hidden="1">#REF!</definedName>
    <definedName name="_bdm.4caa327772714e0e8fb287081c0bc3fe.edm" hidden="1">#REF!</definedName>
    <definedName name="_bdm.4cecf5aad43a432693d3c6a851052abb.edm" hidden="1">#REF!</definedName>
    <definedName name="_bdm.4d5004fbd46345d9a29d4c598559a319.edm" hidden="1">#REF!</definedName>
    <definedName name="_bdm.4d9fbbb4e94d4df7b0f36fe85f89462f.edm" hidden="1">#REF!</definedName>
    <definedName name="_bdm.4DC3AE1E0F744F5D9EF18EA21D885678.edm" hidden="1">#REF!</definedName>
    <definedName name="_bdm.4e2ba813d9fd4584885e0dd64631344c.edm" hidden="1">#REF!</definedName>
    <definedName name="_bdm.4EA6978FE1D54E6897E3F2EA0BA6F5B5.edm" hidden="1">#REF!</definedName>
    <definedName name="_bdm.4edacbe76729432986330501182e7d0f.edm" hidden="1">#REF!</definedName>
    <definedName name="_bdm.4EEE4D86254B4BDBAD1682436428D4C8.edm" hidden="1">#REF!</definedName>
    <definedName name="_bdm.4F136C14D0F3406BB0358C14D81F6535.edm" hidden="1">#REF!</definedName>
    <definedName name="_bdm.4F144FD89F5242BB993A1A00AF3350DF.edm" hidden="1">#REF!</definedName>
    <definedName name="_bdm.4FD0F6F729C4487DB9F1E08414F19457.edm" hidden="1">#REF!</definedName>
    <definedName name="_bdm.501bcdd0048945729fec266875c93e8f.edm" hidden="1">#REF!</definedName>
    <definedName name="_bdm.507a726a7861410883eabc73f160e555.edm" hidden="1">#REF!</definedName>
    <definedName name="_bdm.50DB39E8564747F7BEA7D6CA5D2F62CD.edm" hidden="1">#REF!</definedName>
    <definedName name="_bdm.50ff63b592d94cb9a64bf576e7b145d6.edm" hidden="1">#REF!</definedName>
    <definedName name="_bdm.5113a17e0b704ceb8d0cc9e36e032641.edm" hidden="1">#REF!</definedName>
    <definedName name="_bdm.51945DE1F633486981B5A4E61DF4DAE2.edm" hidden="1">#REF!</definedName>
    <definedName name="_bdm.519DD357BA314D7E8E7D7C6FC1C6B800.edm" hidden="1">#REF!</definedName>
    <definedName name="_bdm.51DF56CAD76C4F0C8C99DB347C0EE592.edm" hidden="1">#REF!</definedName>
    <definedName name="_bdm.5213866FB10B49E38F79723141BB27AB.edm" hidden="1">#REF!</definedName>
    <definedName name="_bdm.5216fda7a7934e1ca949a425d778c2fd.edm" hidden="1">#REF!</definedName>
    <definedName name="_bdm.5266da6dcbfd4cf89dd6b41c6f537999.edm" hidden="1">#REF!</definedName>
    <definedName name="_bdm.529b060ed5ba4a668a102fa0b3a2d9db.edm" hidden="1">#REF!</definedName>
    <definedName name="_bdm.52a64cfdb4174146a574c827bf5a4637.edm" hidden="1">#REF!</definedName>
    <definedName name="_bdm.52F88A82841F45D881C272CAE10199DA.edm" hidden="1">#REF!</definedName>
    <definedName name="_bdm.52fe5c5398d8473794f116bb9e21e6c5.edm" hidden="1">#REF!</definedName>
    <definedName name="_bdm.5302EBDFD6FC49B98DC013CF7DAB747C.edm" hidden="1">#REF!</definedName>
    <definedName name="_bdm.53669a99a2784853b88a9a016e994e4c.edm" hidden="1">#REF!</definedName>
    <definedName name="_bdm.539731DC6D1943288FD98A7C1E05F023.edm" hidden="1">#REF!</definedName>
    <definedName name="_bdm.53C07AD141E24815B3DB20D4B7C12BDA.edm" hidden="1">#REF!</definedName>
    <definedName name="_bdm.53c454c4c6f3429e9660c595ca8bc188.edm" hidden="1">#REF!</definedName>
    <definedName name="_bdm.54612eff84ca47118db33e5a9c3a8ee2.edm" hidden="1">#REF!</definedName>
    <definedName name="_bdm.5502d3bae012472abd2ed488c81dc296.edm" hidden="1">#REF!</definedName>
    <definedName name="_bdm.558ab100f0f84d36a0154dc3ef932e79.edm" hidden="1">#REF!</definedName>
    <definedName name="_bdm.5594C0233D3B4762A7A496CA2C062504.edm" hidden="1">#REF!</definedName>
    <definedName name="_bdm.5654A54713B04AE1B763C3365BB5440A.edm" hidden="1">#REF!</definedName>
    <definedName name="_bdm.566a985a91494f8598b5ae181b0dd977.edm" hidden="1">#REF!</definedName>
    <definedName name="_bdm.56B8715CA26A4BE291808BDBDEB3F829.edm" hidden="1">#REF!</definedName>
    <definedName name="_bdm.57b286e6aa964489a08ddb822efd9927.edm" hidden="1">#REF!</definedName>
    <definedName name="_bdm.57ba1e6bff1547d6846939f589ac3583.edm" hidden="1">#REF!</definedName>
    <definedName name="_bdm.5805ff7f5da847528f7a1279d9f8b7ed.edm" hidden="1">#REF!</definedName>
    <definedName name="_bdm.5899DA80924A4C1182E5C7D6095DD314.edm" hidden="1">#REF!</definedName>
    <definedName name="_bdm.58ad76ca6b844cb5ba5f2987e9626898.edm" hidden="1">#REF!</definedName>
    <definedName name="_bdm.5912652cb5134859843cfd1cb74f02f6.edm" hidden="1">#REF!</definedName>
    <definedName name="_bdm.59507a34ad1840f7bc82a75bcb5ccd16.edm" hidden="1">#REF!</definedName>
    <definedName name="_bdm.59a74af925774d31994b9efbc743a657.edm" hidden="1">#REF!</definedName>
    <definedName name="_bdm.5A3863A75B8E49FBB2467D7752D421DF.edm" hidden="1">#REF!</definedName>
    <definedName name="_bdm.5AEF5304C52D48ED983181E577F959AE.edm" hidden="1">#REF!</definedName>
    <definedName name="_bdm.5AF8C68B1B4D4725A2EF100AD746D415.edm" hidden="1">#REF!</definedName>
    <definedName name="_bdm.5B51BA171FD14C929CC4B341FB8A4A1C.edm" hidden="1">#REF!</definedName>
    <definedName name="_bdm.5BFD4431B4B8447E88C2341391DDA949.edm" hidden="1">#REF!</definedName>
    <definedName name="_bdm.5C6D0D9D93BD4742A18A5B8A51E9F99E.edm" hidden="1">#REF!</definedName>
    <definedName name="_bdm.5c94574274f54a33b8d1602dcc172a5b.edm" hidden="1">#REF!</definedName>
    <definedName name="_bdm.5CB97DDBD8B04992BBEEE01D4E5D4153.edm" hidden="1">#REF!</definedName>
    <definedName name="_bdm.5D0C7A7CE3634C8D8864C6949A27F192.edm" hidden="1">#REF!</definedName>
    <definedName name="_bdm.5d328df265bf44659ccb7f17a645c278.edm" hidden="1">#REF!</definedName>
    <definedName name="_bdm.5d67140ed37e4a478f873e33f73db387.edm" hidden="1">#REF!</definedName>
    <definedName name="_bdm.5D8D55B204CB487ABFE89E021F786C24.edm" hidden="1">#REF!</definedName>
    <definedName name="_bdm.5DA7E8860ED44F3A9A261D82ABAE5A08.edm" hidden="1">#REF!</definedName>
    <definedName name="_bdm.5db121f2384d4698959fdfe8c52a22f8.edm" hidden="1">#REF!</definedName>
    <definedName name="_bdm.5DB964F708F7494C97ED464D4564975A.edm" hidden="1">#REF!</definedName>
    <definedName name="_bdm.5E53A581DBA5465189E3F86D6F558BBE.edm" hidden="1">#REF!</definedName>
    <definedName name="_bdm.5e58c27ef3f24981b47f9d7ff259d171.edm" hidden="1">#REF!</definedName>
    <definedName name="_bdm.5ED7AEEF7C6345A488401DE974DBFFB5.edm" hidden="1">#REF!</definedName>
    <definedName name="_bdm.5F8DC9B9AC8D4FC391DB93A0C37E512D.edm" hidden="1">#REF!</definedName>
    <definedName name="_bdm.5fd2b452db484a288caccaec9a0a92d6.edm" hidden="1">#REF!</definedName>
    <definedName name="_bdm.60f37d9456c442c6aaeb17f1d1142114.edm" hidden="1">#REF!</definedName>
    <definedName name="_bdm.611ED6C597664C45B96F340BD79AC872.edm" hidden="1">#REF!</definedName>
    <definedName name="_bdm.611F23506BDE4355A6244BB63826D80C.edm" hidden="1">#REF!</definedName>
    <definedName name="_bdm.614cce67687e4a47b846c94141953fb3.edm" hidden="1">#REF!</definedName>
    <definedName name="_bdm.61649A2AD570407B8F6F9C94A8CACEED.edm" hidden="1">#REF!</definedName>
    <definedName name="_bdm.61a2f3d50b50401a8d6d848bb4539b1c.edm" hidden="1">#REF!</definedName>
    <definedName name="_bdm.61CFE098C9C04A7CA8BEB82901517C44.edm" hidden="1">#REF!</definedName>
    <definedName name="_bdm.626E106FCDCC4A9596CA0A90CDDEA17E.edm" hidden="1">#REF!</definedName>
    <definedName name="_bdm.62884745756947478ed91fa7f81bb10d.edm" hidden="1">#REF!</definedName>
    <definedName name="_bdm.635BC897BE9843D6A2C05F29B3D114D3.edm" hidden="1">#REF!</definedName>
    <definedName name="_bdm.63692d3e884d450eb5b61e94ec5f50a5.edm" hidden="1">#REF!</definedName>
    <definedName name="_bdm.636ef49eac9848c08fcc0afb331f67d7.edm" hidden="1">#REF!</definedName>
    <definedName name="_bdm.6388495675944dda8b78c85c569a3c49.edm" hidden="1">#REF!</definedName>
    <definedName name="_bdm.641c4568d1e94532a4cda47b67472e38.edm" hidden="1">#REF!</definedName>
    <definedName name="_bdm.643F0FFF90C6452BB7D694ECF84AACDD.edm" hidden="1">#REF!</definedName>
    <definedName name="_bdm.649242848952488ABED300ADCFF2109D.edm" hidden="1">#REF!</definedName>
    <definedName name="_bdm.64b105663d7c4170af7e8d5356e75b0e.edm" hidden="1">#REF!</definedName>
    <definedName name="_bdm.64D614DDB67C44FCA255FD5046A3DF6E.edm" hidden="1">#REF!</definedName>
    <definedName name="_bdm.64E77D3D87544D328835F93D541E77F2.edm" hidden="1">#REF!</definedName>
    <definedName name="_bdm.654FA6015DD74268AAB1EFC1910947D2.edm" hidden="1">#REF!</definedName>
    <definedName name="_bdm.656F01943E4749948C023AEBC8D51106.edm" hidden="1">#REF!</definedName>
    <definedName name="_bdm.6598faceb17248299d947e91d5a9d40d.edm" hidden="1">#REF!</definedName>
    <definedName name="_bdm.65BC0EC68E204B01B589969E388B89BC.edm" hidden="1">#REF!</definedName>
    <definedName name="_bdm.65E45162282845EDBAC926617876E467.edm" hidden="1">#REF!</definedName>
    <definedName name="_bdm.664cc1a782244cd6b28b8512d2030f11.edm" hidden="1">#REF!</definedName>
    <definedName name="_bdm.66E2A829FE404EF89A8C2F52C7C26AD9.edm" hidden="1">#REF!</definedName>
    <definedName name="_bdm.6724d08f1f5748898a84ba2ac9b6e89e.edm" hidden="1">#REF!</definedName>
    <definedName name="_bdm.680534A8CE05489CAF305B50B8D9395C.edm" hidden="1">#REF!</definedName>
    <definedName name="_bdm.681E2B4B461C40E69210C55CE923EEEA.edm" hidden="1">#REF!</definedName>
    <definedName name="_bdm.6820318c8c0c4e9e9a09b98a2272a40d.edm" hidden="1">#REF!</definedName>
    <definedName name="_bdm.6864426F569540B896BC1547FDD592DB.edm" hidden="1">#REF!</definedName>
    <definedName name="_bdm.686c5badb3f2447490385951bf1d61fb.edm" hidden="1">#REF!</definedName>
    <definedName name="_bdm.68AA62ACFF3D49D8835CF11F30575D53.edm" hidden="1">#REF!</definedName>
    <definedName name="_bdm.68C63F4515314BF89862B5A20C1BD7F8.edm" hidden="1">#REF!</definedName>
    <definedName name="_bdm.691c89cabbde41f7a5254a86aa4d7a95.edm" hidden="1">#REF!</definedName>
    <definedName name="_bdm.6944dd8d24b143709ac59b1ee002464b.edm" hidden="1">#REF!</definedName>
    <definedName name="_bdm.69790040ab0b4f6885f50fbd33dda93a.edm" hidden="1">#REF!</definedName>
    <definedName name="_bdm.69ea49067cc041128b352326c295e56c.edm" hidden="1">#REF!</definedName>
    <definedName name="_bdm.6a85ebe896944255b8dc39910f952650.edm" hidden="1">#REF!</definedName>
    <definedName name="_bdm.6A8C119F701A4A8CAD625ED02695BD6E.edm" hidden="1">#REF!</definedName>
    <definedName name="_bdm.6b930ec916c547e19b671da36cd19149.edm" hidden="1">#REF!</definedName>
    <definedName name="_bdm.6B94BC48C9784B4EAEE2DD40EBA34A7B.edm" hidden="1">#REF!</definedName>
    <definedName name="_bdm.6C19A9470A114BF9A674DAF7108E3343.edm" hidden="1">#REF!</definedName>
    <definedName name="_bdm.6ccc9627e7454c3db9fed42062424134.edm" hidden="1">#REF!</definedName>
    <definedName name="_bdm.6d030ee14e7b47d7abe657bd76d4a39c.edm" hidden="1">#REF!</definedName>
    <definedName name="_bdm.6D6DB8B7397A491DBB6AA2AA7E2C0C55.edm" hidden="1">#REF!</definedName>
    <definedName name="_bdm.6db2cb8966f3493db8fc37cb81576950.edm" hidden="1">#REF!</definedName>
    <definedName name="_bdm.6ddee356ea0f45a3ad2720465e131712.edm" hidden="1">#REF!</definedName>
    <definedName name="_bdm.6DF451EE8366425DBB0262E2A654676E.edm" hidden="1">#REF!</definedName>
    <definedName name="_bdm.6dfe83beecff4571b57ff1d81dbf82bb.edm" hidden="1">#REF!</definedName>
    <definedName name="_bdm.6e311d50e8e043cf9a506d967051cd00.edm" hidden="1">#REF!</definedName>
    <definedName name="_bdm.6e7277b6d2074a14b4164f30535618c1.edm" hidden="1">#REF!</definedName>
    <definedName name="_bdm.6E9849DCC6EF4A888BA58118B3E12B7D.edm" hidden="1">#REF!</definedName>
    <definedName name="_bdm.6EA2B31BE3A94CEC90AA285B5C13C5E2.edm" hidden="1">#REF!</definedName>
    <definedName name="_bdm.6ea6f9a5a855455294e32509275a6dee.edm" hidden="1">#REF!</definedName>
    <definedName name="_bdm.6EB16C66D6044AA79B8029C427BA19BA.edm" hidden="1">#REF!</definedName>
    <definedName name="_bdm.6F44DF6EBF3D4432A71DF03D4DA26537.edm" hidden="1">#REF!</definedName>
    <definedName name="_bdm.6f4b27ab04f248809ec649243fed9af8.edm" hidden="1">#REF!</definedName>
    <definedName name="_bdm.6f79266ebe724067a16622b824d1957d.edm" hidden="1">#REF!</definedName>
    <definedName name="_bdm.7015d14104194e3a8bc5f4bd032b537d.edm" hidden="1">#REF!</definedName>
    <definedName name="_bdm.702c3be925b44cbfaf89ecc1bdeb9792.edm" hidden="1">#REF!</definedName>
    <definedName name="_bdm.7045f52080bb40c390748d118f8f41f5.edm" hidden="1">#REF!</definedName>
    <definedName name="_bdm.7108ae555f844a7f8abe3df75e834cc3.edm" hidden="1">#REF!</definedName>
    <definedName name="_bdm.719f638ace80496c836941f59c43ca34.edm" hidden="1">#REF!</definedName>
    <definedName name="_bdm.726808AF6ACB495FA1B21036DFA75F1F.edm" hidden="1">#REF!</definedName>
    <definedName name="_bdm.735776FEBC9E4D84A8C3DAD4EF7850F2.edm" hidden="1">#REF!</definedName>
    <definedName name="_bdm.736420cf2cab45b3a3ec302c32c062e7.edm" hidden="1">#REF!</definedName>
    <definedName name="_bdm.7391BED5A8C34FB9BE2CBB377803B101.edm" hidden="1">#REF!</definedName>
    <definedName name="_bdm.73EA1BDB23D14F06AEF930EF2427E28B.edm" hidden="1">#REF!</definedName>
    <definedName name="_bdm.73f7f2f388f647769e8cc7e4a41dd30f.edm" hidden="1">#REF!</definedName>
    <definedName name="_bdm.746497683dc14769b526b635ab3d520e.edm" hidden="1">#REF!</definedName>
    <definedName name="_bdm.7467b1973510443ba19751c5a47d0a96.edm" hidden="1">#REF!</definedName>
    <definedName name="_bdm.74DC3DC4B20D4AFD84B544EC244D8FAC.edm" hidden="1">#REF!</definedName>
    <definedName name="_bdm.75A930C4567A4C249302A6B3BA8CDAEE.edm" hidden="1">#REF!</definedName>
    <definedName name="_bdm.75AEB8ED3BB74DDAAF13881E19CF0474.edm" hidden="1">#REF!</definedName>
    <definedName name="_bdm.7626AB06EA724992A44BECD3B31DB1CF.edm" hidden="1">#REF!</definedName>
    <definedName name="_bdm.766675B564EC4A318DB19F10AEAF0FC9.edm" hidden="1">#REF!</definedName>
    <definedName name="_bdm.76CB26C38BD6425B8EF13D4F9F050D8C.edm" hidden="1">#REF!</definedName>
    <definedName name="_bdm.76DB6322F5D54CD589C727CF6863686C.edm" hidden="1">#REF!</definedName>
    <definedName name="_bdm.76EEBCE7173143F682CA18752F834779.edm" hidden="1">#REF!</definedName>
    <definedName name="_bdm.77241cc704924bccad584c3d88de041e.edm" hidden="1">#REF!</definedName>
    <definedName name="_bdm.7747CB370D42450091446AA4D2C97CBE.edm" hidden="1">#REF!</definedName>
    <definedName name="_bdm.77A51B878B004503AC671A10DB5547C0.edm" hidden="1">#REF!</definedName>
    <definedName name="_bdm.77CA350A03D2489DBB902CDB2CC7E9F3.edm" hidden="1">#REF!</definedName>
    <definedName name="_bdm.77CF5A9CA7994F3B90BC76D0B2CF1637.edm" hidden="1">#REF!</definedName>
    <definedName name="_bdm.77E3DB1B6A6448A88B71EC33708EDC78.edm" hidden="1">#REF!</definedName>
    <definedName name="_bdm.782719313c314dd980665ba7f92731be.edm" hidden="1">#REF!</definedName>
    <definedName name="_bdm.78300AC479F042FFA9074769DCEF7970.edm" hidden="1">#REF!</definedName>
    <definedName name="_bdm.7883AB0D29654979BA4F200EE5B8C6DD.edm" hidden="1">#REF!</definedName>
    <definedName name="_bdm.78AB606BC0844CB68F35B080F540F14E.edm" hidden="1">#REF!</definedName>
    <definedName name="_bdm.78B77DCD689A43EC883A79537C2E8408.edm" hidden="1">#REF!</definedName>
    <definedName name="_bdm.78dd4744fd464acfb2df9113db53a518.edm" hidden="1">#REF!</definedName>
    <definedName name="_bdm.79F3F98CED764CEC9DF406577BCF6EA8.edm" hidden="1">#REF!</definedName>
    <definedName name="_bdm.7A19F4C9900848F587C4684BB543A9CF.edm" hidden="1">#REF!</definedName>
    <definedName name="_bdm.7AC177A2EA8E4F599787C71C5C5C5D14.edm" hidden="1">#REF!</definedName>
    <definedName name="_bdm.7ae07e63df284ba38e2ee4b8db3d3240.edm" hidden="1">#REF!</definedName>
    <definedName name="_bdm.7B09FCB4A8C743CAB8776BBE0DE52A27.edm" hidden="1">#REF!</definedName>
    <definedName name="_bdm.7b11b3b5630b48b0aa49fd634a751b7c.edm" hidden="1">#REF!</definedName>
    <definedName name="_bdm.7bb45f95133543868e81644ef6803a8a.edm" hidden="1">#REF!</definedName>
    <definedName name="_bdm.7BF116DE38A64470B4E18265DDE92DC0.edm" hidden="1">#REF!</definedName>
    <definedName name="_bdm.7c34f2aacfa2485495423c01f70e2994.edm" hidden="1">#REF!</definedName>
    <definedName name="_bdm.7C898A109DB546C7819A9338FA03A299.edm" hidden="1">#REF!</definedName>
    <definedName name="_bdm.7c9028aa024748d59c2a3f196377bbb5.edm" hidden="1">#REF!</definedName>
    <definedName name="_bdm.7C94300BA80D11D6B6520010A48BFF38.edm" hidden="1">#REF!</definedName>
    <definedName name="_bdm.7CE76BCD73E34AF886461A3F46A1FA94.edm" hidden="1">#REF!</definedName>
    <definedName name="_bdm.7CEF1E995DCB4F09B0BD6A5ADB031A07.edm" hidden="1">#REF!</definedName>
    <definedName name="_bdm.7DF726EA3A7341E79D525D5848384452.edm" hidden="1">#REF!</definedName>
    <definedName name="_bdm.7e5787ce9444490dad57093affd9c0dd.edm" hidden="1">#REF!</definedName>
    <definedName name="_bdm.7E57B56182014A5B8DAC93B3F1BA3BD3.edm" hidden="1">#REF!</definedName>
    <definedName name="_bdm.7EFDE84620D14E5C833331E17E83F437.edm" hidden="1">#REF!</definedName>
    <definedName name="_bdm.7f5b5bc866f34057ba73c6a8b7f0c3a2.edm" hidden="1">#REF!</definedName>
    <definedName name="_bdm.7f9d95d3f2274775b1e52f44b3c1e4f4.edm" hidden="1">#REF!</definedName>
    <definedName name="_bdm.7FE39E273F1F459DBE5C5711814F1E93.edm" hidden="1">#REF!</definedName>
    <definedName name="_bdm.803667C105C14884B5A6CB9298713468.edm" hidden="1">#REF!</definedName>
    <definedName name="_bdm.805604ac66b64847bee644b29570abc9.edm" hidden="1">#REF!</definedName>
    <definedName name="_bdm.8072B629824E4FD9B0CDF160A1A08FA8.edm" hidden="1">#REF!</definedName>
    <definedName name="_bdm.80B1D926B7C8420D81DA1A11DF4C5467.edm" hidden="1">#REF!</definedName>
    <definedName name="_bdm.80EABD3F99DF49088DCF93D9A1DB191E.edm" hidden="1">#REF!</definedName>
    <definedName name="_bdm.811B189A66454D2DB9494881317F97C0.edm" hidden="1">#REF!</definedName>
    <definedName name="_bdm.824943c530184074aeac2f7f3295b22f.edm" hidden="1">#REF!</definedName>
    <definedName name="_bdm.82B909F1A0754EEDBA7AA42DE4BB1ECC.edm" hidden="1">#REF!</definedName>
    <definedName name="_bdm.82D551E605E3405290070DF830B65373.edm" hidden="1">#REF!</definedName>
    <definedName name="_bdm.83ab86eb1316482b912175c26ea7b5c5.edm" hidden="1">#REF!</definedName>
    <definedName name="_bdm.83F01170247E4D72928BF04F9722C96C.edm" hidden="1">#REF!</definedName>
    <definedName name="_bdm.84636F89220242B0BDF5938575ECE563.edm" hidden="1">#REF!</definedName>
    <definedName name="_bdm.84F9FBB87E184CDE82CE7BB25D56022F.edm" hidden="1">#REF!</definedName>
    <definedName name="_bdm.85114342463F420993C27E1F23ABB6C1.edm" hidden="1">#REF!</definedName>
    <definedName name="_bdm.851C19CF9AD64D7986D0D5E248D0DDBC.edm" hidden="1">#REF!</definedName>
    <definedName name="_bdm.8521ca02c28048e9867618174ddf75fc.edm" hidden="1">#REF!</definedName>
    <definedName name="_bdm.8550d14d625640acbeef5d40befaffe2.edm" hidden="1">#REF!</definedName>
    <definedName name="_bdm.856b8c2d1e70499d860968928b2cfa4d.edm" hidden="1">#REF!</definedName>
    <definedName name="_bdm.85AC8B5B40ED4999BFB8FD6FB63826F7.edm" hidden="1">#REF!</definedName>
    <definedName name="_bdm.8698A8ADEE7F4B6089B0B15C74D0B353.edm" hidden="1">#REF!</definedName>
    <definedName name="_bdm.86f4a1b965cd4745a8d91f8291ab6a44.edm" hidden="1">#REF!</definedName>
    <definedName name="_bdm.8731731FECE942568DBF74C5985F5A0C.edm" hidden="1">#REF!</definedName>
    <definedName name="_bdm.8756b7aae2864f3d94e1d4eac4765535.edm" hidden="1">#REF!</definedName>
    <definedName name="_bdm.875b022479c04c07be59e7a92feaf3ea.edm" hidden="1">#REF!</definedName>
    <definedName name="_bdm.882deded450143459aab9c145d257522.edm" hidden="1">#REF!</definedName>
    <definedName name="_bdm.88b86511f6bd4c5c8f3d49c312a1deaf.edm" hidden="1">#REF!</definedName>
    <definedName name="_bdm.894CEEF4FFFE43608731289AE1913E43.edm" hidden="1">#REF!</definedName>
    <definedName name="_bdm.89B53B7FEEAE43CCBB58C00467E8C2FF.edm" hidden="1">#REF!</definedName>
    <definedName name="_bdm.89f8675d7a6d4c26b68dacbd6b753eec.edm" hidden="1">#REF!</definedName>
    <definedName name="_bdm.8A62CA3786764F379D0B96264587700B.edm" hidden="1">#REF!</definedName>
    <definedName name="_bdm.8AAE65699CF54DCC9A9CA632694D1873.edm" hidden="1">#REF!</definedName>
    <definedName name="_bdm.8adeaebe1c2a4433b656d7e2196a5a59.edm" hidden="1">#REF!</definedName>
    <definedName name="_bdm.8BD49E01D2F04423B3B5A8DE5690E9F3.edm" hidden="1">#REF!</definedName>
    <definedName name="_bdm.8C39C75B36AA4500AD99DF3259D3FA3B.edm" hidden="1">#REF!</definedName>
    <definedName name="_bdm.8C84B7FE9F534D238E03A4D36B269D83.edm" hidden="1">#REF!</definedName>
    <definedName name="_bdm.8d13f9b451434998acbe5d88bafe24b4.edm" hidden="1">#REF!</definedName>
    <definedName name="_bdm.8D21C57A7D3844CFA6183A691BD0389F.edm" hidden="1">#REF!</definedName>
    <definedName name="_bdm.8D22F708DA004BF3BD08A9E9A330F175.edm" hidden="1">#REF!</definedName>
    <definedName name="_bdm.8D3E1A5502314F3299EDB8169A35B9B1.edm" hidden="1">#REF!</definedName>
    <definedName name="_bdm.8d4deb7a57864407916b215a5f16b9ec.edm" hidden="1">#REF!</definedName>
    <definedName name="_bdm.8d9a34865a7c46b3a2297e8320cceade.edm" hidden="1">#REF!</definedName>
    <definedName name="_bdm.8dbbdeb1634845f68c01b74d2f7191c9.edm" hidden="1">#REF!</definedName>
    <definedName name="_bdm.8DDF043A5C994FE995BBDFC275F621C5.edm" hidden="1">#REF!</definedName>
    <definedName name="_bdm.8f1ae85087a2447ebf43d57477c6c6f4.edm" hidden="1">#REF!</definedName>
    <definedName name="_bdm.905C455BB1454FA4A4F660E3F11A7018.edm" hidden="1">#REF!</definedName>
    <definedName name="_bdm.9206BB48AFD744E082B499E2E65F7E8C.edm" hidden="1">#REF!</definedName>
    <definedName name="_bdm.92e9be39e85c4724b6bb9dac3a38eab6.edm" hidden="1">#REF!</definedName>
    <definedName name="_bdm.938E7B3223C74FE7AE567D577F11A79A.edm" hidden="1">#REF!</definedName>
    <definedName name="_bdm.93dbbed145da4becaa9f16ba4c560f6e.edm" hidden="1">#REF!</definedName>
    <definedName name="_bdm.944f91ee02304623817d09037c737c6f.edm" hidden="1">#REF!</definedName>
    <definedName name="_bdm.94ffa2ceb897451c8c3aa93dbb223696.edm" hidden="1">#REF!</definedName>
    <definedName name="_bdm.955d031b86d14ceba225806ac1a0e14a.edm" hidden="1">#REF!</definedName>
    <definedName name="_bdm.95A4C7B9CB034F539FAC998B52470796.edm" hidden="1">#REF!</definedName>
    <definedName name="_bdm.9628dd1bc85049fe99f0899c02af11a7.edm" hidden="1">#REF!</definedName>
    <definedName name="_bdm.970366686da24d10bc8ec058afab694c.edm" hidden="1">#REF!</definedName>
    <definedName name="_bdm.9740B62EE18D44CBB0E3C51ABA813951.edm" hidden="1">#REF!</definedName>
    <definedName name="_bdm.9777fb13bf6b42bebbbaab3eb5d65b8d.edm" hidden="1">#REF!</definedName>
    <definedName name="_bdm.983AC8FF6A984882AED2CBB174642E2F.edm" hidden="1">#REF!</definedName>
    <definedName name="_bdm.98509675FE304640BD0099E41768A4DB.edm" hidden="1">#REF!</definedName>
    <definedName name="_bdm.985a7ddb1fd44225aac06408a7dd8ab8.edm" hidden="1">#REF!</definedName>
    <definedName name="_bdm.98644be692eb440da493f84029a047f4.edm" hidden="1">#REF!</definedName>
    <definedName name="_bdm.98663267115C44A081A241DB664F8A35.edm" hidden="1">#REF!</definedName>
    <definedName name="_bdm.9893A23DFCBB43FF83D82C78CA392180.edm" hidden="1">#REF!</definedName>
    <definedName name="_bdm.98A6FF5E6E104127A4B3CE93863956AF.edm" hidden="1">#REF!</definedName>
    <definedName name="_bdm.98f15bc37aac44d9ba38fcaf9e34ca13.edm" hidden="1">#REF!</definedName>
    <definedName name="_bdm.99e9f41a6f3241a0a7ee9b151607d5b9.edm" hidden="1">#REF!</definedName>
    <definedName name="_bdm.9A983BF21C294E68ABE694FEE7EF4D24.edm" hidden="1">#REF!</definedName>
    <definedName name="_bdm.9ADBCCCC484F401A9C391B352F83091E.edm" hidden="1">#REF!</definedName>
    <definedName name="_bdm.9B4CEFEB5F4249C3835B9AA68B145696.edm" hidden="1">#REF!</definedName>
    <definedName name="_bdm.9B55FE01E310462A85BF7218F4F25BB2.edm" hidden="1">#REF!</definedName>
    <definedName name="_bdm.9bd2e7fca2b54e55b1a8aa24e61d9ade.edm" hidden="1">#REF!</definedName>
    <definedName name="_bdm.9C60147298F1496F80C5DD08AD2C46DD.edm" hidden="1">#REF!</definedName>
    <definedName name="_bdm.9cca7ac259e14081a621a19dad5921a3.edm" hidden="1">#REF!</definedName>
    <definedName name="_bdm.9CDC35CDB7B143079762F320F757C403.edm" hidden="1">#REF!</definedName>
    <definedName name="_bdm.9D2A18129E634F91931C3F7D9B895E32.edm" hidden="1">#REF!</definedName>
    <definedName name="_bdm.9D7F35968EFF42A397148D7B1D263681.edm" hidden="1">#REF!</definedName>
    <definedName name="_bdm.9D995CA8DEC94D1EB779BB7DD6A35206.edm" hidden="1">#REF!</definedName>
    <definedName name="_bdm.9ECB63A12E9F4B9C88C18E0F4ACCFD11.edm" hidden="1">#REF!</definedName>
    <definedName name="_bdm.9F5DE760F1BF4630A85E4334D90C19CB.edm" hidden="1">#REF!</definedName>
    <definedName name="_bdm.A00643E6A705476084A5F584F5934ED2.edm" hidden="1">#REF!</definedName>
    <definedName name="_bdm.a0e74d8ed76b4a5da2004edda861f148.edm" hidden="1">#REF!</definedName>
    <definedName name="_bdm.A123A75EF92F4104A4B703530FE0E5F6.edm" hidden="1">#REF!</definedName>
    <definedName name="_bdm.a16d0ec04f9f4969942e9c9d8c212317.edm" hidden="1">#REF!</definedName>
    <definedName name="_bdm.a17a94d65f6f4506904e5e9bfac5c60c.edm" hidden="1">#REF!</definedName>
    <definedName name="_bdm.a1af49ded6f043a89fc4ec301fb3409b.edm" hidden="1">#REF!</definedName>
    <definedName name="_bdm.A1BB762BAAC045FDA7A9836F3A8B70F0.edm" hidden="1">#REF!</definedName>
    <definedName name="_bdm.a2e202c86d6d411f974edd0d219c2849.edm" hidden="1">#REF!</definedName>
    <definedName name="_bdm.a41ee3081fc74b70a63ed0e01dbe0412.edm" hidden="1">#REF!</definedName>
    <definedName name="_bdm.A429E72C60DD4A49880A806C0502FE2E.edm" hidden="1">#REF!</definedName>
    <definedName name="_bdm.a4cd1a932e904b6297b69ecfedf696fe.edm" hidden="1">#REF!</definedName>
    <definedName name="_bdm.A4F5121F990F45F095AD0E3020B3DAE7.edm" hidden="1">#REF!</definedName>
    <definedName name="_bdm.A5079CC3AD6E11D6B69B0010A4860669.edm" hidden="1">#REF!</definedName>
    <definedName name="_bdm.a511a2ff0cec4915a6109852583b56c5.edm" hidden="1">#REF!</definedName>
    <definedName name="_bdm.a51a9f73262a4c2b934ab683fde6db3c.edm" hidden="1">#REF!</definedName>
    <definedName name="_bdm.a52300a2826c43208d143cb07d853dfc.edm" hidden="1">#REF!</definedName>
    <definedName name="_bdm.A5ACD67A37814D1AB59C856D8B6F2DF0.edm" hidden="1">#REF!</definedName>
    <definedName name="_bdm.A62CFDF0981A4B3E9A3A2310CACDB3CD.edm" hidden="1">#REF!</definedName>
    <definedName name="_bdm.a69efa453bb0421fb75c7ff5ac26a3dc.edm" hidden="1">#REF!</definedName>
    <definedName name="_bdm.A6C10B3FD4EA429B80052F0D4A7659F4.edm" hidden="1">#REF!</definedName>
    <definedName name="_bdm.A7EAF84494BC415B80A0CE1FC8B1C697.edm" hidden="1">#REF!</definedName>
    <definedName name="_bdm.A835AB8BC6DC49ACA93174F81142BACB.edm" hidden="1">#REF!</definedName>
    <definedName name="_bdm.A8BF5B5471E144E6BB8A557EFC594795.edm" hidden="1">#REF!</definedName>
    <definedName name="_bdm.A8F05A6F4B994CE487DBEF90BF306BFD.edm" hidden="1">#REF!</definedName>
    <definedName name="_bdm.a90639a481b54c9bad719fc8532fba22.edm" hidden="1">#REF!</definedName>
    <definedName name="_bdm.A907FDA73BD64104A75A80A12A2CE510.edm" hidden="1">#REF!</definedName>
    <definedName name="_bdm.a90e42d28b3a4457a738f5a10d6123c9.edm" hidden="1">#REF!</definedName>
    <definedName name="_bdm.A9433F36D27E42998843D0702B3398CD.edm" hidden="1">#REF!</definedName>
    <definedName name="_bdm.A95E610B200A4A0A962E066595294C90.edm" hidden="1">#REF!</definedName>
    <definedName name="_bdm.AAD42546C1A441AFAF82AEA3A27FB8EC.edm" hidden="1">#REF!</definedName>
    <definedName name="_bdm.AB44070EABF243E094848185BA8235E9.edm" hidden="1">#REF!</definedName>
    <definedName name="_bdm.ac994060fbb24c6592c64a835cf924a9.edm" hidden="1">#REF!</definedName>
    <definedName name="_bdm.AD633E4237994912B03FB7C5A88B372C.edm" hidden="1">#REF!</definedName>
    <definedName name="_bdm.AD71A6F9013B435A82B561185F12D042.edm" hidden="1">#REF!</definedName>
    <definedName name="_bdm.ADB940A66E2749788864A3684385E5D8.edm" hidden="1">#REF!</definedName>
    <definedName name="_bdm.AEC92352E97F4EC79EDB7D36CE5A2A2E.edm" hidden="1">#REF!</definedName>
    <definedName name="_bdm.AFAE788F50ED435987B6AE122411E051.edm" hidden="1">#REF!</definedName>
    <definedName name="_bdm.b013c1c6147e4b7ba148362fbaacc051.edm" hidden="1">#REF!</definedName>
    <definedName name="_bdm.b0678d3ab9334142a0ec556ff3fece64.edm" hidden="1">#REF!</definedName>
    <definedName name="_bdm.B0E54DF2F5DA45FA9CEF40F064711082.edm" hidden="1">#REF!</definedName>
    <definedName name="_bdm.B1382CBE3F9145B5BD44C54BCB108504.edm" hidden="1">#REF!</definedName>
    <definedName name="_bdm.b148d1936f244c2ea8754ec435276226.edm" hidden="1">#REF!</definedName>
    <definedName name="_bdm.b174846e73114db28afdbaa705b1b97c.edm" hidden="1">#REF!</definedName>
    <definedName name="_bdm.B176134D69624709A27DF757B5B9D299.edm" hidden="1">#REF!</definedName>
    <definedName name="_bdm.b2563491113b47129d6988a715ba7a49.edm" hidden="1">#REF!</definedName>
    <definedName name="_bdm.B2F91A24DF6A476280CA1215C9257B6D.edm" hidden="1">#REF!</definedName>
    <definedName name="_bdm.B33BE218356F4716B5CC48ECFC9EFDF1.edm" hidden="1">#REF!</definedName>
    <definedName name="_bdm.b37e160a9333434e8bc6a3d318a311dc.edm" hidden="1">#REF!</definedName>
    <definedName name="_bdm.b3aa71c5413844819a20e036641f43ac.edm" hidden="1">#REF!</definedName>
    <definedName name="_bdm.b3afb476f22a4e9cbf5de4d06e6b2845.edm" hidden="1">#REF!</definedName>
    <definedName name="_bdm.B3DE611F6F1F4B64840F5A65FDB7A905.edm" hidden="1">#REF!</definedName>
    <definedName name="_bdm.b4792db290e149899df7e254c0608fcb.edm" hidden="1">#REF!</definedName>
    <definedName name="_bdm.B4BB61923892405F956D2234D2D66691.edm" hidden="1">#REF!</definedName>
    <definedName name="_bdm.b5e0e723335e4e3783628231047c7a38.edm" hidden="1">#REF!</definedName>
    <definedName name="_bdm.B5E1CE290D664EC9908CE120B7DDB7AD.edm" hidden="1">#REF!</definedName>
    <definedName name="_bdm.B5EA7EF52C254A1DA9C3F23F27A015E8.edm" hidden="1">#REF!</definedName>
    <definedName name="_bdm.b5f5fe98416c4f339d2a77d340155981.edm" hidden="1">#REF!</definedName>
    <definedName name="_bdm.b61f783e733f4a58bea7c738cb79528a.edm" hidden="1">#REF!</definedName>
    <definedName name="_bdm.b65b40fd04e641f89e0fc9492c1c7018.edm" hidden="1">#REF!</definedName>
    <definedName name="_bdm.B68BAFB0905F47E89B3816A9A718772E.edm" hidden="1">#REF!</definedName>
    <definedName name="_bdm.B694A8498176486BA436F872026AE92F.edm" hidden="1">#REF!</definedName>
    <definedName name="_bdm.b70f21e881884848bde651cfcbbe26fa.edm" hidden="1">#REF!</definedName>
    <definedName name="_bdm.b7163c26943a4c7aafa16ae57efda39e.edm" hidden="1">#REF!</definedName>
    <definedName name="_bdm.b7519d0634b244d7b07cce307b3b05dc.edm" hidden="1">#REF!</definedName>
    <definedName name="_bdm.b765c4852cfe47f9b18bfde7b3233005.edm" hidden="1">#REF!</definedName>
    <definedName name="_bdm.B769CAC036DC45DBB970020E867F2755.edm" hidden="1">#REF!</definedName>
    <definedName name="_bdm.B7AE75F1A1764211A7B1463A9ACE809F.edm" hidden="1">#REF!</definedName>
    <definedName name="_bdm.b7dbb6d219c7444181be0e4c69cf2c7d.edm" hidden="1">#REF!</definedName>
    <definedName name="_bdm.B7F0E0B2033349F599C8979D87360C9E.edm" hidden="1">#REF!</definedName>
    <definedName name="_bdm.b82739d6146240e085217b390f491ed5.edm" hidden="1">#REF!</definedName>
    <definedName name="_bdm.B84CE047E19944AFBD04CD96CA6A44E1.edm" hidden="1">#REF!</definedName>
    <definedName name="_bdm.B8529DC09C04455589162BD716D46060.edm" hidden="1">#REF!</definedName>
    <definedName name="_bdm.b88324f8cfaf4e38942716ae3a662245.edm" hidden="1">#REF!</definedName>
    <definedName name="_bdm.B91BF0A48D364AFE9B706DF758CA7B5B.edm" hidden="1">#REF!</definedName>
    <definedName name="_bdm.B9A5090034284302B753D609DD28D68E.edm" hidden="1">#REF!</definedName>
    <definedName name="_bdm.B9F68946BD974897A163459E8CF38D15.edm" hidden="1">#REF!</definedName>
    <definedName name="_bdm.BA01C93F6444452485DFAD913C950595.edm" hidden="1">#REF!</definedName>
    <definedName name="_bdm.BA065BE2F4E04491B2B80C028C102C28.edm" hidden="1">#REF!</definedName>
    <definedName name="_bdm.BA3E4096EB394F3387829BCDE485157D.edm" hidden="1">#REF!</definedName>
    <definedName name="_bdm.ba6edd5ee94244469bc94e2465eb1920.edm" hidden="1">#REF!</definedName>
    <definedName name="_bdm.BA759280F5E749B5B422ACEA85F12DF4.edm" hidden="1">#REF!</definedName>
    <definedName name="_bdm.BAFE1F7FDB7E41698DA4B0CCB392E74D.edm" hidden="1">#REF!</definedName>
    <definedName name="_bdm.bb3cdf914823482280b4b73704375f7e.edm" hidden="1">#REF!</definedName>
    <definedName name="_bdm.BC43C53C58424315BF823E9882E15189.edm" hidden="1">#REF!</definedName>
    <definedName name="_bdm.bc83bae4c2e5484ea826ab7992520807.edm" hidden="1">#REF!</definedName>
    <definedName name="_bdm.BC9062E277554D8F91DBA3A828A8AE19.edm" hidden="1">#REF!</definedName>
    <definedName name="_bdm.BD31A80AEEEA484CB8BF6204D87FC893.edm" hidden="1">#REF!</definedName>
    <definedName name="_bdm.BD777927382A482085655F6F8049F740.edm" hidden="1">#REF!</definedName>
    <definedName name="_bdm.BE00CDE473404267979EC05137127692.edm" hidden="1">#REF!</definedName>
    <definedName name="_bdm.BE1138ED4F2C4D458D42DB1603A7BEBC.edm" hidden="1">#REF!</definedName>
    <definedName name="_bdm.BE1F369DE17B40CFA0EF2503F648B3B2.edm" hidden="1">#REF!</definedName>
    <definedName name="_bdm.BE5DBB1534FB4C7EAE47A5D81D20E425.edm" hidden="1">#REF!</definedName>
    <definedName name="_bdm.be64e1c429c047eb9f84ad69af62f382.edm" hidden="1">#REF!</definedName>
    <definedName name="_bdm.be8dfbc1218246df8c0e3e3995f67c35.edm" hidden="1">#REF!</definedName>
    <definedName name="_bdm.bec657ae1a24477187b7457432c94f99.edm" hidden="1">#REF!</definedName>
    <definedName name="_bdm.bee2011a0cac4961af8aedd1e215cab8.edm" hidden="1">#REF!</definedName>
    <definedName name="_bdm.BEE5AC979FD1460D89E275CDA43C01A9.edm" hidden="1">#REF!</definedName>
    <definedName name="_bdm.BF53BAF0C6974FBEA186FE6D5DB7723F.edm" hidden="1">#REF!</definedName>
    <definedName name="_bdm.BFE360286E2E43B0A874170AE5B62E50.edm" hidden="1">#REF!</definedName>
    <definedName name="_bdm.c013b6e5d00d402c9a1509cd2dfa0f40.edm" hidden="1">#REF!</definedName>
    <definedName name="_bdm.C03D21F42B264E5AA053A35703DE4203.edm" hidden="1">#REF!</definedName>
    <definedName name="_bdm.C05265DB7F774495AD89BF22CDA5E129.edm" hidden="1">#REF!</definedName>
    <definedName name="_bdm.c077549182cd4b9e847c9e8cc8253fe4.edm" hidden="1">#REF!</definedName>
    <definedName name="_bdm.C0BA39C2831B4E818AE13226577AE8BB.edm" hidden="1">#REF!</definedName>
    <definedName name="_bdm.C0D40696085E49099831902D538DE4D4.edm" hidden="1">#REF!</definedName>
    <definedName name="_bdm.c0f79f6f1e994ea7a7a70e9852e91ab5.edm" hidden="1">#REF!</definedName>
    <definedName name="_bdm.C194714595F14520AA52E6501AEC9C62.edm" hidden="1">#REF!</definedName>
    <definedName name="_bdm.C1FAA258503448ADAB2C205848373DB3.edm" hidden="1">#REF!</definedName>
    <definedName name="_bdm.C2ADB871E326404F9A20FC5591188D2B.edm" hidden="1">#REF!</definedName>
    <definedName name="_bdm.c2cf0aa010da4af28355317263a60c06.edm" hidden="1">#REF!</definedName>
    <definedName name="_bdm.C2D60E04F4F84A5E94ACE1EFB6565254.edm" hidden="1">#REF!</definedName>
    <definedName name="_bdm.C3E13177535448438E150830D06FAD0D.edm" hidden="1">#REF!</definedName>
    <definedName name="_bdm.C3FF619C2C3A45C18985FA6A6C7C0D89.edm" hidden="1">#REF!</definedName>
    <definedName name="_bdm.c4217fb81e0b4ceda4e4507684a61cf5.edm" hidden="1">#REF!</definedName>
    <definedName name="_bdm.c4a37f926fae4daaa6dc646120ec098b.edm" hidden="1">#REF!</definedName>
    <definedName name="_bdm.C4B4161E973C471A955C30E55120FBD8.edm" hidden="1">#REF!</definedName>
    <definedName name="_bdm.c4cdb7acbbee47ff9be5857ef36a80e0.edm" hidden="1">#REF!</definedName>
    <definedName name="_bdm.C4CFA3C1E1FB4C0FB1414288FDF0E499.edm" hidden="1">#REF!</definedName>
    <definedName name="_bdm.C50222DB9A544570842BD03C0213CD20.edm" hidden="1">#REF!</definedName>
    <definedName name="_bdm.C515B724156840FF943181D2CCB9CA28.edm" hidden="1">#REF!</definedName>
    <definedName name="_bdm.C5240DBE5EFB4A18A81554AA4EDCDB56.edm" hidden="1">#REF!</definedName>
    <definedName name="_bdm.c570e582c8eb456b8c0ace27eb23743b.edm" hidden="1">#REF!</definedName>
    <definedName name="_bdm.C57EEBED627D4940ADB58658ADE0594E.edm" hidden="1">#REF!</definedName>
    <definedName name="_bdm.C5A6FB1194964199A66461C85C635BDC.edm" hidden="1">#REF!</definedName>
    <definedName name="_bdm.C5EDB231EACF4933A91709BEAB7F261C.edm" hidden="1">#REF!</definedName>
    <definedName name="_bdm.C5EE05B2F2364EB285923979A2F356F5.edm" hidden="1">#REF!</definedName>
    <definedName name="_bdm.C7B3922953C6426985C1620C7A3C7EDA.edm" hidden="1">#REF!</definedName>
    <definedName name="_bdm.C7E57FD1EA724EEEBC356E12C9D46C1E.edm" hidden="1">#REF!</definedName>
    <definedName name="_bdm.C88997AD25C54BFEB1C3567C2D357845.edm" hidden="1">#REF!</definedName>
    <definedName name="_bdm.c930981249c740d7825e872cfa99c156.edm" hidden="1">#REF!</definedName>
    <definedName name="_bdm.C9704CD5C36B481CA2366BDE23FCD967.edm" hidden="1">#REF!</definedName>
    <definedName name="_bdm.ca12670947774544884fc1276c469f29.edm" hidden="1">#REF!</definedName>
    <definedName name="_bdm.ca12a839e28c49eb8da48e613cee1c7f.edm" hidden="1">#REF!</definedName>
    <definedName name="_bdm.CAA3A0BE16BA4ADE8E79CD663190072B.edm" hidden="1">#REF!</definedName>
    <definedName name="_bdm.cad86549736542c1990d1e09c52d6ac0.edm" hidden="1">#REF!</definedName>
    <definedName name="_bdm.cbe521b211a647a894a9476563ff570f.edm" hidden="1">#REF!</definedName>
    <definedName name="_bdm.CC0819BB5D7A46BE9FF513C910D6A12C.edm" hidden="1">#REF!</definedName>
    <definedName name="_bdm.cc1baec727d443938bcd777fde982bc6.edm" hidden="1">#REF!</definedName>
    <definedName name="_bdm.cc5508986c32418f8d3cac91be61bfd1.edm" hidden="1">#REF!</definedName>
    <definedName name="_bdm.cca6fc7d4b854584a6b884c135868cf6.edm" hidden="1">#REF!</definedName>
    <definedName name="_bdm.CCBF983F184F4B629E682215D1302B44.edm" hidden="1">#REF!</definedName>
    <definedName name="_bdm.CD3852D7DC43450F97816F8AE5714ACD.edm" hidden="1">#REF!</definedName>
    <definedName name="_bdm.cdd8508702ab46d5acb2b697bff09288.edm" hidden="1">#REF!</definedName>
    <definedName name="_bdm.ceca83bdb42c43698a8ff6061d810919.edm" hidden="1">#REF!</definedName>
    <definedName name="_bdm.CF26F181CFB149089A150B6E9984E88F.edm" hidden="1">#REF!</definedName>
    <definedName name="_bdm.CFBDF5A60D4F45978B624A4FDBDBD150.edm" hidden="1">#REF!</definedName>
    <definedName name="_bdm.D02F6EF125C248238B666C439D6A2A51.edm" hidden="1">#REF!</definedName>
    <definedName name="_bdm.D059E30CD9EC4F9A9FC433704A5222F0.edm" hidden="1">#REF!</definedName>
    <definedName name="_bdm.D06C42ECB3054F32AE94BAE23A024DCE.edm" hidden="1">#REF!</definedName>
    <definedName name="_bdm.D11C6C89B60E4C77B4C4964AECB15197.edm" hidden="1">#REF!</definedName>
    <definedName name="_bdm.d1c048696352480ca374774a4be70120.edm" hidden="1">#REF!</definedName>
    <definedName name="_bdm.D1F0E715A0E24EEDB38C2E59F7577673.edm" hidden="1">#REF!</definedName>
    <definedName name="_bdm.D20B36BAD7A24C8DB4737DAB38AD2E61.edm" hidden="1">#REF!</definedName>
    <definedName name="_bdm.D2A5BE5AF0164F85A6B92745E78971B7.edm" hidden="1">#REF!</definedName>
    <definedName name="_bdm.D3545983A5994CB892915D7254C6A2E1.edm" hidden="1">#REF!</definedName>
    <definedName name="_bdm.d3a4f65a24664b57beca9330c008c54b.edm" hidden="1">#REF!</definedName>
    <definedName name="_bdm.D3E47FBFA2BC4E968069FA806F8472C3.edm" hidden="1">#REF!</definedName>
    <definedName name="_bdm.D43A6B2A947B4EA9A42335B05D28E8EB.edm" hidden="1">#REF!</definedName>
    <definedName name="_bdm.d444cae6a1a54e0e8c314fa0da66baee.edm" hidden="1">#REF!</definedName>
    <definedName name="_bdm.D4DB2C10FC474A8885390F8C6E8BE266.edm" hidden="1">#REF!</definedName>
    <definedName name="_bdm.d51b67e61ec649b19d11cd243d5419f4.edm" hidden="1">#REF!</definedName>
    <definedName name="_bdm.d5d81591c0ea4e3ebd7f4a1b9dafa62a.edm" hidden="1">#REF!</definedName>
    <definedName name="_bdm.D5FAA374367241959C322560ED7F8A37.edm" hidden="1">#REF!</definedName>
    <definedName name="_bdm.d60247a8d02941fdb1cc97fea3926c5d.edm" hidden="1">#REF!</definedName>
    <definedName name="_bdm.D67BD71BF61D422D8EDAC450EA85A0EB.edm" hidden="1">#REF!</definedName>
    <definedName name="_bdm.d6b58d0913cb47bb8b8aa41204befb6f.edm" hidden="1">#REF!</definedName>
    <definedName name="_bdm.d6cf8ec283d24ab4b8733183d65851c5.edm" hidden="1">#REF!</definedName>
    <definedName name="_bdm.D799AA98915D4433AD0552E32357CF42.edm" hidden="1">#REF!</definedName>
    <definedName name="_bdm.d7e307143b384ce6896ede06297850e4.edm" hidden="1">#REF!</definedName>
    <definedName name="_bdm.d8bb832c602a43bbbb130aec94302fed.edm" hidden="1">#REF!</definedName>
    <definedName name="_bdm.D8C76219CD3248B097A243E37BFDDD01.edm" hidden="1">#REF!</definedName>
    <definedName name="_bdm.d949f5eb0cb848d78a353051bf793b13.edm" hidden="1">#REF!</definedName>
    <definedName name="_bdm.D98593AE4FA84B4F9E0FE44338A92F6D.edm" hidden="1">#REF!</definedName>
    <definedName name="_bdm.d98b82ea0cc745808bc6d9f28bc35222.edm" hidden="1">#REF!</definedName>
    <definedName name="_bdm.D9B308E2ED414F8BBF65BD5DE849B24F.edm" hidden="1">#REF!</definedName>
    <definedName name="_bdm.d9d2319ec6c14866a115084d2adf56e7.edm" hidden="1">#REF!</definedName>
    <definedName name="_bdm.d9d6127050cd40ab9f972bb28bf4f21d.edm" hidden="1">#REF!</definedName>
    <definedName name="_bdm.D9E6F7E2FBDB4FF6A6D632BFBE3A1A0F.edm" hidden="1">#REF!</definedName>
    <definedName name="_bdm.DA24727C3E884E1FAA19F6786BF683EE.edm" hidden="1">#REF!</definedName>
    <definedName name="_bdm.DA40FBE9A21F45CAAF44C89D86D767E0.edm" hidden="1">#REF!</definedName>
    <definedName name="_bdm.da5c19a541544a50aba1b73f3e7b077d.edm" hidden="1">#REF!</definedName>
    <definedName name="_bdm.da8df100da1f49ddaf97c02a1f4f6584.edm" hidden="1">#REF!</definedName>
    <definedName name="_bdm.DAD676064A1C4C8A82AA6B9092831D4B.edm" hidden="1">#REF!</definedName>
    <definedName name="_bdm.dadcf3be62c44878af2c0fbcce97ffab.edm" hidden="1">#REF!</definedName>
    <definedName name="_bdm.db183499a0d64119b4a341b3fd236fc3.edm" hidden="1">#REF!</definedName>
    <definedName name="_bdm.DB605B37F9B841669618E7C663239E8A.edm" hidden="1">#REF!</definedName>
    <definedName name="_bdm.DBF8F79D2FE244698C14155A4A3CFA25.edm" hidden="1">#REF!</definedName>
    <definedName name="_bdm.DC11D8CB6A6E47919C968E9AB7C966A9.edm" hidden="1">#REF!</definedName>
    <definedName name="_bdm.DC18316ADEFC4D93BD3A20B98C472AD8.edm" hidden="1">#REF!</definedName>
    <definedName name="_bdm.dc25a87ca80549fdab6b45bd3f0f7af9.edm" hidden="1">#REF!</definedName>
    <definedName name="_bdm.DC2A6BFF8FDB4CF2AC4D3ABA1006C2A8.edm" hidden="1">#REF!</definedName>
    <definedName name="_bdm.dc326aec0df442e993b9f597c07acaf6.edm" hidden="1">#REF!</definedName>
    <definedName name="_bdm.dce0e6b433a248e1a3478c4c967bbff7.edm" hidden="1">#REF!</definedName>
    <definedName name="_bdm.dce24e205c1d489985a91992beb1c141.edm" hidden="1">#REF!</definedName>
    <definedName name="_bdm.dd02ef0a323249188235d5d9d16d4426.edm" hidden="1">#REF!</definedName>
    <definedName name="_bdm.dd0d3213f3874d1b8e724cff4366d24d.edm" hidden="1">#REF!</definedName>
    <definedName name="_bdm.DD17223F20364EB6BB0F6E6625440072.edm" hidden="1">#REF!</definedName>
    <definedName name="_bdm.DD31A3A50CE04DA7A459F347740C96C7.edm" hidden="1">#REF!</definedName>
    <definedName name="_bdm.DD9FB4511AA14BD6963AE5E8E5BFD2E3.edm" hidden="1">#REF!</definedName>
    <definedName name="_bdm.DE23A9ED851B4B148B618FED827BCC6D.edm" hidden="1">#REF!</definedName>
    <definedName name="_bdm.de2b124b0fa5498c8fea0e1d57663480.edm" hidden="1">#REF!</definedName>
    <definedName name="_bdm.de711a0573ea476c89f560819ff2c2bf.edm" hidden="1">#REF!</definedName>
    <definedName name="_bdm.DE97A8336B184AC5A9FB37F107E84FCE.edm" hidden="1">#REF!</definedName>
    <definedName name="_bdm.DF449EF124824E34A0040A841B57BFDE.edm" hidden="1">#REF!</definedName>
    <definedName name="_bdm.e05698399b0c499e92b84301de52d1bc.edm" hidden="1">#REF!</definedName>
    <definedName name="_bdm.E08624CFAEA8465AB1001A3F70BA9184.edm" hidden="1">#REF!</definedName>
    <definedName name="_bdm.E0AC834D6B5B4D579DABCC12651AF7CE.edm" hidden="1">#REF!</definedName>
    <definedName name="_bdm.e13f8f72b5e643d2b7d27d1a4ff1250f.edm" hidden="1">#REF!</definedName>
    <definedName name="_bdm.E1A69C89EBB24F4D952BDB6180BBA079.edm" hidden="1">#REF!</definedName>
    <definedName name="_bdm.e2b0eb940b9d490fa78c87f62dd82303.edm" hidden="1">#REF!</definedName>
    <definedName name="_bdm.E2D033268EE34AFB83D5C86301322A2D.edm" hidden="1">#REF!</definedName>
    <definedName name="_bdm.e2f5b21c3dff4649bb18fd8e6944f70f.edm" hidden="1">#REF!</definedName>
    <definedName name="_bdm.E31635788D1144E4B7594E032FC507AA.edm" hidden="1">#REF!</definedName>
    <definedName name="_bdm.e368525ae8cb41bbb31ac9f0d2a7944f.edm" hidden="1">#REF!</definedName>
    <definedName name="_bdm.e38d75a488fc4994ace8f25c0e29f326.edm" hidden="1">#REF!</definedName>
    <definedName name="_bdm.E46300A536F448DB8DF54118022F762A.edm" hidden="1">#REF!</definedName>
    <definedName name="_bdm.E4A7291AE7E44824A2B07034AF18779D.edm" hidden="1">#REF!</definedName>
    <definedName name="_bdm.E4EACF2F9B1D411DB6CD9999843D5FFF.edm" hidden="1">#REF!</definedName>
    <definedName name="_bdm.e53cd1fc112f48e4997ac4b5f3895649.edm" hidden="1">#REF!</definedName>
    <definedName name="_bdm.E55CA877296742F2B5DDE108555FB089.edm" hidden="1">#REF!</definedName>
    <definedName name="_bdm.e639af00e1624c518dd1f84891c9a237.edm" hidden="1">#REF!</definedName>
    <definedName name="_bdm.E6781C4098A0432F9D1B317998AB3727.edm" hidden="1">#REF!</definedName>
    <definedName name="_bdm.E73F3CF810BD4A978C827738D0595324.edm" hidden="1">#REF!</definedName>
    <definedName name="_bdm.E759967588A5442C9B723120C8E73070.edm" hidden="1">#REF!</definedName>
    <definedName name="_bdm.E87DB17F54944418A1B0B38687C51785.edm" hidden="1">#REF!</definedName>
    <definedName name="_bdm.E883404CBBFB48F8AB3B10A310D760E7.edm" hidden="1">#REF!</definedName>
    <definedName name="_bdm.E8B440B1020748E0A74C372D3D5130D4.edm" hidden="1">#REF!</definedName>
    <definedName name="_bdm.E8E49C6DF7BD45AE9D28FA42F05764BF.edm" hidden="1">#REF!</definedName>
    <definedName name="_bdm.E994CBEE000E488192A0F94798977194.edm" hidden="1">#REF!</definedName>
    <definedName name="_bdm.E99CEBCF61344E7DA5F250AE75D3CC2F.edm" hidden="1">#REF!</definedName>
    <definedName name="_bdm.E9AC5D26A65E47019FCB8F7583FE3224.edm" hidden="1">#REF!</definedName>
    <definedName name="_bdm.EA164CCEB66C408B9A35245C9C75C947.edm" hidden="1">#REF!</definedName>
    <definedName name="_bdm.EABD7622F59342AA92BA0C75777614E8.edm" hidden="1">#REF!</definedName>
    <definedName name="_bdm.EAEC9C3D50474F6CA7AEE5FBEDB1FC8E.edm" hidden="1">#REF!</definedName>
    <definedName name="_bdm.EB43384F358B49A6A38E917BFBAC405E.edm" hidden="1">#REF!</definedName>
    <definedName name="_bdm.EB702D6F10D84C47A75DB5398DAC3225.edm" hidden="1">#REF!</definedName>
    <definedName name="_bdm.EBB4C61897FC4145B3E2516971DE7E00.edm" hidden="1">#REF!</definedName>
    <definedName name="_bdm.ebe6afc9e20e4973b40a3c11a6aa43be.edm" hidden="1">#REF!</definedName>
    <definedName name="_bdm.EC0103946A5A4463A76DD6F71F42E262.edm" hidden="1">#REF!</definedName>
    <definedName name="_bdm.ec18b36004094db488866b3645b31cb3.edm" hidden="1">#REF!</definedName>
    <definedName name="_bdm.ec6a84cebe7b459ab79488e0ba930427.edm" hidden="1">#REF!</definedName>
    <definedName name="_bdm.ED3FCACCD8374A3493128098D8482E13.edm" hidden="1">#REF!</definedName>
    <definedName name="_bdm.ED9E80A954F34CF78CD0918230F17CF3.edm" hidden="1">#REF!</definedName>
    <definedName name="_bdm.EDA3E7AB02AF4662834D8BE25FE3EEE0.edm" hidden="1">#REF!</definedName>
    <definedName name="_bdm.EE3C9B6006AE468882D67724B13B5AB8.edm" hidden="1">#REF!</definedName>
    <definedName name="_bdm.EE5273584EFC4DC4AFBBE922C5CFCFDB.edm" hidden="1">#REF!</definedName>
    <definedName name="_bdm.ef34e91db82042ada5ecd3366bdccf55.edm" hidden="1">#REF!</definedName>
    <definedName name="_bdm.efdcdd4d33074e5dbbd51715e1d98b0d.edm" hidden="1">#REF!</definedName>
    <definedName name="_bdm.F06F4653DC38424B93CF1D4A9193E1EE.edm" hidden="1">#REF!</definedName>
    <definedName name="_bdm.f0b28e24e5d14a08862b765d8eeedf77.edm" hidden="1">#REF!</definedName>
    <definedName name="_bdm.F0C4D0A06132474297172E66F1E293D3.edm" hidden="1">#REF!</definedName>
    <definedName name="_bdm.f0cd0228561c44baa2da0ad536ac0514.edm" hidden="1">#REF!</definedName>
    <definedName name="_bdm.f0ebe6187adb454983026187de25d955.edm" hidden="1">#REF!</definedName>
    <definedName name="_bdm.f1011dd6d3074290a0c431fbce372a2f.edm" hidden="1">#REF!</definedName>
    <definedName name="_bdm.F16CDE695B5146908E78CDD9F5E25F2C.edm" hidden="1">#REF!</definedName>
    <definedName name="_bdm.F18616EC3352438A82114126A5404ED6.edm" hidden="1">#REF!</definedName>
    <definedName name="_bdm.f2431a045f774ee792e99c4038c4ec2d.edm" hidden="1">#REF!</definedName>
    <definedName name="_bdm.F2B5D96200E64C6A9DBDF04EFCF1D487.edm" hidden="1">#REF!</definedName>
    <definedName name="_bdm.F2DFFD8E1C574B95BCB0C69C42311E9A.edm" hidden="1">#REF!</definedName>
    <definedName name="_bdm.F373C198D999412698DEFBB64DEB5A35.edm" hidden="1">#REF!</definedName>
    <definedName name="_bdm.F4BAA608324149CDBA81AD9250AD0847.edm" hidden="1">#REF!</definedName>
    <definedName name="_bdm.F4C5C519BAD349769B5BBD59F7805123.edm" hidden="1">#REF!</definedName>
    <definedName name="_bdm.F586EBF5B1A64D03BC43B28415951AC7.edm" hidden="1">#REF!</definedName>
    <definedName name="_bdm.f5f379be28484d8781834816ed995498.edm" hidden="1">#REF!</definedName>
    <definedName name="_bdm.f6094f3f60424fce83bb15d873a17179.edm" hidden="1">#REF!</definedName>
    <definedName name="_bdm.f6e53ef468504ba78c1ce2db704c5f7b.edm" hidden="1">#REF!</definedName>
    <definedName name="_bdm.f762a6eed590481c9395c140cf289b44.edm" hidden="1">#REF!</definedName>
    <definedName name="_bdm.f7cac5371a2c458cacb10c34ba05c406.edm" hidden="1">#REF!</definedName>
    <definedName name="_bdm.f7dc7c3c96ba44c687b20a5e47ed4d4a.edm" hidden="1">#REF!</definedName>
    <definedName name="_bdm.f85129fa9b134a7cb2b5a536a015ef53.edm" hidden="1">#REF!</definedName>
    <definedName name="_bdm.f854d8ff6cf44b33932e5ba6e70e7b4d.edm" hidden="1">#REF!</definedName>
    <definedName name="_bdm.F856045F768543EC9E12CA688226A4AF.edm" hidden="1">#REF!</definedName>
    <definedName name="_bdm.f85ff989970640afae1dadbbbd89a985.edm" hidden="1">#REF!</definedName>
    <definedName name="_bdm.f892ad50c5f64dd1afa218c726e5bc84.edm" hidden="1">#REF!</definedName>
    <definedName name="_bdm.f8a184609d7540a0b5ebf01d97605431.edm" hidden="1">#REF!</definedName>
    <definedName name="_bdm.f8a86b5b09e8406db20da3d44d5a433c.edm" hidden="1">#REF!</definedName>
    <definedName name="_bdm.f8b3a514c5de4cab9e1852929b4de803.edm" hidden="1">#REF!</definedName>
    <definedName name="_bdm.f907f4fcd97c4a929e71432d9e762a4b.edm" hidden="1">#REF!</definedName>
    <definedName name="_bdm.F99620898B0D471AB44D996DBE1BB511.edm" hidden="1">#REF!</definedName>
    <definedName name="_bdm.f9b8324f74a44946bae177b00f05d042.edm" hidden="1">#REF!</definedName>
    <definedName name="_bdm.FA5944A4D7D644CA8283449B5AE2024F.edm" hidden="1">#REF!</definedName>
    <definedName name="_bdm.fa9a5ba889fe4fe186f49d1240e1dc20.edm" hidden="1">#REF!</definedName>
    <definedName name="_bdm.FAC260EAB1D3487EB95A12B18CE6B220.edm" hidden="1">#REF!</definedName>
    <definedName name="_bdm.FAD7F628C1B6484EB4E6916ABFFDC78A.edm" hidden="1">#REF!</definedName>
    <definedName name="_bdm.FastTrackBookmark.6_16_2022_2_49_02_PM.edm" hidden="1">#REF!</definedName>
    <definedName name="_bdm.FastTrackBookmark.6_19_2022_3_17_46_PM.edm" hidden="1">#REF!</definedName>
    <definedName name="_bdm.FastTrackBookmark.6_30_2022_3_23_07_PM.edm" hidden="1">#REF!</definedName>
    <definedName name="_bdm.FastTrackBookmark.7_1_2022_10_28_05_AM.edm" hidden="1">#REF!</definedName>
    <definedName name="_bdm.FastTrackBookmark.8_25_2022_9_50_50_PM.edm" hidden="1">#REF!</definedName>
    <definedName name="_bdm.FastTrackBookmark.8_26_2022_5_54_54_PM.edm" hidden="1">#REF!</definedName>
    <definedName name="_bdm.FB06355068A6473E8BFD84F095498EEF.edm" hidden="1">#REF!</definedName>
    <definedName name="_bdm.FBC81518E3C845D1A2DDF8B3C2CF9588.edm" hidden="1">#REF!</definedName>
    <definedName name="_bdm.fc58ae86f2884e7ab1ffa3a5ae7541ea.edm" hidden="1">#REF!</definedName>
    <definedName name="_bdm.FCD8567EA4404D04BA17F459679A577F.edm" hidden="1">#REF!</definedName>
    <definedName name="_bdm.fd0c16270cfe473980c3e580343532ce.edm" hidden="1">#REF!</definedName>
    <definedName name="_bdm.FD2761DEC7D04E6DA6FD8E2262E3406C.edm" hidden="1">#REF!</definedName>
    <definedName name="_bdm.fd5d68d0ec2a4338877d42057bf81ac9.edm" hidden="1">#REF!</definedName>
    <definedName name="_bdm.fe0ceaca6db348da9ed0dafe6d5cc4df.edm" hidden="1">#REF!</definedName>
    <definedName name="_bdm.FE6CD262E5B74C6E926C513D7AFF6670.edm" hidden="1">#REF!</definedName>
    <definedName name="_bdm.FE7177B5AB804B20A9C3109B57152D5E.edm" hidden="1">#REF!</definedName>
    <definedName name="_bdm.FE887521B4A6453CBC5BCC1AF977913A.edm" hidden="1">#REF!</definedName>
    <definedName name="_bdm.fee11c2fefd64d2eb757487d3b22fd83.edm" hidden="1">#REF!</definedName>
    <definedName name="_bdm.ff5d04ab39224d7b96e33b6af6de420e.edm" hidden="1">#REF!</definedName>
    <definedName name="_BSH01">#REF!</definedName>
    <definedName name="_BSH02">#REF!</definedName>
    <definedName name="_BSH03">#REF!</definedName>
    <definedName name="_BSH98">#REF!</definedName>
    <definedName name="_BSH99">#REF!</definedName>
    <definedName name="_BSO97">#REF!</definedName>
    <definedName name="_BSO98">#REF!</definedName>
    <definedName name="_BSO99">#REF!</definedName>
    <definedName name="_Budget_for_Measure" hidden="1">#REF!</definedName>
    <definedName name="_c" hidden="1">{"Fiesta Facer Page",#N/A,FALSE,"Q_C_S";"Fiesta Main Page",#N/A,FALSE,"V_L";"Fiesta 95BP Struct",#N/A,FALSE,"StructBP";"Fiesta Post 95BP Struct",#N/A,FALSE,"AdjStructBP"}</definedName>
    <definedName name="_c83">{0,0,0,0;0,0,0,0;0,0,0,0}</definedName>
    <definedName name="_c88">{0,0,0,0;0,0,0,0;0,0,0,0;0,0,TRUE,0}</definedName>
    <definedName name="_cd1" hidden="1">{#N/A,#N/A,FALSE,"Job Sched"}</definedName>
    <definedName name="_cd2" hidden="1">{#N/A,#N/A,FALSE,"Job Sched"}</definedName>
    <definedName name="_CD3" hidden="1">{#N/A,#N/A,FALSE,"Job Sched"}</definedName>
    <definedName name="_cd4" hidden="1">{#N/A,#N/A,FALSE,"Job Sched"}</definedName>
    <definedName name="_Cd5" hidden="1">{#N/A,#N/A,FALSE,"A"}</definedName>
    <definedName name="_cd8" hidden="1">{#N/A,#N/A,FALSE,"Job Sched"}</definedName>
    <definedName name="_CGA01">#REF!</definedName>
    <definedName name="_CGA02">#REF!</definedName>
    <definedName name="_CGA03">#REF!</definedName>
    <definedName name="_CGA98">#REF!</definedName>
    <definedName name="_CGA99">#REF!</definedName>
    <definedName name="_ColCount">27</definedName>
    <definedName name="_ColLabelMapping">"875934126"</definedName>
    <definedName name="_ColLabelVisible">"000001111"</definedName>
    <definedName name="_d1" hidden="1">{#N/A,#N/A,FALSE,"02-Generation Actual";#N/A,#N/A,FALSE,"02-Generation Forecast (3+9)";#N/A,#N/A,FALSE,"02-Generation Forecast (5+7)";#N/A,#N/A,FALSE,"02-Generation Budget";#N/A,#N/A,FALSE,"02-Actual Capacity";#N/A,#N/A,FALSE,"02-Actual Capacity Factor";#N/A,#N/A,FALSE,"02-Budget Capacity ";#N/A,#N/A,FALSE,"02-Budget Capacity Factor";#N/A,#N/A,FALSE,"02-Capacity Forecast (3+9)";#N/A,#N/A,FALSE,"02-Capacity Factor Forecast 3+9";#N/A,#N/A,FALSE,"02-Capacity Forecast (5+7)";#N/A,#N/A,FALSE,"02-Capacity Factor Forecast 5+7";#N/A,#N/A,FALSE,"02-Actual Measured MWHs";#N/A,#N/A,FALSE,"02-Actual Desired MWHs"}</definedName>
    <definedName name="_D33" hidden="1">{"Olk by Qtr Full",#N/A,FALSE,"Tot PalmPalm";"Olk by Qtr Full",#N/A,FALSE,"Tot Device";"Olk by Qtr Full",#N/A,FALSE,"Platform";"Olk by Qtr Full",#N/A,FALSE,"Palm.Net";"Olk by Qtr Full",#N/A,FALSE,"Elim"}</definedName>
    <definedName name="_DAP01">#REF!</definedName>
    <definedName name="_DAP02">#REF!</definedName>
    <definedName name="_DAP03">#REF!</definedName>
    <definedName name="_DAP97">#REF!</definedName>
    <definedName name="_DAP98">#REF!</definedName>
    <definedName name="_DAP99">#REF!</definedName>
    <definedName name="_Dec01" hidden="1">{"Statement of Income",#N/A,TRUE,"Mar99";"Balance Sheet",#N/A,TRUE,"Mar99"}</definedName>
    <definedName name="_del25">{"'Sheet1'!$A$1:$G$85"}</definedName>
    <definedName name="_del8">{"'Sheet1'!$A$1:$G$85"}</definedName>
    <definedName name="_DEV05">0.004</definedName>
    <definedName name="_DF4" hidden="1">#REF!</definedName>
    <definedName name="_Dist_Values" hidden="1">#REF!</definedName>
    <definedName name="_div97">+#REF!</definedName>
    <definedName name="_EPS02">#REF!</definedName>
    <definedName name="_EPS03">#REF!</definedName>
    <definedName name="_eps7">#REF!,#REF!</definedName>
    <definedName name="_eps8">#REF!,#REF!</definedName>
    <definedName name="_eps9">#REF!,#REF!</definedName>
    <definedName name="_EPS97">#REF!</definedName>
    <definedName name="_eps99">#REF!,#REF!,#REF!,#REF!,#REF!,#REF!</definedName>
    <definedName name="_er3">{"FTSE100","COMPANIES",TRUE}</definedName>
    <definedName name="_eu_lblSeed1">6648124</definedName>
    <definedName name="_eu_lblSeed2">3105613</definedName>
    <definedName name="_eu_lblSeed3">9092828</definedName>
    <definedName name="_eu_lblSeed4">8231087</definedName>
    <definedName name="_eu_lblSeed5">8045525</definedName>
    <definedName name="_eu_lblSeed6">1463957</definedName>
    <definedName name="_eu_lblSeed7">1146085</definedName>
    <definedName name="_eu_lblSeed8">0</definedName>
    <definedName name="_FCF2001">#REF!</definedName>
    <definedName name="_FCF2002">#REF!</definedName>
    <definedName name="_FCF2003">#REF!</definedName>
    <definedName name="_FCF2004">#REF!</definedName>
    <definedName name="_FCF2005">#REF!</definedName>
    <definedName name="_FCF2006">#REF!</definedName>
    <definedName name="_fd1" hidden="1">{#N/A,#N/A,FALSE,"Sales"}</definedName>
    <definedName name="_fd4" hidden="1">#REF!</definedName>
    <definedName name="_feb01" hidden="1">{"Statement of Income",#N/A,TRUE,"Mar99";"Balance Sheet",#N/A,TRUE,"Mar99"}</definedName>
    <definedName name="_feb02" hidden="1">{"Statement of Income",#N/A,TRUE,"Mar99";"Balance Sheet",#N/A,TRUE,"Mar99"}</definedName>
    <definedName name="_Fill" hidden="1">#REF!</definedName>
    <definedName name="_xlnm._FilterDatabase" hidden="1">#REF!</definedName>
    <definedName name="_FlowType">"C"</definedName>
    <definedName name="_for_YTD_Year" hidden="1">#REF!</definedName>
    <definedName name="_g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g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GBP2">1.8315</definedName>
    <definedName name="_ggt67" hidden="1">{"'Vietnam'!$E$21:$W$45","'Vietnam'!$E$21:$W$45"}</definedName>
    <definedName name="_GM1" hidden="1">{#N/A,#N/A,FALSE,"2003";#N/A,#N/A,FALSE,"2004";#N/A,#N/A,FALSE,"2005";#N/A,#N/A,FALSE,"2006";#N/A,#N/A,FALSE,"2007"}</definedName>
    <definedName name="_GSRATES_1" hidden="1">"CT300001Latest          "</definedName>
    <definedName name="_GSRATES_10" hidden="1">"CF3000012003033120030101"</definedName>
    <definedName name="_GSRATES_100" hidden="1">"CT300001Latest          "</definedName>
    <definedName name="_GSRATES_11" hidden="1">"CF3000012001102420001024"</definedName>
    <definedName name="_GSRATES_12" hidden="1">"CT30000120011024        "</definedName>
    <definedName name="_GSRATES_13" hidden="1">"CF3000122000123120000101"</definedName>
    <definedName name="_GSRATES_14" hidden="1">"CF3000012000093020000101"</definedName>
    <definedName name="_GSRATES_15" hidden="1">"CT30000120070920        "</definedName>
    <definedName name="_GSRATES_16" hidden="1">"CF3000012006123120060101"</definedName>
    <definedName name="_GSRATES_17" hidden="1">"CT30000120070630        "</definedName>
    <definedName name="_GSRATES_18" hidden="1">"CF3000012007063020070101"</definedName>
    <definedName name="_GSRATES_19" hidden="1">"CF3000012006063020060101"</definedName>
    <definedName name="_GSRATES_2" hidden="1">"CF300001Invalid 20010101"</definedName>
    <definedName name="_GSRATES_20" hidden="1">"CT30000120070402        "</definedName>
    <definedName name="_GSRATES_21" hidden="1">"CF3000012006123120060101"</definedName>
    <definedName name="_GSRATES_22" hidden="1">"CF300001Invalid 20070101"</definedName>
    <definedName name="_GSRATES_23" hidden="1">"CF3000012006093020060101"</definedName>
    <definedName name="_GSRATES_24" hidden="1">"CF3000012007033120070101"</definedName>
    <definedName name="_GSRATES_25" hidden="1">"CF3000012006033120060101"</definedName>
    <definedName name="_GSRATES_26" hidden="1">"CF3000012006123120060101"</definedName>
    <definedName name="_GSRATES_3" hidden="1">"CF300006Invalid 20010630"</definedName>
    <definedName name="_GSRATES_4" hidden="1">"CF3000012002063020010630"</definedName>
    <definedName name="_GSRATES_5" hidden="1">"CF30000920020930        "</definedName>
    <definedName name="_GSRATES_6" hidden="1">"CF30000920010930        "</definedName>
    <definedName name="_GSRATES_7" hidden="1">"CF50000120020930        "</definedName>
    <definedName name="_GSRATES_8" hidden="1">"CT30000120020930        "</definedName>
    <definedName name="_GSRATES_9" hidden="1">"CF5000012003033120020101"</definedName>
    <definedName name="_GSRATES_COUNT" hidden="1">1</definedName>
    <definedName name="_GSRATES_COUNT1" hidden="1">13</definedName>
    <definedName name="_GSRATESR_1" hidden="1">#N/A</definedName>
    <definedName name="_GSRATESR_2" hidden="1">#REF!</definedName>
    <definedName name="_GSRATESR_3" hidden="1">#REF!</definedName>
    <definedName name="_GSRATESR_4" hidden="1">#REF!</definedName>
    <definedName name="_HGP1010" hidden="1">{"'Sheet1'!$A$1:$H$36"}</definedName>
    <definedName name="_hod2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_I2" hidden="1">{"PVGraph2",#N/A,FALSE,"PV Data"}</definedName>
    <definedName name="_I3" hidden="1">{"PVGraph2",#N/A,FALSE,"PV Data"}</definedName>
    <definedName name="_ibo2" hidden="1">{#N/A,#N/A,FALSE,"Summary";#N/A,#N/A,FALSE,"Projections";#N/A,#N/A,FALSE,"Mkt Mults";#N/A,#N/A,FALSE,"DCF";#N/A,#N/A,FALSE,"Accr Dil";#N/A,#N/A,FALSE,"PIC LBO";#N/A,#N/A,FALSE,"MULT10_4";#N/A,#N/A,FALSE,"CBI LBO"}</definedName>
    <definedName name="_INC1">#REF!</definedName>
    <definedName name="_INC2">#REF!</definedName>
    <definedName name="_INC3">#REF!</definedName>
    <definedName name="_INC4">#REF!</definedName>
    <definedName name="_inc91">#REF!</definedName>
    <definedName name="_inc92">#REF!</definedName>
    <definedName name="_inc93">#REF!</definedName>
    <definedName name="_inc94">#REF!</definedName>
    <definedName name="_inc95">#REF!</definedName>
    <definedName name="_inc96">#REF!</definedName>
    <definedName name="_IncludeAccountNo">1</definedName>
    <definedName name="_IncludeAccountText">0</definedName>
    <definedName name="_IncludeDimName">0</definedName>
    <definedName name="_IncludeGroupName">0</definedName>
    <definedName name="_int01">#REF!</definedName>
    <definedName name="_int02">#REF!</definedName>
    <definedName name="_int03">#REF!</definedName>
    <definedName name="_IPO2" hidden="1">"c6191"</definedName>
    <definedName name="_jo1" hidden="1">{#N/A,#N/A,FALSE,"Calculator"}</definedName>
    <definedName name="_JP2" hidden="1">{"'SIVA Pricing Model'!$A$1:$F$39"}</definedName>
    <definedName name="_jul06">#REF!</definedName>
    <definedName name="_Jun02" hidden="1">{"Statement of Income",#N/A,TRUE,"Mar99";"Balance Sheet",#N/A,TRUE,"Mar99"}</definedName>
    <definedName name="_k1" hidden="1">{#N/A,#N/A,FALSE,"Assessment";#N/A,#N/A,FALSE,"Staffing";#N/A,#N/A,FALSE,"Hires";#N/A,#N/A,FALSE,"Assumptions"}</definedName>
    <definedName name="_K3" hidden="1">#REF!</definedName>
    <definedName name="_Key1" hidden="1">#REF!</definedName>
    <definedName name="_key10" hidden="1">#REF!</definedName>
    <definedName name="_Key2" hidden="1">#REF!</definedName>
    <definedName name="_key3" hidden="1">#REF!</definedName>
    <definedName name="_key4" hidden="1">#REF!</definedName>
    <definedName name="_key9" hidden="1">#REF!</definedName>
    <definedName name="_LD2">#REF!</definedName>
    <definedName name="_lp97">+#REF!</definedName>
    <definedName name="_M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ar03" hidden="1">{"Statement of Income",#N/A,TRUE,"Mar99";"Balance Sheet",#N/A,TRUE,"Mar99"}</definedName>
    <definedName name="_Mar04" hidden="1">{"Statement of Income",#N/A,TRUE,"Mar99";"Balance Sheet",#N/A,TRUE,"Mar99"}</definedName>
    <definedName name="_me1">36.2</definedName>
    <definedName name="_me2">40</definedName>
    <definedName name="_mfg2" hidden="1">{"PAGE 1",#N/A,FALSE,"WEST_OT"}</definedName>
    <definedName name="_mfg3" hidden="1">{"PAGE 1",#N/A,FALSE,"WEST_OT"}</definedName>
    <definedName name="_mfg4" hidden="1">{"PAGE 1",#N/A,FALSE,"WEST_OT"}</definedName>
    <definedName name="_mfg5" hidden="1">{"PAGE 1",#N/A,FALSE,"WEST_OT"}</definedName>
    <definedName name="_MI01">#REF!</definedName>
    <definedName name="_MI02">#REF!</definedName>
    <definedName name="_MI03">#REF!</definedName>
    <definedName name="_MI98">#REF!</definedName>
    <definedName name="_MI99">#REF!</definedName>
    <definedName name="_moo" hidden="1">#REF!</definedName>
    <definedName name="_mp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2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2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2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2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2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3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3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3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mp3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na2" hidden="1">"100"</definedName>
    <definedName name="_na3" hidden="1">"50"</definedName>
    <definedName name="_na4" hidden="1">"IQ_LTM_DATE"</definedName>
    <definedName name="_new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new10" hidden="1">{"'B-2 QSER Jun 98 4-27-98 cor'!$A$1:$F$57"}</definedName>
    <definedName name="_new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new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new2" hidden="1">{"'B-2 QSER Jun 98 4-27-98 cor'!$A$1:$F$57"}</definedName>
    <definedName name="_new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new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new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new5" hidden="1">{"'B-2 QSER Jun 98 4-27-98 cor'!$A$1:$F$57"}</definedName>
    <definedName name="_newnew" hidden="1">{#N/A,#N/A,FALSE,"Channel - Data";#N/A,#N/A,FALSE,"Channel - Audio";#N/A,#N/A,FALSE,"Product - Audio";#N/A,#N/A,FALSE,"Reserves Sum"}</definedName>
    <definedName name="_OCF02">#REF!</definedName>
    <definedName name="_OCT01" hidden="1">{"Statement of Income",#N/A,TRUE,"Mar99";"Balance Sheet",#N/A,TRUE,"Mar99"}</definedName>
    <definedName name="_OCT03" hidden="1">{"Statement of Income",#N/A,TRUE,"Mar99";"Balance Sheet",#N/A,TRUE,"Mar99"}</definedName>
    <definedName name="_of1">#REF!</definedName>
    <definedName name="_OGA01">#REF!</definedName>
    <definedName name="_OGA02">#REF!</definedName>
    <definedName name="_OGA03">#REF!</definedName>
    <definedName name="_OGA98">#REF!</definedName>
    <definedName name="_OGA99">#REF!</definedName>
    <definedName name="_old2" hidden="1">{"'B-2 QSER Jun 98 4-27-98 cor'!$A$1:$F$57"}</definedName>
    <definedName name="_Order1" hidden="1">0</definedName>
    <definedName name="_Order1_1" hidden="1">255</definedName>
    <definedName name="_Order1_MM" hidden="1">0</definedName>
    <definedName name="_Order1a" hidden="1">0</definedName>
    <definedName name="_Order1oldsheet" hidden="1">0</definedName>
    <definedName name="_Order2" hidden="1">255</definedName>
    <definedName name="_Order2_MM" hidden="1">0</definedName>
    <definedName name="_Order2a" hidden="1">0</definedName>
    <definedName name="_Order3" hidden="1">255</definedName>
    <definedName name="_Order39">255</definedName>
    <definedName name="_P00comps1" hidden="1">#REF!</definedName>
    <definedName name="_P00comps2" hidden="1">#REF!</definedName>
    <definedName name="_Parse_In" hidden="1">#N/A</definedName>
    <definedName name="_Parse_Out" hidden="1">#N/A</definedName>
    <definedName name="_PFD01">#REF!</definedName>
    <definedName name="_PFD02">#REF!</definedName>
    <definedName name="_PFD03">#REF!</definedName>
    <definedName name="_PFD99">#REF!</definedName>
    <definedName name="_Q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1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1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1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14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14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3" hidden="1">#REF!</definedName>
    <definedName name="_q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cmpsplus">{"page 1";"page 2";"summary";"notes";"source"}</definedName>
    <definedName name="_Qprescomps">{"page 1";"page 2";"notes";"summary"}</definedName>
    <definedName name="_qq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q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q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q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q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q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QTri_Point_Comps">"TPMC Comps"</definedName>
    <definedName name="_qw2" hidden="1">{0,0,0,0;0,0,0,0;0,0,0,0;0,0,0,0;0,0,0,0;0,0,0,0}</definedName>
    <definedName name="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rd97">+#REF!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"model"</definedName>
    <definedName name="_Rf_Feb_Act_for_YTD" hidden="1">#REF!</definedName>
    <definedName name="_Rf_Oct_Act_for_2003_YTD" hidden="1">#REF!</definedName>
    <definedName name="_rms1" hidden="1">{"'Sheet1'!$H$10"}</definedName>
    <definedName name="_rnd2">#REF!</definedName>
    <definedName name="_rod1" hidden="1">{#N/A,#N/A,FALSE,"Projections";#N/A,#N/A,FALSE,"Multiples Valuation";#N/A,#N/A,FALSE,"LBO";#N/A,#N/A,FALSE,"Multiples_Sensitivity";#N/A,#N/A,FALSE,"Summary"}</definedName>
    <definedName name="_RowCount">1043</definedName>
    <definedName name="_RowType">"A"</definedName>
    <definedName name="_S_Base">{0.1;0;0.382758620689655;0;0;0;0.258620689655172;0;0.258620689655172}</definedName>
    <definedName name="_S_Base1">{0.1;0;0.382758620689655;0;0;0;0.258620689655172;0;0.258620689655172}</definedName>
    <definedName name="_S_new_case">{0.1;0;0.45;0;0;0;0;0;0.45}</definedName>
    <definedName name="_S_new_case1">{0.1;0;0.45;0;0;0;0;0;0.45}</definedName>
    <definedName name="_s1" hidden="1">#REF!</definedName>
    <definedName name="_s2" hidden="1">#REF!</definedName>
    <definedName name="_s3" hidden="1">#REF!</definedName>
    <definedName name="_s4" hidden="1">#REF!</definedName>
    <definedName name="_s5" hidden="1">#REF!</definedName>
    <definedName name="_s6" hidden="1">#REF!</definedName>
    <definedName name="_SA2502" hidden="1">{"'Summer Projects'!$A$1:$L$41"}</definedName>
    <definedName name="_scenchg_count" hidden="1">19</definedName>
    <definedName name="_SEP01" hidden="1">{"Statement of Income",#N/A,TRUE,"Mar99";"Balance Sheet",#N/A,TRUE,"Mar99"}</definedName>
    <definedName name="_Sep03" hidden="1">{"Statement of Income",#N/A,TRUE,"Mar99";"Balance Sheet",#N/A,TRUE,"Mar99"}</definedName>
    <definedName name="_sex2" hidden="1">{"'1-TheatreBkgs'!$A$1:$L$102"}</definedName>
    <definedName name="_sex3" hidden="1">{"'1-TheatreBkgs'!$A$1:$L$102"}</definedName>
    <definedName name="_sex4" hidden="1">{"'1-TheatreBkgs'!$A$1:$L$102"}</definedName>
    <definedName name="_sex5" hidden="1">{"'1-TheatreBkgs'!$A$1:$L$102"}</definedName>
    <definedName name="_sex6" hidden="1">{"'1-TheatreBkgs'!$A$1:$L$102"}</definedName>
    <definedName name="_ShortNamesInColumns">0</definedName>
    <definedName name="_ShortNamesInRows">0</definedName>
    <definedName name="_Sort" hidden="1">#REF!</definedName>
    <definedName name="_Sort1" hidden="1">#REF!</definedName>
    <definedName name="_sort2" hidden="1">#REF!</definedName>
    <definedName name="_sort3" hidden="1">#REF!</definedName>
    <definedName name="_sss1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sss12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sss123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sss4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sss41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_t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t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t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T306" hidden="1">38798.6481481481</definedName>
    <definedName name="_t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t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t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_t9" hidden="1">{#N/A,#N/A,TRUE,"FD II Portfolio Summary";#N/A,#N/A,TRUE,"Fund II BV";#N/A,#N/A,TRUE,"Fund II FV";#N/A,#N/A,TRUE,"JRI";#N/A,#N/A,TRUE,"NDS";#N/A,#N/A,TRUE,"Weasler";#N/A,#N/A,TRUE,"Stronghaven";#N/A,#N/A,TRUE,"Connor";#N/A,#N/A,TRUE,"Docu";#N/A,#N/A,TRUE,"HWC";#N/A,#N/A,TRUE,"Temple";#N/A,#N/A,TRUE,"FD III Port Summ";#N/A,#N/A,TRUE,"Fund III BV ";#N/A,#N/A,TRUE,"Fund III MV 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Portfolio Summary ";#N/A,#N/A,TRUE,"BV Valuation";#N/A,#N/A,TRUE,"Western";#N/A,#N/A,TRUE,"Kranson";#N/A,#N/A,TRUE,"ARC";#N/A,#N/A,TRUE,"Precise"}</definedName>
    <definedName name="_Table1_In1" hidden="1">#REF!</definedName>
    <definedName name="_Table1_In2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_TCF01">#REF!</definedName>
    <definedName name="_TCF02">#REF!</definedName>
    <definedName name="_TCF03">#REF!</definedName>
    <definedName name="_te1" hidden="1">{"'1098trans'!$A$10:$F$64","'1098trans'!$A$65:$A$66","'1098trans'!$A$67:$D$69","'1098trans'!$A$64:$F$69"}</definedName>
    <definedName name="_Tes6" hidden="1">{"'SIVA Pricing Model'!$A$1:$F$39"}</definedName>
    <definedName name="_TMAutoChart1Names" hidden="1">{"Timeline","Chart 6","Timeline Chart 6"}</definedName>
    <definedName name="_TMAutoChart1Refs" hidden="1">{"","","'Timeline'!$F$16","'Timeline'!$F$25","","","","","",""}</definedName>
    <definedName name="_TMAutoChart2Names" hidden="1">{"Timeline","Chart 6","Timeline Chart 6"}</definedName>
    <definedName name="_TMAutoChart2Refs" hidden="1">{"","","'Timeline'!$F$16","'Timeline'!$H$25","","","","","",""}</definedName>
    <definedName name="_TMAutoChartCount" hidden="1">2</definedName>
    <definedName name="_TT20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_und97">+#REF!</definedName>
    <definedName name="_v1" hidden="1">{"'1-TheatreBkgs'!$A$1:$L$102"}</definedName>
    <definedName name="_V2" hidden="1">{"'1-TheatreBkgs'!$A$1:$L$102"}</definedName>
    <definedName name="_v3" hidden="1">{"'1-TheatreBkgs'!$A$1:$L$102"}</definedName>
    <definedName name="_VOL3">#REF!</definedName>
    <definedName name="_w1" hidden="1">{"PVGraph2",#N/A,FALSE,"PV Data"}</definedName>
    <definedName name="_w2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w3" hidden="1">{"PVGraph2",#N/A,FALSE,"PV Data"}</definedName>
    <definedName name="_wip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wip2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wip2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wip2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wip2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wip24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wip24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wrn1" hidden="1">{"Annual",#N/A,FALSE,"Sales &amp; Market";"Quarterly",#N/A,FALSE,"Sales &amp; Market"}</definedName>
    <definedName name="_wrn2" hidden="1">{"client cfbs",#N/A,FALSE,"Client"}</definedName>
    <definedName name="_wrn3" hidden="1">{"client is",#N/A,FALSE,"Client"}</definedName>
    <definedName name="_wrn4" hidden="1">{"client stats",#N/A,FALSE,"Client"}</definedName>
    <definedName name="_wrn5" hidden="1">{"internal is",#N/A,FALSE,"Model"}</definedName>
    <definedName name="_wrn6" hidden="1">{"portrait letter is",#N/A,FALSE,"Model"}</definedName>
    <definedName name="_wrn7" hidden="1">{#N/A,#N/A,FALSE,"Financial";#N/A,#N/A,FALSE,"Balance Sheet";#N/A,#N/A,FALSE,"Income stmt";#N/A,#N/A,FALSE,"Ratio"}</definedName>
    <definedName name="_ww2" hidden="1">{#N/A,#N/A,FALSE,"Admin";#N/A,#N/A,FALSE,"Other"}</definedName>
    <definedName name="_www1" hidden="1">{#N/A,#N/A,FALSE,"Calculator"}</definedName>
    <definedName name="_www2" hidden="1">{#N/A,#N/A,FALSE,"Calculator"}</definedName>
    <definedName name="_x1" hidden="1">{#N/A,#N/A,FALSE,"FY97";#N/A,#N/A,FALSE,"FY98";#N/A,#N/A,FALSE,"FY99";#N/A,#N/A,FALSE,"FY00";#N/A,#N/A,FALSE,"FY01"}</definedName>
    <definedName name="_x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4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4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x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x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x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x123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x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x4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_xz4" hidden="1">{0,0,0,0;0,0,0,0;0,0,0,0;0,0,0,0;0,0,0,0;0,0,0,0}</definedName>
    <definedName name="_y2" hidden="1">{"PVGraph2",#N/A,FALSE,"PV Data"}</definedName>
    <definedName name="_Zcomps2" hidden="1">{0,0,0,0,1,-4105,28.3464566929134,28.3464566929134,28.346456664,28.3464566929134,2,TRUE,TRUE,FALSE,FALSE,FALSE,#N/A,1,85,1,2,"","","","&amp;""Kennerly,Roman Bold""&amp;14L&amp;12EHMAN &amp;14 B&amp;12ROTHERS","","",FALSE}</definedName>
    <definedName name="_zP2">#REF!,#REF!,#REF!</definedName>
    <definedName name="A" hidden="1">#N/A</definedName>
    <definedName name="a123e" hidden="1">{"'PRORATE GOALS '!$A$1:$O$25"}</definedName>
    <definedName name="A12D" hidden="1">{"'PRORATE GOALS '!$A$1:$O$25"}</definedName>
    <definedName name="a12r" hidden="1">{"'PRORATE GOALS '!$A$1:$O$25"}</definedName>
    <definedName name="a1a" hidden="1">{"'PRORATE GOALS '!$A$1:$O$25"}</definedName>
    <definedName name="a30Day">TODAY()-30</definedName>
    <definedName name="aa" hidden="1">{#N/A,#N/A,FALSE,"Projections";#N/A,#N/A,FALSE,"Multiples Valuation";#N/A,#N/A,FALSE,"LBO";#N/A,#N/A,FALSE,"Multiples_Sensitivity";#N/A,#N/A,FALSE,"Summary"}</definedName>
    <definedName name="aaa" hidden="1">{"'1098trans'!$A$10:$F$64","'1098trans'!$A$65:$A$66","'1098trans'!$A$67:$D$69","'1098trans'!$A$64:$F$69"}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8" hidden="1">"nlfoote@970721231427"</definedName>
    <definedName name="AAA_u999999" hidden="1">"nlfoote@970721231348"</definedName>
    <definedName name="AAA1AQE" hidden="1">{"'PRORATE GOALS '!$A$1:$O$25"}</definedName>
    <definedName name="aaaa" hidden="1">{"'1098trans'!$A$10:$F$64","'1098trans'!$A$65:$A$66","'1098trans'!$A$67:$D$69","'1098trans'!$A$64:$F$69"}</definedName>
    <definedName name="ääää" hidden="1">{"'Sample Status'!$A$1:$J$21"}</definedName>
    <definedName name="aaaaa" hidden="1">{"'1098trans'!$A$10:$F$64","'1098trans'!$A$65:$A$66","'1098trans'!$A$67:$D$69","'1098trans'!$A$64:$F$69"}</definedName>
    <definedName name="aaaaaa" hidden="1">{"'1098trans'!$A$10:$F$64","'1098trans'!$A$65:$A$66","'1098trans'!$A$67:$D$69","'1098trans'!$A$64:$F$69"}</definedName>
    <definedName name="aaaaaaa" hidden="1">{"Outflow 1",#N/A,FALSE,"Outflows-Inflows";"Outflow 2",#N/A,FALSE,"Outflows-Inflows";"Inflow 1",#N/A,FALSE,"Outflows-Inflows";"Inflow 2",#N/A,FALSE,"Outflows-Inflows"}</definedName>
    <definedName name="aaaaaaaaaaaaaaaaaaa" hidden="1">{#N/A,#N/A,TRUE,"Cover";#N/A,#N/A,TRUE,"Sum";#N/A,#N/A,TRUE,"SubsRev";#N/A,#N/A,TRUE,"CapEx";#N/A,#N/A,TRUE,"OpEx";#N/A,#N/A,TRUE,"SUs";#N/A,#N/A,TRUE,"OrgChart";#N/A,#N/A,TRUE,"Staff";#N/A,#N/A,TRUE,"P&amp;L";#N/A,#N/A,TRUE,"Cash";#N/A,#N/A,TRUE,"BS";#N/A,#N/A,TRUE,"Valuation";#N/A,#N/A,TRUE,"CapEx-Assumptions";#N/A,#N/A,TRUE,"OpEx-Assumptions"}</definedName>
    <definedName name="aaas2" hidden="1">{"'PRORATE GOALS '!$A$1:$O$25"}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bb" hidden="1">{#N/A,#N/A,FALSE,"Projections";#N/A,#N/A,FALSE,"Multiples Valuation";#N/A,#N/A,FALSE,"LBO";#N/A,#N/A,FALSE,"Multiples_Sensitivity";#N/A,#N/A,FALSE,"Summary"}</definedName>
    <definedName name="aaq" hidden="1">{"'PRORATE GOALS '!$A$1:$O$25"}</definedName>
    <definedName name="aas" hidden="1">"c4426"</definedName>
    <definedName name="AASAER2" hidden="1">{"'PRORATE GOALS '!$A$1:$O$25"}</definedName>
    <definedName name="aasd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aasdfa" hidden="1">{"rtn",#N/A,FALSE,"RTN";"tables",#N/A,FALSE,"RTN";"cf",#N/A,FALSE,"CF";"stats",#N/A,FALSE,"Stats";"prop",#N/A,FALSE,"Prop"}</definedName>
    <definedName name="aazz" hidden="1">{"'DB97  6-2-98 77-96 analytics'!$A$1:$F$32"}</definedName>
    <definedName name="ab" hidden="1">{"'B-2 QSER Jun 98 4-27-98 cor'!$A$1:$F$57"}</definedName>
    <definedName name="abc" hidden="1">"3Q12KMQDU0T4XKGIPPUR4OEMV"</definedName>
    <definedName name="abcd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c" hidden="1">#REF!</definedName>
    <definedName name="AC_LAST_REPORT_RUN_TIME">41519.28125</definedName>
    <definedName name="acac">{0,0,0,0;0,0,0,0;0,0,0,0;0,0,0,0;0,0,0,0}</definedName>
    <definedName name="Acc">{"Accretion",#N/A,FALSE,"Assum"}</definedName>
    <definedName name="accae97">+#REF!</definedName>
    <definedName name="Access_Button">"Loan_Front_End_Input_List"</definedName>
    <definedName name="Access_Button1" hidden="1">"X1999_Benefits_Benefit_database_List"</definedName>
    <definedName name="AccessDatabase" hidden="1">"C:\DATA\Kevin\Kevin's Model.mdb"</definedName>
    <definedName name="accoth97">+#REF!</definedName>
    <definedName name="ACCT">1</definedName>
    <definedName name="ACCT1">15</definedName>
    <definedName name="ACCT10">99</definedName>
    <definedName name="ACCT11">901</definedName>
    <definedName name="ACCT12">902</definedName>
    <definedName name="ACCT13">903</definedName>
    <definedName name="ACCT14">904</definedName>
    <definedName name="ACCT15">22</definedName>
    <definedName name="ACCT16">30</definedName>
    <definedName name="ACCT17">21</definedName>
    <definedName name="ACCT18">23</definedName>
    <definedName name="ACCT19">26</definedName>
    <definedName name="ACCT2">17</definedName>
    <definedName name="ACCT20">27</definedName>
    <definedName name="ACCT21">28</definedName>
    <definedName name="ACCT22">29</definedName>
    <definedName name="ACCT23">101</definedName>
    <definedName name="ACCT24">102</definedName>
    <definedName name="ACCT25">103</definedName>
    <definedName name="ACCT26">111</definedName>
    <definedName name="ACCT27">221</definedName>
    <definedName name="ACCT28">240</definedName>
    <definedName name="ACCT29">241</definedName>
    <definedName name="ACCT3">401</definedName>
    <definedName name="ACCT30">242</definedName>
    <definedName name="ACCT31">243</definedName>
    <definedName name="ACCT32">244</definedName>
    <definedName name="ACCT34">245</definedName>
    <definedName name="ACCT35">246</definedName>
    <definedName name="ACCT36">247</definedName>
    <definedName name="ACCT37">248</definedName>
    <definedName name="ACCT38">249</definedName>
    <definedName name="ACCT39">250</definedName>
    <definedName name="ACCT4">16</definedName>
    <definedName name="ACCT40">251</definedName>
    <definedName name="ACCT41">252</definedName>
    <definedName name="ACCT42">25</definedName>
    <definedName name="ACCT43">254</definedName>
    <definedName name="ACCT44">255</definedName>
    <definedName name="ACCT45">256</definedName>
    <definedName name="ACCT46">31</definedName>
    <definedName name="ACCT47">905</definedName>
    <definedName name="ACCT48">98</definedName>
    <definedName name="ACCT49">100</definedName>
    <definedName name="ACCT5">42</definedName>
    <definedName name="ACCT51">233</definedName>
    <definedName name="ACCT52">451</definedName>
    <definedName name="ACCT6">43</definedName>
    <definedName name="ACCT7">45</definedName>
    <definedName name="ACCT8">58</definedName>
    <definedName name="ACCT9">71</definedName>
    <definedName name="ACCTNO">1</definedName>
    <definedName name="ACCTNUM">2</definedName>
    <definedName name="accumulated_depn_end">#REF!</definedName>
    <definedName name="ACQ">#REF!</definedName>
    <definedName name="ACQCAPX00">#REF!</definedName>
    <definedName name="ACQCAPX00PF">#REF!</definedName>
    <definedName name="ACQCAPX01">#REF!</definedName>
    <definedName name="ACQCAPX02">#REF!</definedName>
    <definedName name="ACQCAPX03">#REF!</definedName>
    <definedName name="ACQCAPX98">#REF!</definedName>
    <definedName name="ACQCAPX99">#REF!</definedName>
    <definedName name="ACQCAPX99PF">#REF!</definedName>
    <definedName name="Acqs">#REF!</definedName>
    <definedName name="ACQTOW00">#REF!</definedName>
    <definedName name="ACQTOW00PF">#REF!</definedName>
    <definedName name="ACQTOW01">#REF!</definedName>
    <definedName name="ACQTOW02">#REF!</definedName>
    <definedName name="ACQTOW03">#REF!</definedName>
    <definedName name="ACQTOW98">#REF!</definedName>
    <definedName name="ACQTOW99">#REF!</definedName>
    <definedName name="ACQTOW99PF">#REF!</definedName>
    <definedName name="actual" hidden="1">#REF!</definedName>
    <definedName name="ad">#REF!</definedName>
    <definedName name="ada" hidden="1">{"'Trend_Total'!$A$7:$V$10","'Trend_Total'!$A$1:$V$4"}</definedName>
    <definedName name="adf" hidden="1">{"'Trend_Total'!$A$7:$V$10","'Trend_Total'!$A$1:$V$4"}</definedName>
    <definedName name="adfad" hidden="1">#REF!</definedName>
    <definedName name="adfadf" hidden="1">{"'Sheet1'!$A$1:$J$121"}</definedName>
    <definedName name="adfasf" hidden="1">{"'vert'!$A$1:$T$117"}</definedName>
    <definedName name="adfasfasfd" hidden="1">{"'vert'!$A$1:$T$117"}</definedName>
    <definedName name="adfs_FI" hidden="1">{"MISDBAH/JS_LOGTEST"}</definedName>
    <definedName name="adfs_IsText" hidden="1">TRUE</definedName>
    <definedName name="adfs_OF" hidden="1">{"BREAKLVL","OVERFLOW","LCBART","AR090","AR050","WG080","CMKCMK","CMKTXT","WG08006","AR280","AR320","ZUMENGE01","ABMENGE01"}</definedName>
    <definedName name="adfs_OFText" hidden="1">{"GRUPPENWECHSELSTUFE","ÜBERLAUFANZEIGER","Artikelnummer","BEZEICHNUNG","WARENGRUPPE","Bezeichnung","Category Management","Bezeichnung","BEZEICHNUNG......","VERKAUFSAKTIV A/Z","PLANARTIKEL","ZUMENGE    SUMME","ABMENGE    SUMME"}</definedName>
    <definedName name="adfsafasdf" hidden="1">{"'weekly data'!$A$2:$AS$36"}</definedName>
    <definedName name="adg">{"'Sheet1'!$A$1:$O$40"}</definedName>
    <definedName name="adgare" hidden="1">#REF!</definedName>
    <definedName name="adhgsfghjfgj" hidden="1">#REF!</definedName>
    <definedName name="adjusted_EBITDAB">#REF!</definedName>
    <definedName name="Adjusted_Net_Operating_Profit">#REF!</definedName>
    <definedName name="AdminSlideMTD" hidden="1">{#N/A,#N/A,TRUE,"Expenses";#N/A,#N/A,TRUE,"BalanceSheet";#N/A,#N/A,TRUE,"CashFlow";#N/A,#N/A,TRUE,"OtherCurrentAssets";#N/A,#N/A,TRUE,"OtherAssets";#N/A,#N/A,TRUE,"AccruedExpenses"}</definedName>
    <definedName name="AdminSlideYTD" hidden="1">{#N/A,#N/A,TRUE,"Expenses";#N/A,#N/A,TRUE,"BalanceSheet";#N/A,#N/A,TRUE,"CashFlow";#N/A,#N/A,TRUE,"OtherCurrentAssets";#N/A,#N/A,TRUE,"OtherAssets";#N/A,#N/A,TRUE,"AccruedExpenses"}</definedName>
    <definedName name="ads" hidden="1">{#N/A,#N/A,FALSE,"AD_Purch";#N/A,#N/A,FALSE,"Projections";#N/A,#N/A,FALSE,"DCF";#N/A,#N/A,FALSE,"Mkt Val"}</definedName>
    <definedName name="adsf" hidden="1">{#N/A,#N/A,FALSE,"Job Sched"}</definedName>
    <definedName name="adsfadf" hidden="1">{"'Staffing'!$A$1:$D$62"}</definedName>
    <definedName name="adsfdsf">{"fis.dbo.r1_datasum"}</definedName>
    <definedName name="adsfg" hidden="1">{"client cfbs",#N/A,FALSE,"Client"}</definedName>
    <definedName name="adsfh" hidden="1">{"client cfbs",#N/A,FALSE,"Client"}</definedName>
    <definedName name="Advertising">OFFSET(INDIRECT("SRCGBP!$K$13"),0,0,COUNTA(INDIRECT("SRCGBP!$K$13:$K$65536")),1)</definedName>
    <definedName name="ae">{"'Inventory &amp; Anal-Cur Wkbk'!$A$7:$AP$71"}</definedName>
    <definedName name="aeae" hidden="1">{#N/A,#N/A,FALSE,"Trading-Mult ";#N/A,#N/A,FALSE,"Trading-Cap";#N/A,#N/A,FALSE,"Trading-Inc";#N/A,#N/A,FALSE,"Cash Flow";#N/A,#N/A,FALSE,"M&amp;A info"}</definedName>
    <definedName name="aearad">#REF!</definedName>
    <definedName name="aedfadf" hidden="1">TEXTREFCOPY1</definedName>
    <definedName name="aeradfaereawt" hidden="1">{"var_page",#N/A,FALSE,"template"}</definedName>
    <definedName name="aererer" hidden="1">{0}</definedName>
    <definedName name="aertqet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aetrer" hidden="1">{#N/A,#N/A,FALSE,"reconext";#N/A,#N/A,FALSE,"m-1";#N/A,#N/A,FALSE,"state";#N/A,#N/A,FALSE,"ca apport";#N/A,#N/A,FALSE,"amt";#N/A,#N/A,FALSE,"tax benefit"}</definedName>
    <definedName name="afasdfasd" hidden="1">{"'Directory'!$A$72:$E$91"}</definedName>
    <definedName name="afasdfasdf" hidden="1">#REF!</definedName>
    <definedName name="afd_FI" hidden="1">{"MISDBAH/G_JS001"}</definedName>
    <definedName name="afd_IsText" hidden="1">TRUE</definedName>
    <definedName name="afd_OF" hidden="1">{"PAGID","PAGIDTX1","PAGGRP01","PAGGRPTX01","LINID","COL01","COL02","COL03","COL05","COL06","COL07","COL08","COL09","COL10","COL15","COL16","COL19","COL20","COL22","COL23","COL26","COL30","COL31","DATUM"}</definedName>
    <definedName name="afd_OFText" hidden="1">{"KONT 00  Konto-Nummer ID","KONT 00  Konto-Nummer TX","KONT 02  BWA-2-Zeilen ID","KONT 02  BWA-2-Zeilen TX0","KOST 00  Kostenstellen-Nr. ID","Kontonummer|","Bezeichnung|","","VVJ|MAR/03-|FEB/04|TÏ|","NUR|","VJ|MAR/04-|FEB/05|TÏ|","NUR|","Plan|MAR/05-|FEB/06|TÏ|","NUR|","HR|TÏ|","NUR|","","PL|MAR/06-|FEB/07|TÏ|","NUR|","","Abwg.|PL|HR|TÏ|","Abwg.|PL Neu-|PL Alt|TÏ|","",""}</definedName>
    <definedName name="afdsd">#REF!</definedName>
    <definedName name="affdsf" hidden="1">"49BB1AZAA1D0CKY0AK9Y77DT3"</definedName>
    <definedName name="afsd" hidden="1">{"'Directory'!$A$72:$E$91"}</definedName>
    <definedName name="afsd_FI" hidden="1">{"MISDBAH/G_JS001"}</definedName>
    <definedName name="afsd_IsText" hidden="1">TRUE</definedName>
    <definedName name="afsd_OF" hidden="1">{"LINID","COL01","COL03","COL04","COL06","COL07","COL08","COL09","COL10","COL11","COL12","COL13","COL14","COL15","COL16","DATUM"}</definedName>
    <definedName name="afsd_OFText" hidden="1">{"KOST 00  Kostenstellen-Nr. ID","Konto|","Bezeichnung|","","MAR/95 - FEB/96|","MAR/96 - FEB/97|","MAR/97 - FEB/98|","MAR/98 - FEB/99|","MAR/99 - FEB/00|","MAR/00 - FEB/01|","MAR/01 - FEB/02|","MAR/02 - FEB/03|","MAR/03 - FEB/04|","MAR/04 - FEB/05|","",""}</definedName>
    <definedName name="afsfd" hidden="1">#REF!</definedName>
    <definedName name="ajdja">"c269"</definedName>
    <definedName name="aklsjdfkl" hidden="1">#REF!</definedName>
    <definedName name="alb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Alignment" hidden="1">"a1"</definedName>
    <definedName name="ALKSDF" hidden="1">{"Q.2",#N/A,FALSE,"EARNRL";"Q.2",#N/A,FALSE,"tie_out"}</definedName>
    <definedName name="all">"f1.z189"</definedName>
    <definedName name="Allowance" hidden="1">{"'Trend_Total'!$A$7:$V$10","'Trend_Total'!$A$1:$V$4"}</definedName>
    <definedName name="AllTables">{2}</definedName>
    <definedName name="AMORT2">#REF!</definedName>
    <definedName name="AMORTSR2">#REF!</definedName>
    <definedName name="AmortSR3">#REF!</definedName>
    <definedName name="Amount">#REF!</definedName>
    <definedName name="amy" hidden="1">{#N/A,#N/A,FALSE,"AD_Purchase";#N/A,#N/A,FALSE,"Credit";#N/A,#N/A,FALSE,"PF Acquisition";#N/A,#N/A,FALSE,"PF Offering"}</definedName>
    <definedName name="amy.mistake" hidden="1">{#N/A,#N/A,FALSE,"AD_Purchase";#N/A,#N/A,FALSE,"Credit";#N/A,#N/A,FALSE,"PF Acquisition";#N/A,#N/A,FALSE,"PF Offering"}</definedName>
    <definedName name="AN2_">OFFSET(INDIRECT("SRCGBP!$B$13"),0,0,COUNTA(INDIRECT("SRCGBP!$B$13:$B$65536")),1)</definedName>
    <definedName name="Anchor_s_Fl_Price">#REF!</definedName>
    <definedName name="ando">{"'下期集計（10.27迄・速報値）'!$Q$16"}</definedName>
    <definedName name="Annual_Increase_Eligibility">#REF!</definedName>
    <definedName name="Annual_interest_rate">#REF!</definedName>
    <definedName name="AnnualInterestRate">#REF!</definedName>
    <definedName name="anscount" hidden="1">1</definedName>
    <definedName name="answer">FALSE</definedName>
    <definedName name="aof" hidden="1">{"'SIVA Pricing Model'!$A$1:$F$39"}</definedName>
    <definedName name="AP.Exist.SLS.KF" hidden="1">{"'1098trans'!$A$10:$F$64","'1098trans'!$A$65:$A$66","'1098trans'!$A$67:$D$69","'1098trans'!$A$64:$F$69"}</definedName>
    <definedName name="AP_Days_License">#REF!</definedName>
    <definedName name="AP_Days_MOS">#REF!</definedName>
    <definedName name="AP_Days_Prof_Services">#REF!</definedName>
    <definedName name="Apr00" hidden="1">{"Statement of Income",#N/A,TRUE,"Mar99";"Balance Sheet",#N/A,TRUE,"Mar99"}</definedName>
    <definedName name="Apr00TB" hidden="1">{"Statement of Income",#N/A,TRUE,"Mar99";"Balance Sheet",#N/A,TRUE,"Mar99"}</definedName>
    <definedName name="april">#REF!</definedName>
    <definedName name="APSUMMARY">#REF!</definedName>
    <definedName name="APWREFVNUAN" hidden="1">"'f4"</definedName>
    <definedName name="AR_Days_License">#REF!</definedName>
    <definedName name="AR_Days_MOS">#REF!</definedName>
    <definedName name="AR_Days_Prof_Services">#REF!</definedName>
    <definedName name="ARA_Threshold">#REF!</definedName>
    <definedName name="are" hidden="1">{#N/A,#N/A,FALSE,"Sheet1"}</definedName>
    <definedName name="Area_Name17" hidden="1">#REF!</definedName>
    <definedName name="Area_Name18" hidden="1">#REF!</definedName>
    <definedName name="Area_Name19" hidden="1">#REF!</definedName>
    <definedName name="Area_Name20" hidden="1">#REF!</definedName>
    <definedName name="Area_Name21" hidden="1">#REF!</definedName>
    <definedName name="Area_Name22" hidden="1">#REF!</definedName>
    <definedName name="Area_Name23" hidden="1">#REF!</definedName>
    <definedName name="argqe" hidden="1">{#N/A,#N/A,FALSE,"puboff";#N/A,#N/A,FALSE,"financials";#N/A,#N/A,FALSE,"valuation";#N/A,#N/A,FALSE,"split"}</definedName>
    <definedName name="Arizona">#REF!</definedName>
    <definedName name="ARM" hidden="1">{#N/A,#N/A,FALSE,"Trading-Mult ";#N/A,#N/A,FALSE,"Trading-Cap";#N/A,#N/A,FALSE,"Trading-Inc";#N/A,#N/A,FALSE,"Cash Flow";#N/A,#N/A,FALSE,"M&amp;A info"}</definedName>
    <definedName name="ARP_Threshold">#REF!</definedName>
    <definedName name="ARPU" hidden="1">{"FCB_ALL",#N/A,FALSE,"FCB"}</definedName>
    <definedName name="as" hidden="1">"c2076"</definedName>
    <definedName name="AS2DocOpenMode" hidden="1">"AS2DocumentEdit"</definedName>
    <definedName name="AS2DocOpenMode_1" hidden="1">"AS2DocumentEdit"</definedName>
    <definedName name="AS2HasNoAutoHeaderFooter" hidden="1">" "</definedName>
    <definedName name="AS2NamedRange" hidden="1">7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ad" hidden="1">"C6021"</definedName>
    <definedName name="asd" hidden="1">{#N/A,#N/A,FALSE,"TAX COMPUTATION";#N/A,#N/A,FALSE,"TAX SCHEDULE";#N/A,#N/A,FALSE,"ADDITIONS";#N/A,#N/A,FALSE,"W &amp; T"}</definedName>
    <definedName name="asdadasd" hidden="1">#REF!</definedName>
    <definedName name="asdadf" hidden="1">#REF!</definedName>
    <definedName name="asdasd">{"fis.dbo.r1_datasum"}</definedName>
    <definedName name="asdasdasd" hidden="1">#REF!</definedName>
    <definedName name="asdasddfguer" hidden="1">#REF!</definedName>
    <definedName name="asdasdf" hidden="1">{"'Directory'!$A$72:$E$91"}</definedName>
    <definedName name="asdasfd" hidden="1">39625.3919675926</definedName>
    <definedName name="asdf" hidden="1">{#N/A,#N/A,TRUE,"Status Report";#N/A,#N/A,TRUE,"Current Forecast";#N/A,#N/A,TRUE,"Last Forecast";#N/A,#N/A,TRUE,"BP";#N/A,#N/A,TRUE,"LY"}</definedName>
    <definedName name="asdfadsf" hidden="1">{"'Sheet1'!$A$1:$J$121"}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hidden="1">{"fdsup://Directions/FactSet Auditing Viewer?action=AUDIT_VALUE&amp;DB=129&amp;ID1=00438V10&amp;VALUEID=02001&amp;SDATE=201002&amp;PERIODTYPE=QTR_STD&amp;window=popup_no_bar&amp;width=385&amp;height=120&amp;START_MAXIMIZED=FALSE&amp;creator=factset&amp;display_string=Audit"}</definedName>
    <definedName name="asdfasdfasdadf" hidden="1">{"'Directory'!$A$72:$E$91"}</definedName>
    <definedName name="asdfasf" hidden="1">38939.6653819444</definedName>
    <definedName name="asdff" hidden="1">{"GTI monthly IS",#N/A,FALSE,"gti";#N/A,#N/A,FALSE,"gti"}</definedName>
    <definedName name="asdh" hidden="1">{"client cfbs",#N/A,FALSE,"Client"}</definedName>
    <definedName name="asdsdfasdf" hidden="1">{"'Directory'!$A$72:$E$91"}</definedName>
    <definedName name="asf" hidden="1">{"'Directory'!$A$72:$E$91"}</definedName>
    <definedName name="asfadfasdfsadfsadfsafsdfsdf" hidden="1">{"'vert'!$A$1:$T$117"}</definedName>
    <definedName name="asfas" hidden="1">{0,0,"",0}</definedName>
    <definedName name="asfasfasfasfasdf" hidden="1">{"'weekly data'!$A$2:$AS$36"}</definedName>
    <definedName name="asfasfasfsafdsafsaf" hidden="1">{"'vert'!$A$1:$T$117"}</definedName>
    <definedName name="asfasfdasfasdfasdfasf" hidden="1">{"'weekly data'!$A$2:$AS$36"}</definedName>
    <definedName name="asfasfdasfdsafasf" hidden="1">{"'weekly data'!$A$2:$AS$36"}</definedName>
    <definedName name="asfd_FI" hidden="1">{"MISDBAH/G_JS001"}</definedName>
    <definedName name="asfd_IsText" hidden="1">TRUE</definedName>
    <definedName name="asfd_OF" hidden="1">{"PAGID","LINID","COL01","COL03","COL04","COL06","COL07","COL08","COL09","COL10","COL11","COL12","COL13","COL14","COL15","COL16","DATUM"}</definedName>
    <definedName name="asfd_OFText" hidden="1">{"KONT 00  Konto-Nummer ID","KOST 00  Kostenstellen-Nr. ID","Konto|","Bezeichnung|","","MAR/96 - FEB/97|","MAR/97 - FEB/98|","MAR/98 - FEB/99|","MAR/99 - FEB/00|","MAR/00 - FEB/01|","MAR/01 - FEB/02|","MAR/02 - FEB/03|","MAR/03 - FEB/04|","MAR/04 - FEB/05|","MAR/05 - FEB/06|","",""}</definedName>
    <definedName name="asfda" hidden="1">{"fdsup://IBCentral/FAT Viewer?action=UPDATE&amp;creator=factset&amp;DOC_NAME=fat:reuters_semi_source_window.fat&amp;display_string=Audit&amp;DYN_ARGS=TRUE&amp;VAR:ID1=DFT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asg" hidden="1">{"'Directory'!$A$72:$E$91"}</definedName>
    <definedName name="asgg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Ashland_Ohio">#REF!</definedName>
    <definedName name="Aspen">#REF!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et_Writeup">#REF!</definedName>
    <definedName name="ASSETS">#REF!</definedName>
    <definedName name="asss" hidden="1">{"rtn",#N/A,FALSE,"RTN";"tables",#N/A,FALSE,"RTN";"cf",#N/A,FALSE,"CF";"stats",#N/A,FALSE,"Stats";"prop",#N/A,FALSE,"Prop"}</definedName>
    <definedName name="aste" hidden="1">{#N/A,#N/A,FALSE,"pmts";#N/A,#N/A,FALSE,"plsprd";#N/A,#N/A,FALSE,"prov-&gt;rtn";#N/A,#N/A,FALSE,"depdetail";#N/A,#N/A,FALSE,"invobs"}</definedName>
    <definedName name="ASU">#REF!</definedName>
    <definedName name="ATCF00B">#REF!</definedName>
    <definedName name="ATCF00PF">#REF!</definedName>
    <definedName name="ATCF00PFB">#REF!</definedName>
    <definedName name="ATCF01B">#REF!</definedName>
    <definedName name="ATCF02B">#REF!</definedName>
    <definedName name="ATCF03B">#REF!</definedName>
    <definedName name="ATCF97B">#REF!</definedName>
    <definedName name="ATCF98B">#REF!</definedName>
    <definedName name="ATCF99B">#REF!</definedName>
    <definedName name="ATCF99PFB">#REF!</definedName>
    <definedName name="ATCFPF99">#REF!</definedName>
    <definedName name="ATCFPS00">#REF!</definedName>
    <definedName name="ATCFPS01">#REF!</definedName>
    <definedName name="ATCFPS02">#REF!</definedName>
    <definedName name="ATCFPS03">#REF!</definedName>
    <definedName name="ATCFPS99PF">#REF!</definedName>
    <definedName name="ATS">13.7603</definedName>
    <definedName name="ATSeXToEUR">1/EUReXToATS</definedName>
    <definedName name="Attendee">OFFSET(INDIRECT("SRCGBP!$P$13"),0,0,COUNTA(INDIRECT("SRCGBP!$P$13:$P$65536")),1)</definedName>
    <definedName name="atwo">#REF!,#REF!,#REF!,#REF!,#REF!,#REF!,#REF!</definedName>
    <definedName name="AUC">#REF!</definedName>
    <definedName name="Audit_Recon" hidden="1">{"fdsup://directions/News HTML Viewer?action=OPEN&amp;on_error=off&amp;window=popup_no_button&amp;start_maximized=false&amp;creator=factset&amp;display_string=Click to view document&amp;width=640&amp;height=480&amp;address=ZQFNwiDmku6rD8XeJHel5%2BClsTh1%2BKQXZfkma2tpAQLiI8CyHvRjYyQDVL7t%2","FlfMpiTocNaw3Gpo8jIv6pGb2ENue6TMKIZPrs2228iDD%2FS879rurW4fhZH36nTEyl8j%2FJcd0ZhNwqu9MYltaV6nDlIUcUF2%2FoBeD4yU8zdaPJmMZgbGxOpsfCHY3s8J2LGk3sPgAzz3MjQvvOrEkaYDu03NUFj4FxpGksq3IjKjlNZJEQs8%2BBrc%2FAQTl%2F8yM7Od%2BoPj%2BkGyEsVVXRQInn3Dy4hc18keC6v%2FodsKUpIqg","81wmyzSUpR42%2FFYRsckFYW1L9MJttOEm7wi"}</definedName>
    <definedName name="AUG">5</definedName>
    <definedName name="Author">#REF!</definedName>
    <definedName name="AUto1" hidden="1">{#N/A,#N/A,FALSE,"Sheet1"}</definedName>
    <definedName name="AUto2" hidden="1">{#N/A,#N/A,FALSE,"Sheet1"}</definedName>
    <definedName name="Average_invested_capital">#REF!</definedName>
    <definedName name="Average_invested_capital_DCF">#REF!</definedName>
    <definedName name="aweroiu" hidden="1">{"'SIVA Pricing Model'!$A$1:$F$39"}</definedName>
    <definedName name="axe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AxesFor">[0]!AxesFor</definedName>
    <definedName name="AxesFormat">[0]!AxesFormat</definedName>
    <definedName name="AxesFormatCox">[0]!AxesFormatCox</definedName>
    <definedName name="b" hidden="1">"c271"</definedName>
    <definedName name="B_codes_naf_2">INDEX(B_codes_naf_3,2,0):INDEX(B_codes_naf_3,ROWS(B_codes_naf_3)-1,0)</definedName>
    <definedName name="B1.1" hidden="1">#REF!</definedName>
    <definedName name="B1_B">"Rating"</definedName>
    <definedName name="ba" hidden="1">{"IS",#N/A,FALSE,"IS";"RPTIS",#N/A,FALSE,"RPTIS";"STATS",#N/A,FALSE,"STATS";"CELL",#N/A,FALSE,"CELL";"BS",#N/A,FALSE,"BS"}</definedName>
    <definedName name="BACK_A">#REF!</definedName>
    <definedName name="BALANCE">#REF!</definedName>
    <definedName name="Balance_sheet">#REF!</definedName>
    <definedName name="balance_type">1</definedName>
    <definedName name="BALANCESHEET">#REF!</definedName>
    <definedName name="BALHEADER">#REF!</definedName>
    <definedName name="BALSHEET">#REF!</definedName>
    <definedName name="BANK00">#REF!</definedName>
    <definedName name="BANK01">#REF!</definedName>
    <definedName name="BANK02">#REF!</definedName>
    <definedName name="BANK03">#REF!</definedName>
    <definedName name="BANK99">#REF!</definedName>
    <definedName name="BASE">#REF!</definedName>
    <definedName name="Base_Salary">#REF!</definedName>
    <definedName name="BaseMW">80</definedName>
    <definedName name="BaseSal" hidden="1">{"'Sports Summary'!$A$19:$AB$104"}</definedName>
    <definedName name="BaseSal_2005_Increase_pct">#REF!</definedName>
    <definedName name="bb" hidden="1">{#N/A,#N/A,TRUE,"Main Issues";#N/A,#N/A,TRUE,"Income statement ($)"}</definedName>
    <definedName name="bbb" hidden="1">{"'1098trans'!$A$10:$F$64","'1098trans'!$A$65:$A$66","'1098trans'!$A$67:$D$69","'1098trans'!$A$64:$F$69"}</definedName>
    <definedName name="bbbb" hidden="1">{"'1098trans'!$A$10:$F$64","'1098trans'!$A$65:$A$66","'1098trans'!$A$67:$D$69","'1098trans'!$A$64:$F$69"}</definedName>
    <definedName name="bbbbb" hidden="1">{#N/A,#N/A,FALSE,"Assessment";#N/A,#N/A,FALSE,"Staffing";#N/A,#N/A,FALSE,"Hires";#N/A,#N/A,FALSE,"Assumptions"}</definedName>
    <definedName name="bbbbbb" hidden="1">{#N/A,#N/A,FALSE,"Inc. Statement";#N/A,#N/A,FALSE,"Balance Sheet";#N/A,#N/A,FALSE,"Cash Flow";#N/A,#N/A,FALSE,"Manufacturing";#N/A,#N/A,FALSE,"Quality";#N/A,#N/A,FALSE,"Sales";#N/A,#N/A,FALSE,"Marketing";#N/A,#N/A,FALSE,"R &amp; D";#N/A,#N/A,FALSE,"G &amp; A";#N/A,#N/A,FALSE,"Prof. Fees";#N/A,#N/A,FALSE,"Mfg. Wages";#N/A,#N/A,FALSE,"Mfg. Salaries";#N/A,#N/A,FALSE,"Quality Salaries";#N/A,#N/A,FALSE,"Sales Salaries";#N/A,#N/A,FALSE,"Mktg. Salaries";#N/A,#N/A,FALSE,"R &amp; D Salaries";#N/A,#N/A,FALSE,"G &amp; A Salaries"}</definedName>
    <definedName name="bbbbbbbbbbbbbbbbbbbb">36943.5090625</definedName>
    <definedName name="bcd" hidden="1">{"'debtors'!$A$1:$I$305","'debtors'!$A$1:$J$285"}</definedName>
    <definedName name="BCFMARG02">#REF!</definedName>
    <definedName name="BCFMARG97">#REF!</definedName>
    <definedName name="BDGgesM">#REF!</definedName>
    <definedName name="BDGgesP">#REF!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r2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r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FeXToEUR">1/EUReXToBEF</definedName>
    <definedName name="BeginDate">#REF!</definedName>
    <definedName name="beginning_payables_balance">#REF!</definedName>
    <definedName name="beginning_receivables_balance">#REF!</definedName>
    <definedName name="belnew" hidden="1">{"IS",#N/A,FALSE,"IS";"RPTIS",#N/A,FALSE,"RPTIS";"STATS",#N/A,FALSE,"STATS";"CELL",#N/A,FALSE,"CELL";"BS",#N/A,FALSE,"BS"}</definedName>
    <definedName name="Benefits">350</definedName>
    <definedName name="BEx3D1IC6YAE2OF3IME1R68OYMV4" hidden="1">[0]!PRIOR #REF!</definedName>
    <definedName name="BEx96WVZR1IOS52J3B928QUNUGXL" hidden="1">Non #REF!</definedName>
    <definedName name="BEx9C6QYQVVDLWRMPFHEX6BCJCXZ" hidden="1">Non #REF!</definedName>
    <definedName name="BExAY5HO2R3OHRUQIESNRVDHZJ5Q" hidden="1">Non #REF!</definedName>
    <definedName name="BExCU2Z6T8USMVIXPKWKHMCN0BBM" hidden="1">Non #REF!</definedName>
    <definedName name="BExD5EPPSRBSUQFCES2DK5FTGMR3" hidden="1">Non #REF!</definedName>
    <definedName name="BExD6NO7DLWZFNRWNCHQFHSW06BN" hidden="1">Acc #REF!</definedName>
    <definedName name="BExEZSGI25WJM1EC8PFR5WWIUSYN" hidden="1">UKD #REF!</definedName>
    <definedName name="BExF6M27JB3VO427B2LT6HWRMF2P" hidden="1">Non #REF!</definedName>
    <definedName name="BExIXD63BMEXZ2SVFG9LZEGPN1L8" hidden="1">Data #REF!</definedName>
    <definedName name="BExKEH6S446YPJD5ZZI50MXHGKEU" hidden="1">Directorate Data #REF!</definedName>
    <definedName name="BExOJ88J7GQZF2203PMPHIV94D4Y" hidden="1">Non #REF!</definedName>
    <definedName name="BExQ2NF9IT928H6NTZMOKJEZ9LLH" hidden="1">Data #REF!</definedName>
    <definedName name="BExS6TRI8K48BLRPBGDSYQI956GQ" hidden="1">Non #REF!</definedName>
    <definedName name="BExTXIVUTR9RGO957I938O5KXBHR" hidden="1">Non #REF!</definedName>
    <definedName name="BExU0TEY1DTG5Y1GPEV3ZH678CGB" hidden="1">Non #REF!</definedName>
    <definedName name="BExU4XGTT9QQY55PZWK5UDX2LH99" hidden="1">Non #REF!</definedName>
    <definedName name="BExVS744D98T0LDPY2PFDSPTF3HK" hidden="1">[0]!PRIOR #REF!</definedName>
    <definedName name="BExVVSFKASEF94II7962H5X10XSO" hidden="1">Non #REF!</definedName>
    <definedName name="BExVXLX17816I273DDWLI3L9O5WZ" hidden="1">Non #REF!</definedName>
    <definedName name="BExZTRZ7BO6KKB6RT7VI04VB6ZMC" hidden="1">Non #REF!</definedName>
    <definedName name="BExZYP3NVVINXA58KZGYJ30MO76Q" hidden="1">Non #REF!</definedName>
    <definedName name="BG_Del" hidden="1">15</definedName>
    <definedName name="BG_Ins" hidden="1">4</definedName>
    <definedName name="BG_Mod" hidden="1">6</definedName>
    <definedName name="BHUVAN" hidden="1">{"'subnets'!$A$1:$F$20"}</definedName>
    <definedName name="BI">33.33</definedName>
    <definedName name="bil_FI" hidden="1">{"MISDBAH/G_L_ABBIL"}</definedName>
    <definedName name="bil_IsText" hidden="1">TRUE</definedName>
    <definedName name="bil_OF" hidden="1">{"LINGRP01","LINGRPTX01","LINID","COL01","COL02","COL03","COL04","COL05","COL06","COL07","DATUM"}</definedName>
    <definedName name="bil_OFText" hidden="1">{"KONT 10  Bilanz ID","KONT 10  Bilanz TX0","KONT 00  Konto-Nummer ID","ZNR.|","Bezeichnung|","","Lfd.Monat|FEB/05|","","Aufgelaufen|MAR/04-FEB/05|","",""}</definedName>
    <definedName name="bilan">#REF!</definedName>
    <definedName name="bill" hidden="1">{"PAGE 1",#N/A,FALSE,"WEST_OT"}</definedName>
    <definedName name="bill1" hidden="1">{"PAGE 1",#N/A,FALSE,"WEST_OT"}</definedName>
    <definedName name="bill2" hidden="1">{"PAGE 1",#N/A,FALSE,"WEST_OT"}</definedName>
    <definedName name="bill3" hidden="1">{"PAGE 1",#N/A,FALSE,"WEST_OT"}</definedName>
    <definedName name="Billing3">{"Client Name or Project Name"}</definedName>
    <definedName name="billrev2" hidden="1">{"PAGE 1",#N/A,FALSE,"WEST_OT"}</definedName>
    <definedName name="black">#REF!</definedName>
    <definedName name="BLPB1" hidden="1">#REF!</definedName>
    <definedName name="BLPB10" hidden="1">#REF!</definedName>
    <definedName name="BLPB11" hidden="1">#REF!</definedName>
    <definedName name="BLPB12" hidden="1">#REF!</definedName>
    <definedName name="BLPB13" hidden="1">#REF!</definedName>
    <definedName name="BLPB14" hidden="1">#REF!</definedName>
    <definedName name="BLPB15" hidden="1">#REF!</definedName>
    <definedName name="BLPB16" hidden="1">#REF!</definedName>
    <definedName name="BLPB17" hidden="1">#REF!</definedName>
    <definedName name="BLPB18" hidden="1">#REF!</definedName>
    <definedName name="BLPB19" hidden="1">#REF!</definedName>
    <definedName name="BLPB2" hidden="1">#REF!</definedName>
    <definedName name="BLPB20" hidden="1">#REF!</definedName>
    <definedName name="BLPB21" hidden="1">#REF!</definedName>
    <definedName name="BLPB22" hidden="1">#REF!</definedName>
    <definedName name="BLPB23" hidden="1">#REF!</definedName>
    <definedName name="BLPB24" hidden="1">#REF!</definedName>
    <definedName name="BLPB25" hidden="1">#REF!</definedName>
    <definedName name="BLPB26" hidden="1">#REF!</definedName>
    <definedName name="BLPB27" hidden="1">#REF!</definedName>
    <definedName name="BLPB28" hidden="1">#REF!</definedName>
    <definedName name="BLPB29" hidden="1">#REF!</definedName>
    <definedName name="BLPB3" hidden="1">#REF!</definedName>
    <definedName name="BLPB30" hidden="1">#REF!</definedName>
    <definedName name="BLPB31" hidden="1">#REF!</definedName>
    <definedName name="BLPB32" hidden="1">#REF!</definedName>
    <definedName name="BLPB33" hidden="1">#REF!</definedName>
    <definedName name="BLPB34" hidden="1">#REF!</definedName>
    <definedName name="BLPB35" hidden="1">#REF!</definedName>
    <definedName name="BLPB36" hidden="1">#REF!</definedName>
    <definedName name="BLPB37" hidden="1">#REF!</definedName>
    <definedName name="BLPB38" hidden="1">#REF!</definedName>
    <definedName name="BLPB39" hidden="1">#REF!</definedName>
    <definedName name="BLPB4" hidden="1">#REF!</definedName>
    <definedName name="BLPB40" hidden="1">#REF!</definedName>
    <definedName name="BLPB41" hidden="1">#REF!</definedName>
    <definedName name="BLPB42" hidden="1">#REF!</definedName>
    <definedName name="BLPB43" hidden="1">#REF!</definedName>
    <definedName name="BLPB44" hidden="1">#REF!</definedName>
    <definedName name="BLPB45" hidden="1">#REF!</definedName>
    <definedName name="BLPB46" hidden="1">#REF!</definedName>
    <definedName name="BLPB47" hidden="1">#REF!</definedName>
    <definedName name="BLPB48" hidden="1">#REF!</definedName>
    <definedName name="BLPB49" hidden="1">#REF!</definedName>
    <definedName name="BLPB5" hidden="1">#REF!</definedName>
    <definedName name="BLPB6" hidden="1">#REF!</definedName>
    <definedName name="BLPB7" hidden="1">#REF!</definedName>
    <definedName name="BLPB8" hidden="1">#REF!</definedName>
    <definedName name="BLPB9" hidden="1">#REF!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8" hidden="1">#REF!</definedName>
    <definedName name="BLPH9" hidden="1">#REF!</definedName>
    <definedName name="BLPI1" hidden="1">#REF!</definedName>
    <definedName name="BLPI3" hidden="1">#REF!</definedName>
    <definedName name="BMGHIndex" hidden="1">"O"</definedName>
    <definedName name="BNE_MESSAGES_HIDDEN" hidden="1">#REF!</definedName>
    <definedName name="bnmbm" hidden="1">{#N/A,#N/A,TRUE,"Main Issues";#N/A,#N/A,TRUE,"Income statement ($)"}</definedName>
    <definedName name="bob" hidden="1">{#N/A,#N/A,FALSE,"Channel - Data";#N/A,#N/A,FALSE,"Channel - Audio";#N/A,#N/A,FALSE,"Product - Audio";#N/A,#N/A,FALSE,"Reserves Sum"}</definedName>
    <definedName name="BOD_BS" hidden="1">{"'debtors'!$A$1:$I$305","'debtors'!$A$1:$J$285"}</definedName>
    <definedName name="Book_tax_differences">#REF!</definedName>
    <definedName name="bopnre" hidden="1">{"'PRORATE GOALS '!$A$1:$O$25"}</definedName>
    <definedName name="boring" hidden="1">{"Page1",#N/A,FALSE,"CompCo";"Page2",#N/A,FALSE,"CompCo"}</definedName>
    <definedName name="br" hidden="1">{"'1098trans'!$A$10:$F$64","'1098trans'!$A$65:$A$66","'1098trans'!$A$67:$D$69","'1098trans'!$A$64:$F$69"}</definedName>
    <definedName name="Bridge">{"'Highlights'!$A$1:$M$123"}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 hidden="1">{#N/A,#N/A,FALSE,"Job Sched"}</definedName>
    <definedName name="BS_2">IF(Loan_Amount*Interest_Rate*Loan_Years*Loan_Start&gt;0,1,0)</definedName>
    <definedName name="bs_drivers">#REF!</definedName>
    <definedName name="BS_total_assets">#REF!</definedName>
    <definedName name="BSC" hidden="1">{"'MIS format'!$B$2:$W$101"}</definedName>
    <definedName name="BSH00">#REF!</definedName>
    <definedName name="BSH00PF">#REF!</definedName>
    <definedName name="BSH99PF">#REF!</definedName>
    <definedName name="BSIWhichPageSetup" hidden="1">1</definedName>
    <definedName name="BSIWhichPageSetup_0" hidden="1">"0þ"</definedName>
    <definedName name="BSO00">#REF!</definedName>
    <definedName name="BSREPORT">#REF!</definedName>
    <definedName name="BTEN00">#REF!</definedName>
    <definedName name="BTEN00PF">#REF!</definedName>
    <definedName name="BTEN01">#REF!</definedName>
    <definedName name="BTEN02">#REF!</definedName>
    <definedName name="BTEN03">#REF!</definedName>
    <definedName name="BTEN98">#REF!</definedName>
    <definedName name="BTEN99">#REF!</definedName>
    <definedName name="BTEN99PF">#REF!</definedName>
    <definedName name="BTOW00">#REF!</definedName>
    <definedName name="BTOW00PF">#REF!</definedName>
    <definedName name="BTOW01">#REF!</definedName>
    <definedName name="BTOW02">#REF!</definedName>
    <definedName name="BTOW03">#REF!</definedName>
    <definedName name="BTOW98">#REF!</definedName>
    <definedName name="BTOW99">#REF!</definedName>
    <definedName name="BTOW99PF">#REF!</definedName>
    <definedName name="Budget">#REF!</definedName>
    <definedName name="BuiltIn_Print_Area___0___0___0___0___0">NA()</definedName>
    <definedName name="buscar">"REGULATEN"</definedName>
    <definedName name="but">{"Mcp08.PrintRep",""}</definedName>
    <definedName name="Button2">{"Mcp08.PrintRep",""}</definedName>
    <definedName name="buyers" hidden="1">{"'Data Summary'!$A$1:$O$26"}</definedName>
    <definedName name="buyers_1" hidden="1">{"'Data Summary'!$A$1:$O$26"}</definedName>
    <definedName name="BV">55</definedName>
    <definedName name="bvwrg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c.LTMYear" hidden="1">#REF!</definedName>
    <definedName name="c_FI" hidden="1">{"WWC/HA_LIEFUM"}</definedName>
    <definedName name="c_IsText" hidden="1">FALSE</definedName>
    <definedName name="c_OF" hidden="1">{"KL050","KL060","ZWEG","VRJGES","FPGW"}</definedName>
    <definedName name="c_OFText" hidden="1">{"Lieferant","Lft-Name","Umsatz Lfd.Gesamt","Vorjahr bis:","Abw% Lfd/VorGesamt"}</definedName>
    <definedName name="Cable_OCF_2003">#REF!</definedName>
    <definedName name="Cable_OCF_2004">#REF!</definedName>
    <definedName name="Cable_OCF_2005">#REF!</definedName>
    <definedName name="Cable_OCF_2006">#REF!</definedName>
    <definedName name="Cable_OCF_2007">#REF!</definedName>
    <definedName name="Cable_OCF_2008">#REF!</definedName>
    <definedName name="Cable_OCF_2009">#REF!</definedName>
    <definedName name="CadRate">0.65</definedName>
    <definedName name="calc">1</definedName>
    <definedName name="California">#REF!</definedName>
    <definedName name="cance" hidden="1">{#N/A,#N/A,TRUE,"PAGE 2";#N/A,#N/A,TRUE,"PAGE 3";#N/A,#N/A,TRUE,"PAGE4"}</definedName>
    <definedName name="cancel" hidden="1">{"PARTNERS CAPITAL STMT",#N/A,FALSE,"Partners Capital"}</definedName>
    <definedName name="cancel2" hidden="1">{"PNLProjDL",#N/A,FALSE,"PROJCO";"PNLParDL",#N/A,FALSE,"Parent"}</definedName>
    <definedName name="cancel3" hidden="1">{"Summary",#N/A,FALSE,"MICMULT";"Income Statement",#N/A,FALSE,"MICMULT";"Cash Flows",#N/A,FALSE,"MICMULT"}</definedName>
    <definedName name="cap">#REF!</definedName>
    <definedName name="cap.pos" hidden="1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capcase">#REF!</definedName>
    <definedName name="CAPEX02">#REF!</definedName>
    <definedName name="capex2001">#REF!</definedName>
    <definedName name="Capex2002">#REF!</definedName>
    <definedName name="CAPEX97">#REF!</definedName>
    <definedName name="CapexPerUnit">"ab77"</definedName>
    <definedName name="capnum">#REF!</definedName>
    <definedName name="CapTrigger">"Drop Down 143"</definedName>
    <definedName name="cas">615918</definedName>
    <definedName name="case">Model!$U$13</definedName>
    <definedName name="Case_name">#REF!</definedName>
    <definedName name="case2">#REF!</definedName>
    <definedName name="Cash_DCF">#REF!</definedName>
    <definedName name="CASH_FLOW">#REF!</definedName>
    <definedName name="Cash_Operating_Taxes">#REF!</definedName>
    <definedName name="Cash_Sweep">#REF!</definedName>
    <definedName name="CASH00">#REF!</definedName>
    <definedName name="CASH01">#REF!</definedName>
    <definedName name="CASH02">#REF!</definedName>
    <definedName name="CASH03">#REF!</definedName>
    <definedName name="CASH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1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1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12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123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1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13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3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CASH99">#REF!</definedName>
    <definedName name="cashburn">#REF!</definedName>
    <definedName name="CASHFLOW">#REF!</definedName>
    <definedName name="cat" hidden="1">{#N/A,#N/A,TRUE,"Guggino";#N/A,#N/A,TRUE,"Peteka";#N/A,#N/A,TRUE,"Teitler"}</definedName>
    <definedName name="Category">OFFSET(#REF!,0,0,COUNTA(#REF!),1)</definedName>
    <definedName name="CAToggle">#REF!</definedName>
    <definedName name="catros">#REF!</definedName>
    <definedName name="cawc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cb_Add_CalloutChart_24_opts" hidden="1">"1, 9, 1, False, 2, False, False, , 0, False, False, 1, 1"</definedName>
    <definedName name="cb_Add_CalloutChart_25_opts" hidden="1">"1, 10, 1, False, 2, False, False, , 0, False, True, 1, 1"</definedName>
    <definedName name="cb_Add_CalloutChart_26_opts" hidden="1">"1, 9, 1, False, 2, False, False, , 0, False, True, 1, 1"</definedName>
    <definedName name="cb_ALT_STACKED_COLUMNChart_22_opts" hidden="1">"1, 3, 1, False, 2, True, False, , 0, False, True, 1, 2"</definedName>
    <definedName name="cb_ALT_STACKED_COLUMNChart_23_opts" hidden="1">"1, 3, 1, False, 2, True, False, , 0, False, True, 1, 2"</definedName>
    <definedName name="cb_Chart_1_opts" hidden="1">"1, 6, 1, False, 2, False, False, , 0, False, True, 1, 2"</definedName>
    <definedName name="cb_Chart_10_opts" hidden="1">"1, 8, 1, False, 2, False, False, , 0, False, False, 1, 1"</definedName>
    <definedName name="cb_Chart_100032_opts" hidden="1">"1, 10, 1, False, 2, True, False, , 0, False, False, 2, 2"</definedName>
    <definedName name="cb_Chart_10104_opts" hidden="1">"1, 5, 1, False, 2, True, False, , 0, True, False, 2, 1"</definedName>
    <definedName name="cb_Chart_10401_opts" hidden="1">"1, 5, 1, False, 2, False, False, , 0, True, False, 2, 1"</definedName>
    <definedName name="cb_Chart_10736_opts" hidden="1">"1, 10, 1, False, 2, False, False, , 0, False, False, 2, 2"</definedName>
    <definedName name="cb_Chart_11_opts" hidden="1">"1, 5, 1, False, 2, False, False, , 0, False, False, 1, 2"</definedName>
    <definedName name="cb_Chart_12_opts" hidden="1">"1, 5, 1, False, 2, True, False, , 0, True, False, 1, 2"</definedName>
    <definedName name="cb_Chart_13_opts" hidden="1">"1, 5, 1, False, 2, True, False, , 0, True, False, 1, 2"</definedName>
    <definedName name="cb_Chart_14_opts" hidden="1">"2, 2, 2, True, 2, False, False, , 0, False, True, 1, 2"</definedName>
    <definedName name="cb_Chart_15_opts" hidden="1">"2, 1, 2, True, 2, False, False, , 0, False, True, 1, 2"</definedName>
    <definedName name="cb_Chart_1501_opts" hidden="1">"1, 10, 1, False, 2, True, False, , 0, False, False, 2, 2"</definedName>
    <definedName name="cb_Chart_16_opts" hidden="1">"2, 1, 2, True, 2, False, False, , 0, False, True, 1, 2"</definedName>
    <definedName name="cb_Chart_1670_opts" hidden="1">"1, 5, 1, False, 2, True, False, , 0, False, False, 2, 1"</definedName>
    <definedName name="cb_Chart_17_opts" hidden="1">"1, 9, 1, False, 2, False, False, , 0, False, False, 1, 1"</definedName>
    <definedName name="cb_Chart_18_opts" hidden="1">"1, 9, 1, False, 2, False, False, , 0, False, False, 1, 1"</definedName>
    <definedName name="cb_Chart_19_opts" hidden="1">"1, 2, 1, False, 2, True, False, , 0, True, False, 2, 1"</definedName>
    <definedName name="cb_Chart_2_opts" hidden="1">"1, 6, 1, False, 2, False, False, , 0, False, False, 1, 2"</definedName>
    <definedName name="cb_Chart_20_opts" hidden="1">"1, 9, 1, False, 2, False, False, , 0, False, False, 1, 1"</definedName>
    <definedName name="cb_Chart_21_opts" hidden="1">"1, 2, 1, False, 2, False, False, , 0, False, False, 2, 1"</definedName>
    <definedName name="cb_Chart_22_opts" hidden="1">"1, 2, 1, False, 2, True, False, , 0, False, False, 2, 1"</definedName>
    <definedName name="cb_Chart_22784_opts" hidden="1">"1, 9, 1, False, 2, False, False, , 0, False, True, 1, 2"</definedName>
    <definedName name="cb_Chart_23_opts" hidden="1">"1, 9, 1, False, 2, False, False, , 0, False, False, 1, 1"</definedName>
    <definedName name="cb_Chart_24_opts" hidden="1">"1, 2, 1, False, 2, False, False, , 0, False, False, 2, 1"</definedName>
    <definedName name="cb_Chart_24490_opts" hidden="1">"1, 10, 1, False, 2, True, False, , 0, False, False, 2, 2"</definedName>
    <definedName name="cb_Chart_25_opts" hidden="1">"1, 3, 1, False, 2, False, False, , 0, True, True, 1, 2"</definedName>
    <definedName name="cb_Chart_26_opts" hidden="1">"1, 2, 1, False, 2, False, False, , 0, False, False, 2, 1"</definedName>
    <definedName name="cb_Chart_26476_opts" hidden="1">"1, 1, 1, False, 2, True, False, , 0, False, False, 1, 2"</definedName>
    <definedName name="cb_Chart_27_opts" hidden="1">"1, 1, 1, False, 2, True, False, , 0, False, True, 1, 2"</definedName>
    <definedName name="cb_Chart_28_opts" hidden="1">"1, 3, 1, False, 2, True, False, , 0, False, True, 1, 2"</definedName>
    <definedName name="cb_Chart_28031_opts" hidden="1">"1, 1, 1, False, 2, True, False, , 0, False, False, 1, 2"</definedName>
    <definedName name="cb_Chart_28545_opts" hidden="1">"1, 5, 1, False, 2, True, False, , 0, False, True, 2, 1"</definedName>
    <definedName name="cb_Chart_29_opts" hidden="1">"1, 3, 1, False, 2, False, False, , 0, False, False, 1, 1"</definedName>
    <definedName name="cb_Chart_29053_opts" hidden="1">"1, 10, 1, False, 2, True, False, , 0, False, False, 2, 2"</definedName>
    <definedName name="cb_Chart_29913_opts" hidden="1">"1, 1, 1, False, 2, False, False, , 0, False, False, 1, 1"</definedName>
    <definedName name="cb_Chart_3_opts" hidden="1">"1, 1, 1, False, 2, True, False, , 0, False, False, 2, 2"</definedName>
    <definedName name="cb_Chart_30_opts" hidden="1">"1, 3, 1, False, 2, True, False, , 0, False, True, 1, 2"</definedName>
    <definedName name="cb_Chart_30292_opts" hidden="1">"1, 1, 1, False, 2, False, False, , 0, False, False, 1, 2"</definedName>
    <definedName name="cb_Chart_31_opts" hidden="1">"1, 1, 1, False, 2, True, False, , 0, True, True, 2, 2"</definedName>
    <definedName name="cb_Chart_32_opts" hidden="1">"1, 1, 1, False, 2, True, False, , 0, False, False, 2, 2"</definedName>
    <definedName name="cb_Chart_33_opts" hidden="1">"1, 1, 1, False, 2, True, False, , 0, False, True, 3, 2"</definedName>
    <definedName name="cb_Chart_34_opts" hidden="1">"1, 10, 1, False, 2, True, False, , 0, False, False, 2, 2"</definedName>
    <definedName name="cb_Chart_36498_opts" hidden="1">"1, 1, 1, False, 2, True, False, , 0, False, False, 1, 2"</definedName>
    <definedName name="cb_Chart_37450_opts" hidden="1">"1, 10, 1, False, 2, True, False, , 0, False, False, 2, 2"</definedName>
    <definedName name="cb_Chart_4_opts" hidden="1">"1, 7, 1, False, 2, False, False, , 0, False, True, 1, 2"</definedName>
    <definedName name="cb_Chart_41_opts" hidden="1">"1, 10, 1, False, 2, True, False, , 0, False, False, 2, 1"</definedName>
    <definedName name="cb_Chart_41499_opts" hidden="1">"1, 10, 1, False, 2, True, False, , 0, False, False, 2, 2"</definedName>
    <definedName name="cb_Chart_42_opts" hidden="1">"1, 10, 1, False, 2, True, False, , 0, False, False, 2, 1"</definedName>
    <definedName name="cb_Chart_43_opts" hidden="1">"1, 10, 1, False, 2, True, False, , 0, False, False, 2, 1"</definedName>
    <definedName name="cb_Chart_4634_opts" hidden="1">"1, 10, 1, False, 2, True, False, , 0, False, False, 2, 2"</definedName>
    <definedName name="cb_Chart_4664_opts" hidden="1">"1, 5, 1, False, 2, True, False, , 0, False, True, 1, 2"</definedName>
    <definedName name="cb_Chart_46965_opts" hidden="1">"1, 1, 1, False, 2, False, False, , 0, False, False, 1, 1"</definedName>
    <definedName name="cb_Chart_5_opts" hidden="1">"1, 8, 1, False, 2, False, False, , 0, False, False, 1, 2"</definedName>
    <definedName name="cb_Chart_52582_opts" hidden="1">"1, 1, 1, False, 2, False, False, , 0, False, False, 1, 2"</definedName>
    <definedName name="cb_Chart_53437_opts" hidden="1">"1, 10, 1, False, 2, True, False, , 0, False, False, 2, 2"</definedName>
    <definedName name="cb_Chart_53482_opts" hidden="1">"1, 10, 1, False, 2, True, False, , 0, False, False, 2, 2"</definedName>
    <definedName name="cb_Chart_54_opts" hidden="1">"1, 3, 1, False, 2, False, False, , 0, False, True, 2, 2"</definedName>
    <definedName name="cb_Chart_5449_opts" hidden="1">"1, 1, 1, False, 2, False, False, , 0, False, False, 1, 1"</definedName>
    <definedName name="cb_Chart_5723_opts" hidden="1">"1, 1, 1, False, 2, True, False, , 0, False, True, 1, 2"</definedName>
    <definedName name="cb_Chart_57613_opts" hidden="1">"1, 5, 1, False, 2, True, False, , 0, False, True, 2, 1"</definedName>
    <definedName name="cb_Chart_58046_opts" hidden="1">"1, 10, 1, False, 2, True, False, , 0, False, False, 2, 2"</definedName>
    <definedName name="cb_Chart_59010_opts" hidden="1">"1, 2, 1, False, 2, False, False, , 0, False, False, 2, 1"</definedName>
    <definedName name="cb_Chart_59340_opts" hidden="1">"1, 1, 1, False, 2, False, False, , 0, False, False, 1, 1"</definedName>
    <definedName name="cb_Chart_6_opts" hidden="1">"1, 10, 1, False, 2, True, False, , 0, False, False, 2, 2"</definedName>
    <definedName name="cb_Chart_62364_opts" hidden="1">"1, 1, 1, False, 2, True, False, , 0, False, False, 1, 2"</definedName>
    <definedName name="cb_Chart_64876_opts" hidden="1">"1, 1, 1, False, 2, True, False, , 0, False, False, 1, 2"</definedName>
    <definedName name="cb_Chart_67711_opts" hidden="1">"1, 10, 1, False, 2, True, False, , 0, False, False, 2, 2"</definedName>
    <definedName name="cb_Chart_69605_opts" hidden="1">"1, 2, 1, False, 2, False, False, , 0, False, False, 2, 1"</definedName>
    <definedName name="cb_Chart_7_opts" hidden="1">"2, 1, 2, True, 2, False, False, , 0, False, True, 1, 2"</definedName>
    <definedName name="cb_Chart_70_opts" hidden="1">"1, 10, 1, False, 2, True, False, , 0, False, False, 1, 1"</definedName>
    <definedName name="cb_Chart_70648_opts" hidden="1">"1, 1, 1, False, 2, True, False, , 0, False, False, 2, 2"</definedName>
    <definedName name="cb_Chart_70997_opts" hidden="1">"1, 10, 1, False, 2, False, False, , 0, False, False, 1, 1"</definedName>
    <definedName name="cb_Chart_71_opts" hidden="1">"1, 10, 1, False, 2, False, False, , 0, False, False, 1, 1"</definedName>
    <definedName name="cb_Chart_72_opts" hidden="1">"1, 10, 1, False, 2, True, False, , 0, False, False, 1, 1"</definedName>
    <definedName name="cb_Chart_73_opts" hidden="1">"1, 10, 1, False, 2, False, False, , 0, False, False, 1, 1"</definedName>
    <definedName name="cb_Chart_76165_opts" hidden="1">"1, 10, 1, False, 2, True, False, , 0, False, False, 2, 2"</definedName>
    <definedName name="cb_Chart_76804_opts" hidden="1">"1, 1, 1, False, 2, False, False, , 0, False, False, 1, 1"</definedName>
    <definedName name="cb_Chart_77567_opts" hidden="1">"1, 10, 1, False, 2, False, False, , 0, False, False, 1, 1"</definedName>
    <definedName name="cb_Chart_79140_opts" hidden="1">"1, 10, 1, False, 2, True, False, , 0, False, False, 2, 2"</definedName>
    <definedName name="cb_Chart_79981_opts" hidden="1">"1, 5, 1, False, 2, True, False, , 0, True, False, 2, 1"</definedName>
    <definedName name="cb_Chart_8_opts" hidden="1">"2, 1, 2, True, 2, False, False, , 0, False, True, 1, 2"</definedName>
    <definedName name="cb_Chart_81541_opts" hidden="1">"1, 10, 1, False, 2, True, False, , 0, False, False, 2, 2"</definedName>
    <definedName name="cb_Chart_82552_opts" hidden="1">"1, 1, 1, False, 2, True, False, , 0, False, False, 1, 2"</definedName>
    <definedName name="cb_Chart_83072_opts" hidden="1">"1, 1, 1, False, 2, True, False, , 0, False, False, 1, 2"</definedName>
    <definedName name="cb_Chart_86354_opts" hidden="1">"1, 10, 1, False, 2, False, False, , 0, False, False, 1, 1"</definedName>
    <definedName name="cb_Chart_87236_opts" hidden="1">"1, 1, 1, False, 2, True, False, , 0, False, False, 1, 2"</definedName>
    <definedName name="cb_Chart_9_opts" hidden="1">"1, 8, 1, False, 2, False, False, , 0, False, False, 1, 1"</definedName>
    <definedName name="cb_Chart_91188_opts" hidden="1">"1, 8, 1, False, 2, False, False, , 0, False, False, 1, 2"</definedName>
    <definedName name="cb_Chart_95047_opts" hidden="1">"1, 1, 1, False, 2, False, False, , 0, False, False, 1, 2"</definedName>
    <definedName name="cb_Chart_96286_opts" hidden="1">"1, 10, 1, False, 2, True, False, , 0, False, False, 2, 2"</definedName>
    <definedName name="cb_Chart_98091_opts" hidden="1">"1, 2, 1, False, 2, False, False, , 0, False, False, 2, 1"</definedName>
    <definedName name="cb_Chart_98700_opts" hidden="1">"1, 8, 1, False, 2, False, False, , 0, False, False, 1, 2"</definedName>
    <definedName name="cb_Copy_Chart_w_New_DataChart_10_opts" hidden="1">"2, 1, 1, True, 4, False, False, , 0, False, False, 2, 2"</definedName>
    <definedName name="cb_Copy_Chart_w_New_DataChart_7_opts" hidden="1">"2, 1, 1, True, 4, False, False, , 0, False, False, 2, 2"</definedName>
    <definedName name="cb_Copy_Chart_w_New_DataChart_8_opts" hidden="1">"2, 1, 1, True, 4, False, False, , 0, False, False, 2, 2"</definedName>
    <definedName name="cb_Copy_Chart_w_New_DataChart_9_opts" hidden="1">"2, 1, 1, True, 4, False, False, , 0, False, False, 2, 2"</definedName>
    <definedName name="cb_Dimension_Pie_ChartsChart_1_opts" hidden="1">"1, 1, 1, False, 2, True, False, , 0, False, False, 2, 2"</definedName>
    <definedName name="cb_Dimension_Pie_ChartsChart_2_opts" hidden="1">"1, 10, 1, False, 2, True, False, , 0, False, False, 2, 2"</definedName>
    <definedName name="cb_Export_LegendChart_14_opts" hidden="1">"1, 10, 1, False, 2, True, False, , 0, False, False, 2, 2"</definedName>
    <definedName name="cb_Export_LegendChart_15_opts" hidden="1">"1, 10, 1, False, 2, True, False, , 0, False, False, 2, 2"</definedName>
    <definedName name="cb_PieChart_16_opts" hidden="1">"1, 10, 1, False, 2, True, False, , 0, False, False, 2, 2"</definedName>
    <definedName name="cb_sChart_1501_opts" hidden="1">"1, 2, 1, False, 2, False, False, , 0, False, False, 2, 1"</definedName>
    <definedName name="cb_sChart_26476_opts" hidden="1">"1, 4, 1, False, 2, True, False, , 0, False, False, 1, 2"</definedName>
    <definedName name="cb_sChart_28031_opts" hidden="1">"1, 4, 1, False, 2, True, False, , 0, False, False, 1, 1"</definedName>
    <definedName name="cb_sChart_29053_opts" hidden="1">"1, 2, 1, False, 2, False, False, , 0, False, False, 2, 1"</definedName>
    <definedName name="cb_sChart_29913_opts" hidden="1">"1, 3, 1, False, 2, False, False, , 0, False, True, 2, 2"</definedName>
    <definedName name="cb_sChart_30292_opts" hidden="1">"1, 2, 1, False, 2, False, False, , 0, False, False, 2, 1"</definedName>
    <definedName name="cb_sChart_36498_opts" hidden="1">"1, 3, 1, False, 2, False, False, , 0, False, False, 1, 2"</definedName>
    <definedName name="cb_sChart_37450_opts" hidden="1">"1, 1, 1, False, 2, True, False, , 0, False, False, 1, 2"</definedName>
    <definedName name="cb_sChart_41499_opts" hidden="1">"1, 2, 1, False, 2, False, False, , 0, False, False, 2, 1"</definedName>
    <definedName name="cb_sChart_4634_opts" hidden="1">"1, 2, 1, False, 2, False, False, , 0, False, False, 2, 1"</definedName>
    <definedName name="cb_sChart_46965_opts" hidden="1">"1, 1, 1, False, 2, False, False, , 0, False, False, 1, 1"</definedName>
    <definedName name="cb_sChart_52582_opts" hidden="1">"1, 5, 1, False, 2, False, False, , 0, False, True, 1, 2"</definedName>
    <definedName name="cb_sChart_53437_opts" hidden="1">"1, 1, 1, False, 2, True, False, , 0, False, False, 1, 2"</definedName>
    <definedName name="cb_sChart_5449_opts" hidden="1">"1, 3, 1, False, 2, False, False, , 0, False, True, 2, 2"</definedName>
    <definedName name="cb_sChart_5723_opts" hidden="1">"1, 1, 1, False, 2, True, False, , 0, False, False, 2, 1"</definedName>
    <definedName name="cb_sChart_58046_opts" hidden="1">"1, 1, 1, False, 2, True, False, , 0, False, False, 1, 2"</definedName>
    <definedName name="cb_sChart_59010_opts" hidden="1">"1, 5, 1, False, 2, True, False, , 0, False, False, 2, 1"</definedName>
    <definedName name="cb_sChart_59340_opts" hidden="1">"1, 3, 1, False, 2, False, False, , 0, False, True, 2, 2"</definedName>
    <definedName name="cb_sChart_62364_opts" hidden="1">"1, 3, 1, False, 2, False, False, , 0, False, True, 2, 2"</definedName>
    <definedName name="cb_sChart_64876_opts" hidden="1">"1, 5, 1, False, 2, True, False, , 0, False, False, 2, 2"</definedName>
    <definedName name="cb_sChart_70648_opts" hidden="1">"1, 1, 1, False, 2, False, False, , 0, False, False, 1, 1"</definedName>
    <definedName name="cb_sChart_70997_opts" hidden="1">"1, 2, 1, False, 2, False, False, , 0, False, False, 2, 1"</definedName>
    <definedName name="cb_sChart_76165_opts" hidden="1">"1, 2, 1, False, 2, False, False, , 0, False, False, 2, 1"</definedName>
    <definedName name="cb_sChart_76804_opts" hidden="1">"1, 3, 1, False, 2, False, False, , 0, False, True, 2, 2"</definedName>
    <definedName name="cb_sChart_77567_opts" hidden="1">"1, 2, 1, False, 2, False, False, , 0, False, False, 2, 1"</definedName>
    <definedName name="cb_sChart_79140_opts" hidden="1">"1, 1, 1, False, 2, True, False, , 0, False, False, 1, 2"</definedName>
    <definedName name="cb_sChart_81541_opts" hidden="1">"1, 2, 1, False, 2, False, False, , 0, False, False, 2, 1"</definedName>
    <definedName name="cb_sChart_82552_opts" hidden="1">"1, 4, 1, False, 2, True, False, , 0, False, False, 2, 1"</definedName>
    <definedName name="cb_sChart_83072_opts" hidden="1">"1, 4, 1, False, 2, True, False, , 0, False, False, 2, 1"</definedName>
    <definedName name="cb_sChart_86354_opts" hidden="1">"1, 1, 1, False, 2, True, False, , 0, False, False, 1, 2"</definedName>
    <definedName name="cb_sChart_87236_opts" hidden="1">"1, 2, 1, False, 2, False, False, , 0, False, False, 2, 1"</definedName>
    <definedName name="cb_sChart_95047_opts" hidden="1">"1, 3, 1, False, 2, False, False, , 0, False, False, 1, 2"</definedName>
    <definedName name="cb_sChart_96286_opts" hidden="1">"1, 2, 1, False, 2, False, False, , 0, False, False, 2, 1"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1DCFB24_opts" hidden="1">"1, 9, 1, False, 2, False, False, , 0, False, True, 1, 1"</definedName>
    <definedName name="cb_sChart11EADA92_opts" hidden="1">"1, 1, 1, False, 2, False, False, , 0, False, True, 2, 2"</definedName>
    <definedName name="cb_sChart11EAED4A_opts" hidden="1">"1, 1, 1, False, 2, False, False, , 0, False, True, 2, 2"</definedName>
    <definedName name="cb_sChart11EB049E_opts" hidden="1">"1, 1, 1, False, 2, False, False, , 0, False, True, 2, 2"</definedName>
    <definedName name="cb_sChart11FB1BDC_opts" hidden="1">"1, 1, 1, False, 2, True, False, , 0, False, True, 2, 2"</definedName>
    <definedName name="cb_sChart11FB2467_opts" hidden="1">"1, 1, 1, False, 2, True, False, , 0, False, True, 2, 2"</definedName>
    <definedName name="cb_sChart11FB271E_opts" hidden="1">"1, 1, 1, False, 2, True, False, , 0, False, True, 2, 2"</definedName>
    <definedName name="cb_sChart11FB296C_opts" hidden="1">"1, 1, 1, False, 2, True, False, , 0, False, True, 2, 2"</definedName>
    <definedName name="cb_sChart11FB4DE8_opts" hidden="1">"1, 9, 1, False, 2, False, False, , 0, False, True, 1, 2"</definedName>
    <definedName name="cb_sChart11FCA363_opts" hidden="1">"2, 1, 2, True, 2, False, False, , 0, False, True, 2, 2"</definedName>
    <definedName name="cb_sChart11FCA851_opts" hidden="1">"2, 1, 2, True, 2, False, False, , 0, False, True, 2, 2"</definedName>
    <definedName name="cb_sChart11FCE81C_opts" hidden="1">"1, 9, 1, False, 2, False, False, , 0, False, True, 2, 2"</definedName>
    <definedName name="cb_sChart12073B79_opts" hidden="1">"1, 9, 1, False, 2, False, False, , 0, False, True, 2, 2"</definedName>
    <definedName name="cb_sChart12074F69_opts" hidden="1">"1, 9, 1, False, 2, False, False, , 0, False, True, 2, 2"</definedName>
    <definedName name="cb_sChart1216F828_opts" hidden="1">"2, 1, 1, False, 2, False, False, , 0, False, True, 2, 2"</definedName>
    <definedName name="cb_sChart122574E1_opts" hidden="1">"1, 1, 1, False, 2, False, False, , 0, False, True, 2, 2"</definedName>
    <definedName name="cb_sChart12285211_opts" hidden="1">"1, 9, 1, False, 2, False, False, , 0, False, False, 1, 2"</definedName>
    <definedName name="cb_sChart12291B1F_opts" hidden="1">"2, 1, 1, True, 3, False, False, , 0, False, False, 1, 2"</definedName>
    <definedName name="cb_sChart1248DE96_opts" hidden="1">"1, 9, 1, False, 2, False, False, , 0, False, False, 1, 2"</definedName>
    <definedName name="cb_sChart1248E206_opts" hidden="1">"1, 9, 1, False, 2, False, False, , 0, False, False, 1, 2"</definedName>
    <definedName name="cb_sChart12595BBC_opts" hidden="1">"1, 1, 1, False, 2, True, False, , 0, False, False, 2, 2"</definedName>
    <definedName name="cb_sChart12595E44_opts" hidden="1">"1, 3, 1, False, 2, True, False, , 0, True, False, 2, 2"</definedName>
    <definedName name="cb_sChart12DCEFA3_opts" hidden="1">"1, 1, 1, False, 2, False, False, , 0, False, False, 1, 1"</definedName>
    <definedName name="cb_sChart1328EFA7_opts" hidden="1">"1, 8, 1, False, 2, False, False, , 0, False, False, 1, 1"</definedName>
    <definedName name="cb_sChart134138B2_opts" hidden="1">"1, 1, 1, False, 2, True, False, , 0, False, False, 1, 1"</definedName>
    <definedName name="cb_sChart13476674_opts" hidden="1">"2, 1, 1, True, 2, False, False, , 0, False, False, 1, 1"</definedName>
    <definedName name="cb_sChart13485B52_opts" hidden="1">"2, 1, 1, False, 2, False, False, , 0, False, False, 1, 1"</definedName>
    <definedName name="cb_sChart13786B54_opts" hidden="1">"2, 1, 1, False, 2, False, False, , 0, False, True, 1, 1"</definedName>
    <definedName name="cb_sChart1385548A_opts" hidden="1">"2, 1, 1, False, 2, False, False, , 0, False, True, 1, 1"</definedName>
    <definedName name="cb_sChart1386774B_opts" hidden="1">"2, 1, 2, True, 2, False, False, , 0, False, True, 1, 1"</definedName>
    <definedName name="cb_sChart1386B158_opts" hidden="1">"2, 1, 2, True, 2, False, False, , 0, False, True, 1, 1"</definedName>
    <definedName name="cb_sChart1386B304_opts" hidden="1">"2, 1, 1, False, 2, False, False, , 0, False, False, 1, 1"</definedName>
    <definedName name="cb_sChart1386B3E0_opts" hidden="1">"2, 1, 1, True, 2, False, False, , 0, False, False, 1, 1"</definedName>
    <definedName name="cb_sChart13893CA8_opts" hidden="1">"1, 3, 1, False, 2, False, False, , 0, False, True, 1, 1"</definedName>
    <definedName name="cb_sChart138A89C6_opts" hidden="1">"1, 5, 1, False, 2, True, False, , 0, False, True, 1, 1"</definedName>
    <definedName name="cb_sChart138A98B2_opts" hidden="1">"1, 3, 1, False, 2, False, False, , 0, False, False, 1, 1"</definedName>
    <definedName name="cb_sChart138A9A2F_opts" hidden="1">"1, 5, 1, False, 2, False, False, , 0, False, False, 1, 1"</definedName>
    <definedName name="cb_sChart138B4149_opts" hidden="1">"1, 5, 1, False, 2, False, False, , 0, False, False, 1, 1"</definedName>
    <definedName name="cb_sChart139636EA_opts" hidden="1">"1, 1, 1, False, 2, False, False, , 0, False, False, 1, 1"</definedName>
    <definedName name="cb_sChart139637E9_opts" hidden="1">"1, 1, 1, False, 2, False, False, , 0, False, False, 3, 1"</definedName>
    <definedName name="cb_sChart139638B9_opts" hidden="1">"1, 1, 1, False, 2, False, False, , 0, False, False, 1, 2"</definedName>
    <definedName name="cb_sChart1396821A_opts" hidden="1">"1, 9, 1, False, 2, False, False, , 0, False, True, 1, 1"</definedName>
    <definedName name="cb_sChart1396872A_opts" hidden="1">"1, 9, 1, False, 2, False, False, , 0, False, True, 1, 1"</definedName>
    <definedName name="cb_sChart1396D1AC_opts" hidden="1">"1, 9, 1, False, 2, False, False, , 0, False, True, 1, 1"</definedName>
    <definedName name="cb_sChart139AA6C1_opts" hidden="1">"2, 1, 1, True, 2, False, False, , 0, False, True, 1, 1"</definedName>
    <definedName name="cb_sChart1489E789_opts">"2, 1, 2, True, 2, False, False, , 0, False, True, 2, 2"</definedName>
    <definedName name="cb_sChart1489EC54_opts">"2, 1, 2, True, 2, False, False, , 0, False, True, 2, 2"</definedName>
    <definedName name="cb_sChart14E6EA1E_opts" hidden="1">"1, 9, 1, False, 2, False, False, , 0, False, False, 1, 2"</definedName>
    <definedName name="cb_sChart14E6EB91_opts" hidden="1">"1, 9, 1, False, 2, False, False, , 0, False, False, 1, 1"</definedName>
    <definedName name="cb_sChart14E6ED99_opts" hidden="1">"1, 9, 1, False, 2, False, False, , 0, False, False, 1, 1"</definedName>
    <definedName name="cb_sChart14E6F3EE_opts" hidden="1">"1, 9, 1, False, 2, False, False, , 0, False, False, 1, 1"</definedName>
    <definedName name="cb_sChart14E81502_opts" hidden="1">"1, 9, 1, False, 2, False, False, , 0, False, False, 1, 2"</definedName>
    <definedName name="cb_sChart14E81DF6_opts" hidden="1">"1, 9, 1, False, 2, False, False, , 0, False, False, 1, 2"</definedName>
    <definedName name="cb_sChart14E82800_opts" hidden="1">"1, 9, 1, False, 2, False, False, , 0, False, False, 1, 2"</definedName>
    <definedName name="cb_sChart14E83288_opts" hidden="1">"1, 9, 1, False, 2, False, False, , 0, False, False, 1, 2"</definedName>
    <definedName name="cb_sChart14E8F629_opts" hidden="1">"1, 9, 1, False, 2, False, False, , 0, False, False, 1, 2"</definedName>
    <definedName name="cb_sChart14EA3833_opts" hidden="1">"1, 9, 1, False, 2, False, False, , 0, False, True, 1, 1"</definedName>
    <definedName name="cb_sChart14EA3A0E_opts" hidden="1">"1, 9, 1, False, 2, False, False, , 0, False, False, 1, 1"</definedName>
    <definedName name="cb_sChart14EA4319_opts" hidden="1">"1, 9, 1, False, 2, False, False, , 0, False, True, 1, 1"</definedName>
    <definedName name="cb_sChart14EA5F15_opts" hidden="1">"1, 9, 1, False, 2, False, False, , 0, False, False, 1, 1"</definedName>
    <definedName name="cb_sChart14EA662E_opts" hidden="1">"1, 9, 1, False, 2, False, False, , 0, False, False, 1, 1"</definedName>
    <definedName name="cb_sChart14EA6A4C_opts" hidden="1">"1, 9, 1, False, 2, False, False, , 0, False, False, 1, 1"</definedName>
    <definedName name="cb_sChart14EA6DE9_opts" hidden="1">"1, 9, 1, False, 2, False, False, , 0, False, False, 1, 1"</definedName>
    <definedName name="cb_sChart14EA7895_opts" hidden="1">"1, 9, 1, False, 2, False, False, , 0, False, True, 1, 1"</definedName>
    <definedName name="cb_sChart14EA86D3_opts" hidden="1">"1, 9, 1, False, 2, False, False, , 0, False, True, 1, 1"</definedName>
    <definedName name="cb_sChart14EA8E77_opts" hidden="1">"1, 9, 1, False, 2, False, False, , 0, False, True, 1, 1"</definedName>
    <definedName name="cb_sChart14EA8F24_opts" hidden="1">"1, 9, 1, False, 2, False, False, , 0, False, True, 1, 1"</definedName>
    <definedName name="cb_sChart14EA980C_opts" hidden="1">"1, 9, 1, False, 2, False, False, , 0, False, True, 1, 1"</definedName>
    <definedName name="cb_sChart14EA9875_opts" hidden="1">"1, 9, 1, False, 2, False, False, , 0, False, True, 1, 1"</definedName>
    <definedName name="cb_sChart14EA9A66_opts" hidden="1">"1, 9, 1, False, 2, False, False, , 0, False, True, 1, 1"</definedName>
    <definedName name="cb_sChart14EACF6F_opts" hidden="1">"1, 9, 1, False, 2, False, False, , 0, False, True, 1, 1"</definedName>
    <definedName name="cb_sChart14EAE615_opts" hidden="1">"1, 9, 1, False, 2, False, False, , 0, False, True, 1, 1"</definedName>
    <definedName name="cb_sChart14F2A546_opts" hidden="1">"1, 9, 1, False, 2, False, False, , 0, False, True, 1, 1"</definedName>
    <definedName name="cb_sChart14F2B05A_opts" hidden="1">"1, 9, 1, False, 2, False, False, , 0, False, False, 1, 1"</definedName>
    <definedName name="cb_sChart14F2C526_opts" hidden="1">"1, 9, 1, False, 2, False, False, , 0, False, True, 1, 1"</definedName>
    <definedName name="cb_sChart14F6C935_opts" hidden="1">"1, 9, 1, False, 2, False, False, , 0, False, False, 1, 1"</definedName>
    <definedName name="cb_sChart14F6C9C0_opts" hidden="1">"1, 9, 1, False, 2, False, False, , 0, False, True, 1, 1"</definedName>
    <definedName name="cb_sChart14F6F63C_opts" hidden="1">"1, 9, 1, False, 2, False, False, , 0, False, False, 1, 1"</definedName>
    <definedName name="cb_sChart14F787E8_opts" hidden="1">"1, 9, 1, False, 2, False, False, , 0, False, False, 1, 2"</definedName>
    <definedName name="cb_sChart14F7947A_opts" hidden="1">"1, 9, 1, False, 2, False, False, , 0, False, False, 1, 2"</definedName>
    <definedName name="cb_sChart14F79A09_opts" hidden="1">"1, 9, 1, False, 2, False, False, , 0, False, False, 1, 2"</definedName>
    <definedName name="cb_sChart14F7F419_opts" hidden="1">"1, 9, 1, False, 2, False, False, , 0, False, True, 1, 1"</definedName>
    <definedName name="cb_sChart14F7F5FF_opts" hidden="1">"1, 9, 1, False, 2, False, False, , 0, False, True, 1, 1"</definedName>
    <definedName name="cb_sChart14FA60AB_opts" hidden="1">"1, 9, 1, False, 2, False, False, , 0, False, False, 1, 2"</definedName>
    <definedName name="cb_sChart14FA650D_opts" hidden="1">"1, 9, 1, False, 2, False, False, , 0, False, False, 1, 2"</definedName>
    <definedName name="cb_sChart1501ACE3_opts" hidden="1">"1, 8, 1, False, 2, False, False, , 0, False, False, 1, 2"</definedName>
    <definedName name="cb_sChart1501AEF7_opts" hidden="1">"1, 9, 1, False, 2, False, False, , 0, False, False, 1, 2"</definedName>
    <definedName name="cb_sChart1501DCE6_opts" hidden="1">"1, 9, 1, False, 2, False, False, , 0, False, False, 1, 2"</definedName>
    <definedName name="cb_sChart1501EF92_opts" hidden="1">"1, 9, 1, False, 2, False, False, , 0, False, False, 1, 2"</definedName>
    <definedName name="cb_sChart1501F8CB_opts" hidden="1">"1, 9, 1, False, 2, False, False, , 0, False, False, 1, 2"</definedName>
    <definedName name="cb_sChart150208AA_opts" hidden="1">"1, 9, 1, False, 2, False, False, , 0, False, False, 1, 2"</definedName>
    <definedName name="cb_sChart15020EC4_opts" hidden="1">"1, 9, 1, False, 2, False, False, , 0, False, False, 1, 2"</definedName>
    <definedName name="cb_sChart150212BF_opts" hidden="1">"1, 9, 1, False, 2, False, False, , 0, False, False, 1, 2"</definedName>
    <definedName name="cb_sChart15021F68_opts" hidden="1">"1, 9, 1, False, 2, False, False, , 0, False, False, 1, 1"</definedName>
    <definedName name="cb_sChart15022484_opts" hidden="1">"1, 9, 1, False, 2, False, False, , 0, False, False, 1, 2"</definedName>
    <definedName name="cb_sChart150226F5_opts" hidden="1">"1, 9, 1, False, 2, False, False, , 0, False, False, 1, 2"</definedName>
    <definedName name="cb_sChart15144595_opts" hidden="1">"1, 9, 1, False, 2, False, False, , 0, False, False, 1, 2"</definedName>
    <definedName name="cb_sChart15145615_opts" hidden="1">"1, 9, 1, False, 2, False, False, , 0, False, False, 1, 2"</definedName>
    <definedName name="cb_sChart151464B0_opts" hidden="1">"1, 9, 1, False, 2, False, False, , 0, False, False, 1, 2"</definedName>
    <definedName name="cb_sChart15146FA1_opts" hidden="1">"1, 9, 1, False, 2, False, False, , 0, False, False, 1, 2"</definedName>
    <definedName name="cb_sChart15149A94_opts" hidden="1">"1, 9, 1, False, 2, False, False, , 0, False, False, 1, 2"</definedName>
    <definedName name="cb_sChart1514EEC3_opts" hidden="1">"1, 9, 1, False, 2, False, False, , 0, False, False, 1, 2"</definedName>
    <definedName name="cb_sChart1514F2E0_opts" hidden="1">"1, 9, 1, False, 2, False, False, , 0, False, False, 1, 2"</definedName>
    <definedName name="cb_sChart151510A0_opts" hidden="1">"1, 9, 1, False, 2, False, False, , 0, False, False, 1, 2"</definedName>
    <definedName name="cb_sChart15154C37_opts" hidden="1">"1, 9, 1, False, 2, False, False, , 0, False, False, 1, 2"</definedName>
    <definedName name="cb_sChart15157034_opts" hidden="1">"1, 9, 1, False, 2, False, False, , 0, False, False, 1, 2"</definedName>
    <definedName name="cb_sChart1515F81B_opts" hidden="1">"1, 9, 1, False, 2, False, False, , 0, False, False, 1, 2"</definedName>
    <definedName name="cb_sChart1515F9EA_opts" hidden="1">"1, 9, 1, False, 2, False, False, , 0, False, False, 1, 2"</definedName>
    <definedName name="cb_sChart15161029_opts" hidden="1">"1, 9, 1, False, 2, False, False, , 0, False, False, 1, 2"</definedName>
    <definedName name="cb_sChart15163773_opts" hidden="1">"1, 9, 1, False, 2, False, False, , 0, False, False, 1, 2"</definedName>
    <definedName name="cb_sChart15164F8C_opts" hidden="1">"1, 9, 1, False, 2, False, False, , 0, False, False, 1, 2"</definedName>
    <definedName name="cb_sChart15165265_opts" hidden="1">"1, 9, 1, False, 2, False, False, , 0, False, False, 1, 2"</definedName>
    <definedName name="cb_sChart15166173_opts" hidden="1">"1, 9, 1, False, 2, False, False, , 0, False, False, 1, 2"</definedName>
    <definedName name="cb_sChart1516A84C_opts" hidden="1">"1, 9, 1, False, 2, False, False, , 0, False, False, 1, 2"</definedName>
    <definedName name="cb_sChart155036A2_opts" hidden="1">"1, 1, 1, False, 2, True, False, , 0, False, False, 1, 1"</definedName>
    <definedName name="cb_sChart155F5559_opts" hidden="1">"1, 1, 1, False, 2, False, False, , 0, False, False, 1, 1"</definedName>
    <definedName name="cb_sChart155F5734_opts" hidden="1">"1, 1, 1, False, 2, False, False, , 0, False, False, 2, 1"</definedName>
    <definedName name="cb_sChart155F57B3_opts" hidden="1">"1, 1, 1, False, 2, False, False, , 0, False, False, 1, 1"</definedName>
    <definedName name="cb_sChart15CA0E0A_opts" hidden="1">"1, 9, 1, False, 2, False, False, , 0, False, False, 1, 2"</definedName>
    <definedName name="cb_sChart15CA1FFD_opts" hidden="1">"1, 10, 1, False, 2, False, False, , 0, False, False, 1, 1"</definedName>
    <definedName name="cb_sChart15CA20AB_opts" hidden="1">"1, 9, 1, False, 2, False, False, , 0, False, False, 1, 1"</definedName>
    <definedName name="cb_sChart15CA2F5C_opts" hidden="1">"1, 9, 1, False, 2, False, False, , 0, False, False, 1, 1"</definedName>
    <definedName name="cb_sChart15CA30C3_opts" hidden="1">"1, 9, 1, False, 2, False, False, , 0, False, True, 1, 1"</definedName>
    <definedName name="cb_sChart16E18E81_opts" hidden="1">"1, 9, 1, False, 2, False, False, , 0, False, True, 1, 1"</definedName>
    <definedName name="cb_sChart16EBA7BA_opts" hidden="1">"1, 1, 1, False, 2, True, False, , 0, False, True, 1, 2"</definedName>
    <definedName name="cb_sChart1747F65E_opts">"2, 1, 2, True, 2, False, False, , 0, False, True, 1, 1"</definedName>
    <definedName name="cb_sChart1749F803_opts">"1, 1, 1, False, 2, True, False, , 0, False, False, 1, 1"</definedName>
    <definedName name="cb_sChart174A0AB0_opts">"1, 1, 1, False, 2, False, False, , 0, False, False, 2, 1"</definedName>
    <definedName name="cb_sChart174C8BEB_opts">"1, 9, 1, False, 2, False, False, , 0, False, True, 1, 1"</definedName>
    <definedName name="cb_sChart174C8EAD_opts">"1, 9, 1, False, 2, False, False, , 0, False, False, 1, 1"</definedName>
    <definedName name="cb_sChart174C909E_opts">"1, 9, 1, False, 2, False, False, , 0, False, True, 1, 1"</definedName>
    <definedName name="cb_sChart174E2C44_opts">"2, 1, 2, True, 2, False, False, , 0, False, True, 1, 1"</definedName>
    <definedName name="cb_sChart1754A686_opts">"1, 10, 1, False, 2, False, False, , 0, False, False, 2, 2"</definedName>
    <definedName name="cb_sChart1755F643_opts">"1, 1, 1, False, 2, False, False, , 0, False, False, 2, 1"</definedName>
    <definedName name="cb_sChart1755FC0D_opts">"1, 1, 1, False, 2, True, False, , 0, False, False, 2, 1"</definedName>
    <definedName name="cb_sChart175849A6_opts">"1, 1, 1, False, 2, False, False, , 0, False, False, 2, 1"</definedName>
    <definedName name="cb_sChart175885B1_opts">"1, 1, 1, False, 2, False, False, , 0, False, False, 1, 1"</definedName>
    <definedName name="cb_sChart175890FE_opts">"1, 1, 1, False, 2, True, False, , 0, False, False, 1, 1"</definedName>
    <definedName name="cb_sChart1765309A_opts">"2, 1, 2, True, 2, False, False, , 0, False, True, 1, 1"</definedName>
    <definedName name="cb_sChart1769A36D_opts">"2, 1, 2, True, 2, False, False, , 0, False, True, 1, 1"</definedName>
    <definedName name="cb_sChart1769CA15_opts">"1, 9, 1, False, 2, False, False, , 0, False, True, 1, 1"</definedName>
    <definedName name="cb_sChart1796B31E_opts" hidden="1">"1, 8, 1, False, 2, False, False, , 0, False, False, 1, 1"</definedName>
    <definedName name="cb_sChart18009FE8_opts" hidden="1">"1, 1, 1, False, 2, False, False, , 0, False, False, 1, 1"</definedName>
    <definedName name="cb_sChart1801153B_opts" hidden="1">"1, 1, 1, False, 2, False, False, , 0, False, True, 1, 1"</definedName>
    <definedName name="cb_sChart182C6410_opts">"1, 1, 1, False, 2, True, False, , 0, False, False, 2, 2"</definedName>
    <definedName name="cb_sChart182C682D_opts">"2, 1, 1, False, 2, False, False, , 0, False, False, 2, 2"</definedName>
    <definedName name="cb_sChart182C6A08_opts">"2, 1, 1, True, 2, False, False, , 0, False, True, 2, 2"</definedName>
    <definedName name="cb_sChart182C8139_opts">"1, 10, 1, False, 2, False, False, , 0, False, False, 1, 1"</definedName>
    <definedName name="cb_sChart182CA784_opts">"2, 1, 1, True, 2, False, False, , 0, False, True, 2, 2"</definedName>
    <definedName name="cb_sChart182CB588_opts">"1, 1, 1, False, 2, True, False, , 0, False, False, 2, 2"</definedName>
    <definedName name="cb_sChart182CB687_opts">"1, 1, 1, False, 2, True, False, , 0, False, False, 2, 2"</definedName>
    <definedName name="cb_sChart182CB729_opts">"1, 1, 1, False, 2, True, False, , 0, False, False, 2, 2"</definedName>
    <definedName name="cb_sChart182CB879_opts">"1, 1, 1, False, 2, True, False, , 0, False, False, 2, 2"</definedName>
    <definedName name="cb_sChart182CCD73_opts">"2, 1, 2, True, 2, False, False, , 0, False, True, 1, 1"</definedName>
    <definedName name="cb_sChart182D26A7_opts">"1, 9, 1, False, 2, False, False, , 0, False, True, 1, 1"</definedName>
    <definedName name="cb_sChart182EE412_opts">"1, 3, 1, False, 2, False, False, , 0, False, False, 2, 2"</definedName>
    <definedName name="cb_sChart182EE7EA_opts">"1, 3, 1, False, 2, True, False, , 0, False, True, 2, 2"</definedName>
    <definedName name="cb_sChart182EEAFD_opts">"1, 3, 1, False, 2, False, False, , 0, False, True, 1, 1"</definedName>
    <definedName name="cb_sChart182EEB7C_opts">"1, 3, 1, False, 2, False, False, , 0, False, True, 2, 2"</definedName>
    <definedName name="cb_sChart182EFA23_opts">"1, 3, 1, False, 2, False, False, , 0, False, True, 2, 2"</definedName>
    <definedName name="cb_sChart182F2AF6_opts">"1, 10, 1, False, 2, False, False, , 0, False, False, 1, 1"</definedName>
    <definedName name="cb_sChart182F2C80_opts">"1, 10, 1, False, 2, False, False, , 0, False, False, 1, 1"</definedName>
    <definedName name="cb_sChart182F3616_opts">"1, 10, 1, False, 2, False, False, , 0, False, False, 1, 1"</definedName>
    <definedName name="cb_sChart182F379F_opts">"1, 10, 1, False, 2, False, False, , 0, False, False, 1, 1"</definedName>
    <definedName name="cb_sChart182F6E6B_opts">"1, 1, 1, False, 2, True, False, , 0, False, False, 1, 2"</definedName>
    <definedName name="cb_sChart182F8534_opts">"1, 1, 1, False, 2, True, False, , 0, False, False, 2, 2"</definedName>
    <definedName name="cb_sChart182F90BC_opts">"1, 1, 1, False, 2, True, False, , 0, False, False, 2, 2"</definedName>
    <definedName name="cb_sChart18446126_opts">"2, 1, 2, True, 2, False, False, , 0, False, True, 1, 1"</definedName>
    <definedName name="cb_sChart1844654F_opts">"1, 9, 1, False, 2, False, False, , 0, False, True, 1, 1"</definedName>
    <definedName name="cb_sChart189C3065_opts">"2, 1, 2, True, 2, False, False, , 0, False, True, 1, 1"</definedName>
    <definedName name="cb_sChart18B33842_opts" hidden="1">"1, 1, 1, False, 2, False, False, , 0, False, False, 1, 1"</definedName>
    <definedName name="cb_sChart18BA2280_opts" hidden="1">"1, 1, 1, False, 2, False, False, , 0, False, False, 1, 1"</definedName>
    <definedName name="cb_sChart18BB2677_opts" hidden="1">"1, 1, 1, False, 2, False, False, , 0, False, False, 1, 1"</definedName>
    <definedName name="cb_sChart18C2F22E_opts" hidden="1">"1, 9, 1, False, 2, False, False, , 0, False, True, 1, 1"</definedName>
    <definedName name="cb_sChart18C2F3FD_opts" hidden="1">"1, 1, 1, False, 2, False, False, , 0, False, True, 1, 1"</definedName>
    <definedName name="cb_sChart18C2F4E5_opts" hidden="1">"1, 9, 1, False, 2, False, False, , 0, False, True, 1, 1"</definedName>
    <definedName name="cb_sChart18C63501_opts" hidden="1">"1, 1, 1, False, 2, False, False, , 0, False, False, 1, 1"</definedName>
    <definedName name="cb_sChart18D72224_opts">"2, 1, 2, True, 2, False, False, , 0, False, True, 1, 1"</definedName>
    <definedName name="cb_sChart19550B88_opts" hidden="1">"1, 1, 1, False, 2, False, False, , 0, False, False, 1, 1"</definedName>
    <definedName name="cb_sChart1955183C_opts" hidden="1">"2, 1, 1, True, 2, False, False, , 0, False, False, 1, 1"</definedName>
    <definedName name="cb_sChart19551C4E_opts" hidden="1">"2, 1, 1, True, 2, True, False, , 0, False, False, 1, 1"</definedName>
    <definedName name="cb_sChart1955C01A_opts" hidden="1">"2, 1, 1, False, 2, False, False, , 0, False, True, 1, 1"</definedName>
    <definedName name="cb_sChart1955C1C7_opts" hidden="1">"2, 1, 1, True, 2, False, False, , 0, False, True, 1, 1"</definedName>
    <definedName name="cb_sChart1962D0C9_opts" hidden="1">"1, 9, 1, False, 2, False, False, , 0, False, False, 1, 1"</definedName>
    <definedName name="cb_sChart1962D5CE_opts" hidden="1">"1, 9, 1, False, 2, False, False, , 0, False, False, 1, 1"</definedName>
    <definedName name="cb_sChart1962D785_opts" hidden="1">"1, 9, 1, False, 2, False, False, , 0, False, True, 1, 1"</definedName>
    <definedName name="cb_sChart197BC40C_opts" hidden="1">"1, 1, 1, False, 2, False, False, , 0, False, False, 1, 1"</definedName>
    <definedName name="cb_sChart19D07DB_opts">"1, 2, 1, False, 2, False, False, , 0, False, False, 2, 1"</definedName>
    <definedName name="cb_sChart19DDC996_opts" hidden="1">"1, 10, 1, False, 2, False, False, , 0, False, False, 2, 2"</definedName>
    <definedName name="cb_sChart19EB7A17_opts" hidden="1">"1, 3, 1, False, 2, False, False, , 0, False, True, 1, 1"</definedName>
    <definedName name="cb_sChart19EB7D70_opts" hidden="1">"1, 5, 1, False, 2, False, False, , 0, False, True, 1, 1"</definedName>
    <definedName name="cb_sChart19EB7F61_opts" hidden="1">"1, 3, 1, False, 2, False, False, , 0, False, True, 1, 1"</definedName>
    <definedName name="cb_sChart1A3873A1_opts" hidden="1">"1, 1, 1, False, 2, True, False, , 0, False, True, 1, 1"</definedName>
    <definedName name="cb_sChart1A3875D8_opts" hidden="1">"1, 1, 1, False, 2, False, False, , 0, False, False, 1, 1"</definedName>
    <definedName name="cb_sChart1A3877BF_opts" hidden="1">"1, 1, 1, False, 2, True, False, , 0, False, True, 1, 1"</definedName>
    <definedName name="cb_sChart1A387878_opts" hidden="1">"1, 1, 1, False, 2, True, False, , 0, False, True, 1, 1"</definedName>
    <definedName name="cb_sChart1A387AF4_opts" hidden="1">"1, 3, 1, False, 2, False, False, , 0, False, False, 1, 1"</definedName>
    <definedName name="cb_sChart1A38BEAE_opts" hidden="1">"1, 10, 1, False, 2, True, False, , 0, False, False, 1, 1"</definedName>
    <definedName name="cb_sChart1A43A019_opts" hidden="1">"1, 1, 1, False, 2, True, False, , 0, False, False, 1, 1"</definedName>
    <definedName name="cb_sChart1A4414D6_opts" hidden="1">"1, 1, 1, False, 2, True, False, , 0, False, False, 1, 1"</definedName>
    <definedName name="cb_sChart1A4416BC_opts" hidden="1">"1, 1, 1, False, 2, True, False, , 0, False, False, 1, 1"</definedName>
    <definedName name="cb_sChart1A4418D0_opts" hidden="1">"1, 1, 1, False, 2, True, False, , 0, False, False, 1, 1"</definedName>
    <definedName name="cb_sChart1A4419DA_opts" hidden="1">"1, 1, 1, False, 2, True, False, , 0, False, False, 1, 1"</definedName>
    <definedName name="cb_sChart1AC0211C_opts" hidden="1">"1, 1, 1, False, 2, False, False, , 0, False, False, 2, 2"</definedName>
    <definedName name="cb_sChart1AC021B3_opts" hidden="1">"1, 1, 1, False, 2, False, False, , 0, False, False, 2, 2"</definedName>
    <definedName name="cb_sChart1AC02226_opts" hidden="1">"1, 1, 1, False, 2, False, False, , 0, False, False, 2, 2"</definedName>
    <definedName name="cb_sChart1AC02446_opts" hidden="1">"1, 1, 1, False, 2, True, False, , 0, False, True, 2, 2"</definedName>
    <definedName name="cb_sChart1AC02765_opts" hidden="1">"1, 1, 1, False, 2, True, False, , 0, False, True, 2, 2"</definedName>
    <definedName name="cb_sChart1AC027D9_opts" hidden="1">"1, 1, 1, False, 2, True, False, , 0, False, True, 2, 2"</definedName>
    <definedName name="cb_sChart1B1BE962_opts">"1, 1, 1, False, 2, True, False, , 0, False, True, 1, 1"</definedName>
    <definedName name="cb_sChart1B1BEC47_opts">"1, 1, 1, False, 2, True, False, , 0, False, False, 1, 1"</definedName>
    <definedName name="cb_sChart1B1BEDFF_opts">"1, 1, 1, False, 2, True, False, , 0, False, False, 1, 1"</definedName>
    <definedName name="cb_sChart1B1BF0B5_opts">"1, 1, 1, False, 2, True, False, , 0, False, False, 1, 1"</definedName>
    <definedName name="cb_sChart1B1BF228_opts">"1, 1, 1, False, 2, True, False, , 0, False, False, 1, 1"</definedName>
    <definedName name="cb_sChart1B1BF30F_opts">"1, 1, 1, False, 2, True, False, , 0, False, False, 1, 2"</definedName>
    <definedName name="cb_sChart1B1BF48D_opts">"1, 1, 1, False, 2, True, False, , 0, False, False, 1, 1"</definedName>
    <definedName name="cb_sChart1B1BF772_opts">"2, 1, 1, False, 2, False, False, , 0, False, False, 1, 1"</definedName>
    <definedName name="cb_sChart1B2A786B_opts">"1, 9, 1, False, 2, False, False, , 0, False, True, 1, 1"</definedName>
    <definedName name="cb_sChart1B36F9D3_opts">"2, 1, 1, False, 2, False, False, , 0, False, False, 1, 1"</definedName>
    <definedName name="cb_sChart1B36FA69_opts">"2, 1, 1, True, 2, False, False, , 0, False, True, 1, 1"</definedName>
    <definedName name="cb_sChart1B36FB17_opts">"2, 1, 2, True, 2, False, False, , 0, False, True, 1, 1"</definedName>
    <definedName name="cb_sChart1B3899A2_opts">"1, 9, 1, False, 2, False, False, , 0, False, True, 1, 1"</definedName>
    <definedName name="cb_sChart1B597E8A_opts">"1, 3, 1, False, 2, False, False, , 0, False, False, 1, 1"</definedName>
    <definedName name="cb_sChart1B598BC9_opts">"1, 3, 1, False, 2, False, False, , 0, False, True, 1, 1"</definedName>
    <definedName name="cb_sChart1B598CA5_opts">"1, 3, 1, False, 2, True, False, , 0, False, False, 1, 1"</definedName>
    <definedName name="cb_sChart1B598D98_opts">"1, 5, 1, False, 2, False, False, , 0, False, False, 1, 1"</definedName>
    <definedName name="cb_sChart1B598E69_opts">"1, 3, 1, False, 2, False, False, , 0, False, True, 1, 1"</definedName>
    <definedName name="cb_sChart1B59DA46_opts">"1, 3, 1, False, 2, True, False, , 0, False, True, 1, 2"</definedName>
    <definedName name="cb_sChart1B59F03F_opts">"1, 3, 1, False, 2, True, False, , 0, False, True, 1, 2"</definedName>
    <definedName name="cb_sChart1B76B73C_opts">"2, 1, 2, True, 2, False, False, , 0, False, True, 1, 1"</definedName>
    <definedName name="cb_sChart1B76EB51_opts">"1, 9, 1, False, 2, False, False, , 0, False, True, 1, 1"</definedName>
    <definedName name="cb_sChart1B854864_opts">"2, 1, 2, True, 2, False, False, , 0, False, True, 1, 1"</definedName>
    <definedName name="cb_sChart1B855A06_opts">"2, 1, 2, True, 2, False, False, , 0, False, True, 1, 1"</definedName>
    <definedName name="cb_sChart1B857654_opts">"1, 3, 1, False, 2, True, False, , 0, False, True, 1, 1"</definedName>
    <definedName name="cb_sChart1B8582DA_opts">"1, 5, 1, False, 2, False, False, , 0, False, False, 1, 1"</definedName>
    <definedName name="cb_sChart1B85949E_opts">"2, 1, 1, False, 2, False, False, , 0, False, False, 1, 1"</definedName>
    <definedName name="cb_sChart1B90E804_opts">"1, 1, 1, False, 2, True, False, , 0, False, False, 1, 1"</definedName>
    <definedName name="cb_sChart1B90EF28_opts">"1, 1, 1, False, 2, True, False, , 0, False, False, 1, 1"</definedName>
    <definedName name="cb_sChart1B90FE93_opts">"1, 1, 1, False, 2, True, False, , 0, False, False, 1, 1"</definedName>
    <definedName name="cb_sChart1B910758_opts">"2, 1, 2, True, 2, False, False, , 0, False, True, 1, 1"</definedName>
    <definedName name="cb_sChart1B911376_opts">"1, 1, 1, False, 2, True, False, , 0, False, False, 1, 1"</definedName>
    <definedName name="cb_sChart1B911C6A_opts">"2, 1, 1, False, 2, True, False, , 0, False, False, 1, 1"</definedName>
    <definedName name="cb_sChart1B912893_opts">"1, 6, 1, False, 2, False, False, , 0, False, False, 1, 1"</definedName>
    <definedName name="cb_sChart1B9A4AFE_opts" hidden="1">"1, 9, 1, False, 2, False, False, , 0, False, False, 1, 2"</definedName>
    <definedName name="cb_sChart1BA1DC3F_opts" hidden="1">"1, 9, 1, False, 2, False, False, , 0, False, False, 1, 2"</definedName>
    <definedName name="cb_sChart1C1DB169_opts" hidden="1">"1, 3, 1, False, 2, False, False, , 0, False, False, 1, 1"</definedName>
    <definedName name="cb_sChart1C3B75AC_opts" hidden="1">"1, 9, 1, False, 2, False, False, , 0, False, True, 1, 1"</definedName>
    <definedName name="cb_sChart1C3B9A4B_opts" hidden="1">"1, 9, 1, False, 2, False, False, , 0, False, True, 1, 1"</definedName>
    <definedName name="cb_sChart1C3BD6A6_opts">"1, 10, 1, False, 2, False, False, , 0, False, False, 1, 1"</definedName>
    <definedName name="cb_sChart1C3BE924_opts" hidden="1">"1, 9, 1, False, 2, False, False, , 0, False, True, 1, 1"</definedName>
    <definedName name="cb_sChart1C3BEA5C_opts" hidden="1">"1, 9, 1, False, 2, False, False, , 0, False, True, 1, 1"</definedName>
    <definedName name="cb_sChart1C57CB5C_opts">"1, 10, 1, False, 2, False, False, , 0, False, False, 1, 1"</definedName>
    <definedName name="cb_sChart1C5896AD_opts">"1, 10, 1, False, 2, False, False, , 0, False, False, 1, 1"</definedName>
    <definedName name="cb_sChart1C589842_opts">"1, 10, 1, False, 2, False, False, , 0, False, False, 1, 1"</definedName>
    <definedName name="cb_sChart1C5FD194_opts">"2, 1, 2, True, 2, False, False, , 0, False, True, 1, 1"</definedName>
    <definedName name="cb_sChart1C5FEB93_opts">"2, 1, 2, True, 2, False, False, , 0, False, True, 1, 1"</definedName>
    <definedName name="cb_sChart1C6D61E4_opts">"2, 1, 3, False, 2, False, False, , 0, False, False, 1, 1"</definedName>
    <definedName name="cb_sChart1C94B61D_opts" hidden="1">"1, 9, 3, False, 2, False, False, , 0, False, True, 1, 1"</definedName>
    <definedName name="cb_sChart1C94BA0C_opts" hidden="1">"1, 1, 1, False, 2, True, False, , 0, False, True, 1, 1"</definedName>
    <definedName name="cb_sChart1C94BFE1_opts" hidden="1">"1, 9, 1, False, 2, False, False, , 0, False, True, 1, 1"</definedName>
    <definedName name="cb_sChart1CC916DC_opts" hidden="1">"1, 10, 1, False, 2, False, False, , 0, False, False, 1, 1"</definedName>
    <definedName name="cb_sChart1D0218BA_opts" hidden="1">"1, 1, 1, False, 2, False, False, , 0, False, False, 1, 1"</definedName>
    <definedName name="cb_sChart1D0219E7_opts" hidden="1">"1, 1, 1, False, 2, False, False, , 0, False, False, 1, 1"</definedName>
    <definedName name="cb_sChart1D022117_opts" hidden="1">"1, 1, 1, False, 2, False, False, , 0, False, False, 1, 1"</definedName>
    <definedName name="cb_sChart1D02CAAE_opts" hidden="1">"1, 10, 1, False, 2, False, False, , 0, False, False, 1, 1"</definedName>
    <definedName name="cb_sChart1D03E238_opts" hidden="1">"1, 1, 1, False, 2, False, False, , 0, False, False, 1, 1"</definedName>
    <definedName name="cb_sChart1D03E90C_opts" hidden="1">"1, 1, 1, False, 2, False, False, , 0, False, False, 1, 1"</definedName>
    <definedName name="cb_sChart1D1405AB_opts" hidden="1">"1, 10, 1, False, 2, False, False, , 0, False, False, 1, 1"</definedName>
    <definedName name="cb_sChart1D1426E6_opts" hidden="1">"1, 10, 1, False, 2, False, False, , 0, False, False, 1, 1"</definedName>
    <definedName name="cb_sChart1D14336C_opts" hidden="1">"1, 10, 1, False, 2, False, False, , 0, False, False, 1, 1"</definedName>
    <definedName name="cb_sChart1D14587E_opts" hidden="1">"1, 10, 1, False, 2, False, False, , 0, False, False, 1, 1"</definedName>
    <definedName name="cb_sChart1D4AB240_opts" hidden="1">"1, 9, 1, False, 2, False, False, , 0, False, True, 2, 2"</definedName>
    <definedName name="cb_sChart1D5372A5_opts">"1, 5, 1, False, 2, False, False, , 0, False, False, 1, 1"</definedName>
    <definedName name="cb_sChart1D8F6DF6_opts" hidden="1">"1, 1, 1, False, 2, False, False, , 0, False, True, 1, 1"</definedName>
    <definedName name="cb_sChart1D8F6F97_opts" hidden="1">"1, 9, 1, False, 2, False, False, , 0, False, True, 1, 1"</definedName>
    <definedName name="cb_sChart1DB9B8D4_opts" hidden="1">"1, 10, 1, False, 2, False, False, , 0, False, False, 1, 1"</definedName>
    <definedName name="cb_sChart1DB9C5CE_opts" hidden="1">"1, 10, 1, False, 2, False, False, , 0, False, False, 1, 1"</definedName>
    <definedName name="cb_sChart1DBAAD_opts">"2, 1, 2, True, 2, False, False, , 0, False, True, 1, 2"</definedName>
    <definedName name="cb_sChart1DBB89_opts">"2, 1, 2, True, 2, False, False, , 0, False, True, 1, 1"</definedName>
    <definedName name="cb_sChart1DBCD0EE_opts" hidden="1">"1, 10, 1, False, 2, False, False, , 0, False, False, 1, 1"</definedName>
    <definedName name="cb_sChart1DBCD418_opts" hidden="1">"1, 10, 1, False, 2, False, False, , 0, False, False, 1, 1"</definedName>
    <definedName name="cb_sChart1F628B42_opts" hidden="1">"1, 9, 1, False, 2, False, False, , 0, False, False, 1, 1"</definedName>
    <definedName name="cb_sChart1F628FDF_opts" hidden="1">"1, 8, 1, False, 2, False, False, , 0, False, False, 1, 1"</definedName>
    <definedName name="cb_sChart1F62AC95_opts" hidden="1">"1, 8, 1, False, 2, False, False, , 0, False, False, 1, 1"</definedName>
    <definedName name="cb_sChart2DB05D6_opts">"1, 7, 1, False, 2, False, False, , 0, False, True, 1, 1"</definedName>
    <definedName name="cb_sChart2DBCB46_opts">"1, 7, 1, False, 2, False, False, , 0, False, True, 1, 1"</definedName>
    <definedName name="cb_sChart2F46DBE_opts">"2, 1, 1, True, 2, False, False, , 0, False, True, 1, 2"</definedName>
    <definedName name="cb_sChart34654DB_opts">"1, 8, 1, False, 2, False, False, , 0, False, False, 1, 2"</definedName>
    <definedName name="cb_sChart41E9A35_opts" hidden="1">"1, 9, 1, False, 2, False, False, , 0, False, True, 1, 1"</definedName>
    <definedName name="cb_sChart68E08A4_opts" hidden="1">"1, 1, 1, False, 2, True, False, , 0, False, False, 2, 2"</definedName>
    <definedName name="cb_sChart6F544DD_opts" hidden="1">"1, 3, 1, False, 2, False, False, , 0, False, False, 2, 1"</definedName>
    <definedName name="cb_sChart74FE4B0_opts" hidden="1">"1, 4, 1, False, 2, True, False, , 0, False, False, 1, 1"</definedName>
    <definedName name="cb_sChart74FE8FC_opts" hidden="1">"1, 4, 1, False, 2, True, False, , 0, False, False, 1, 1"</definedName>
    <definedName name="cb_sChart7F59C8D_opts" hidden="1">"1, 4, 1, False, 2, False, False, , 0, False, False, 1, 1"</definedName>
    <definedName name="cb_sChart7F59D80_opts" hidden="1">"1, 1, 1, False, 2, True, False, , 0, False, False, 1, 1"</definedName>
    <definedName name="cb_sChart7F5A913_opts" hidden="1">"1, 1, 1, False, 2, True, False, , 0, False, False, 3, 1"</definedName>
    <definedName name="cb_sChart7F5AA63_opts" hidden="1">"1, 1, 1, False, 2, False, False, , 0, False, False, 3, 1"</definedName>
    <definedName name="cb_sChart7F5AB6D_opts" hidden="1">"1, 1, 1, False, 2, False, False, , 0, False, False, 3, 1"</definedName>
    <definedName name="cb_sChart7F5AED1_opts" hidden="1">"1, 1, 1, False, 2, False, False, , 0, False, False, 3, 1"</definedName>
    <definedName name="cb_sChartAFDFAB0_opts" hidden="1">"2, 1, 2, True, 2, False, False, , 0, False, True, 1, 1"</definedName>
    <definedName name="cb_sChartAFE0006_opts" hidden="1">"2, 1, 2, True, 2, False, False, , 0, False, True, 1, 1"</definedName>
    <definedName name="cb_sChartAFF5837_opts" hidden="1">"1, 9, 1, False, 2, False, False, , 0, False, True, 1, 1"</definedName>
    <definedName name="cb_sChartAFF7DEC_opts" hidden="1">"1, 9, 1, False, 2, False, False, , 0, False, False, 1, 1"</definedName>
    <definedName name="cb_sChartAFFAE4C_opts" hidden="1">"1, 9, 1, False, 2, False, False, , 0, False, False, 1, 1"</definedName>
    <definedName name="cb_sChartB00A4CA_opts" hidden="1">"1, 9, 1, False, 2, False, False, , 0, False, False, 1, 1"</definedName>
    <definedName name="cb_sChartB00BB88_opts" hidden="1">"1, 9, 1, False, 2, False, False, , 0, False, True, 1, 1"</definedName>
    <definedName name="cb_sChartC32A1F1_opts" hidden="1">"1, 10, 1, False, 2, True, False, , 0, False, True, 1, 2"</definedName>
    <definedName name="cb_sChartC32D7E1_opts" hidden="1">"1, 3, 1, False, 2, False, False, , 0, False, True, 1, 1"</definedName>
    <definedName name="cb_sChartC32E828_opts" hidden="1">"1, 1, 1, False, 2, True, False, , 0, False, False, 1, 1"</definedName>
    <definedName name="cb_sChartC6F96D3_opts" hidden="1">"1, 9, 1, False, 2, False, False, , 0, False, True, 1, 1"</definedName>
    <definedName name="cb_sChartC6F9839_opts" hidden="1">"1, 9, 1, False, 2, False, False, , 0, False, False, 1, 1"</definedName>
    <definedName name="cb_sChartC6F9966_opts" hidden="1">"1, 9, 1, False, 2, False, False, , 0, False, True, 1, 1"</definedName>
    <definedName name="cb_sChartD68BCC9_opts" hidden="1">"1, 1, 1, False, 2, True, False, , 0, False, True, 1, 1"</definedName>
    <definedName name="cb_sChartD6B06A2_opts" hidden="1">"1, 1, 1, False, 2, False, False, , 0, False, False, 2, 2"</definedName>
    <definedName name="cb_sChartD6B1FA3_opts" hidden="1">"1, 1, 1, False, 2, False, False, , 0, False, False, 2, 2"</definedName>
    <definedName name="cb_sChartD6B69B1_opts" hidden="1">"1, 1, 1, False, 2, False, False, , 0, False, False, 1, 2"</definedName>
    <definedName name="cb_sChartD6B76F0_opts" hidden="1">"2, 1, 1, False, 2, False, False, , 0, False, False, 1, 2"</definedName>
    <definedName name="cb_sChartD6B943C_opts" hidden="1">"2, 1, 1, False, 3, False, False, , 0, False, False, 1, 2"</definedName>
    <definedName name="cb_sChartD6C1C01_opts" hidden="1">"2, 1, 1, True, 2, False, False, , 0, False, False, 1, 2"</definedName>
    <definedName name="cb_sChartD6FD60D_opts" hidden="1">"1, 1, 1, False, 2, False, False, , 0, False, False, 1, 1"</definedName>
    <definedName name="cb_sChartD78B484_opts" hidden="1">"2, 1, 1, False, 2, True, False, , 0, False, False, 1, 2"</definedName>
    <definedName name="cb_sChartD78C2AA_opts" hidden="1">"2, 1, 1, True, 2, True, False, , 0, False, False, 1, 2"</definedName>
    <definedName name="cb_sChartD78C76A_opts" hidden="1">"2, 1, 1, True, 2, True, False, , 0, False, False, 1, 1"</definedName>
    <definedName name="cb_sChartD78CF99_opts" hidden="1">"2, 1, 3, True, 2, False, False, , 0, False, False, 1, 1"</definedName>
    <definedName name="cb_sChartD78D2CE_opts" hidden="1">"1, 1, 1, False, 2, False, False, , 0, False, False, 1, 2"</definedName>
    <definedName name="cb_sChartD78D365_opts" hidden="1">"1, 1, 1, False, 2, False, False, , 0, False, False, 1, 2"</definedName>
    <definedName name="cb_sChartD78D5B3_opts" hidden="1">"1, 1, 1, False, 2, False, False, , 0, False, False, 1, 2"</definedName>
    <definedName name="cb_sChartD78D655_opts" hidden="1">"1, 1, 1, False, 2, True, False, , 0, False, False, 1, 2"</definedName>
    <definedName name="cb_sChartD78DFD4_opts" hidden="1">"2, 1, 1, True, 2, False, False, , 0, False, False, 1, 2"</definedName>
    <definedName name="cb_sChartD78E27F_opts" hidden="1">"2, 1, 1, True, 2, False, False, , 0, False, False, 1, 2"</definedName>
    <definedName name="cb_sChartD78E924_opts" hidden="1">"2, 1, 1, True, 3, False, False, , 0, False, False, 1, 2"</definedName>
    <definedName name="cb_sChartD7A9852_opts" hidden="1">"2, 1, 1, True, 3, False, False, , 0, False, False, 1, 2"</definedName>
    <definedName name="cb_sChartE2218BA_opts">"1, 4, 1, False, 2, False, False, , 0, False, True, 1, 1"</definedName>
    <definedName name="cb_sChartE221ADA_opts">"1, 5, 1, False, 2, False,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019EA2_opts" hidden="1">"1, 8, 1, False, 2, False, False, , 0, False, False, 1, 2"</definedName>
    <definedName name="cb_sChartF046D89_opts" hidden="1">"1, 1, 1, False, 2, True, False, , 1, False, False, 1, 1"</definedName>
    <definedName name="cb_sChartF048B26_opts" hidden="1">"1, 5, 1, False, 2, False, False, , 1, False, False, 1, 2"</definedName>
    <definedName name="cb_sChartF1ADE59_opts" hidden="1">"1, 5, 1, False, 2, False, False, , 0, False, True, 1, 1"</definedName>
    <definedName name="cb_sChartF1AE10F_opts" hidden="1">"1, 3, 1, False, 2, False, False, , 0, False, False, 1, 1"</definedName>
    <definedName name="cb_sChartF1AE2DE_opts" hidden="1">"1, 3, 1, False, 2, False, False, , 0, False, True, 1, 1"</definedName>
    <definedName name="cb_sChartF1AFB1A_opts" hidden="1">"1, 1, 1, False, 2, False, False, , 0, False, False, 1, 1"</definedName>
    <definedName name="cb_sChartF1AFB82_opts" hidden="1">"1, 1, 1, False, 2, False, False, , 0, False, False, 1, 1"</definedName>
    <definedName name="cb_sChartF1B1530_opts" hidden="1">"1, 9, 1, False, 2, False, False, , 0, False, True, 1, 1"</definedName>
    <definedName name="cb_sChartF1B6D9F_opts" hidden="1">"1, 8, 1, False, 2, False, False, , 0, False, False, 1, 1"</definedName>
    <definedName name="cb_sChartF1C2E95_opts" hidden="1">"1, 8, 1, False, 2, False, False, , 0, False, False, 1, 1"</definedName>
    <definedName name="cb_sChartF20F9EE_opts" hidden="1">"1, 9, 1, False, 2, False, False, , 0, False, False, 1, 1"</definedName>
    <definedName name="cb_sChartF2B7B01_opts" hidden="1">"1, 1, 1, False, 2, True, False, , 1, False, False,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_Size_by_height_and_widthChart_16_opts" hidden="1">"1, 4, 1, False, 2, False, False, , 0, False, False, 1, 1"</definedName>
    <definedName name="cb_Size_by_height_and_widthChart_7_opts" hidden="1">"1, 4, 1, False, 2, False, False, , 0, False, False, 1, 1"</definedName>
    <definedName name="cb_Size_by_height_and_widthChart_8_opts" hidden="1">"1, 4, 1, False, 2, False, False, , 0, False, False, 1, 1"</definedName>
    <definedName name="CBWorkbookPriority" hidden="1">-1288123364</definedName>
    <definedName name="cc">{"Price","CNS","TS13","D","0","0","H"}</definedName>
    <definedName name="ccc" hidden="1">{"'Sports Summary'!$A$19:$AB$104"}</definedName>
    <definedName name="cccc" hidden="1">{"'Vietnam'!$E$21:$W$45","'Vietnam'!$E$21:$W$45"}</definedName>
    <definedName name="cccc2" hidden="1">{"'Vietnam'!$E$21:$W$45","'Vietnam'!$E$21:$W$45"}</definedName>
    <definedName name="ccccc" hidden="1">{#N/A,#N/A,TRUE,"Main Issues";#N/A,#N/A,TRUE,"Income statement ($)"}</definedName>
    <definedName name="CCP_Series_D">#REF!</definedName>
    <definedName name="Ccy">#REF!</definedName>
    <definedName name="cd0" hidden="1">{#N/A,#N/A,FALSE,"Job Sched"}</definedName>
    <definedName name="CDEPR">#REF!</definedName>
    <definedName name="CDW" hidden="1">{#N/A,#N/A,FALSE,"Job Sched"}</definedName>
    <definedName name="cdwc_date_range">OFFSET(#REF!,0,0,COUNTA(#REF!)-1)</definedName>
    <definedName name="cdwc_price_range">OFFSET(#REF!,0,0,COUNTA(#REF!)-1)</definedName>
    <definedName name="CebToggle">#REF!</definedName>
    <definedName name="CEGsummary">{"Client Name or Project Name"}</definedName>
    <definedName name="cert">{"fis.dbo.r1_datasum"}</definedName>
    <definedName name="cert1">{"fis.dbo.r1_datasum"}</definedName>
    <definedName name="CGA00">#REF!</definedName>
    <definedName name="CGA00PF">#REF!</definedName>
    <definedName name="CGA99PF">#REF!</definedName>
    <definedName name="ChangeRange" hidden="1">#REF!</definedName>
    <definedName name="chart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ChartCaptions">#REF!</definedName>
    <definedName name="ChartingArea">#REF!,#REF!</definedName>
    <definedName name="ChartingLabels">#REF!</definedName>
    <definedName name="chartrec">#REF!</definedName>
    <definedName name="chartrwc">#REF!</definedName>
    <definedName name="Charts">{"Mcp08.PrintRep",""}</definedName>
    <definedName name="ChartSpot">#REF!</definedName>
    <definedName name="ChartSubtitle" hidden="1">#REF!</definedName>
    <definedName name="ChartTitle" hidden="1">#REF!</definedName>
    <definedName name="CHECK">#REF!</definedName>
    <definedName name="CheckArraySize">IF(ISNUMBER([0]!Set.Size),(ROW()-[0]!Base.Row)&lt;[0]!Set.Size,TRUE)</definedName>
    <definedName name="chiho">{"'下期集計（10.27迄・速報値）'!$Q$16"}</definedName>
    <definedName name="Choices_Wrapper">[0]!Choices_Wrapper</definedName>
    <definedName name="chtMa">"Chart 2"</definedName>
    <definedName name="chtPieMarker">"Chart 2"</definedName>
    <definedName name="CIQANR_1825c766aed54902815752507f07334c" hidden="1">#REF!</definedName>
    <definedName name="CIQANR_2760974a023849568b7daa3bea8574d1" hidden="1">#REF!</definedName>
    <definedName name="CIQANR_47fd138f478e41c6b7fa612a99ada7a3" hidden="1">#REF!</definedName>
    <definedName name="CIQHuh" hidden="1">"Tait Revenue by Client_v7.xlsx"</definedName>
    <definedName name="CIQWBGuid" hidden="1">"aa4f312c-deb8-4300-9bd3-63381311caa5"</definedName>
    <definedName name="CIQWBGuid_1">"Twitchell Technical Products Revenue Forecast 2015-2020.xlsx"</definedName>
    <definedName name="CIQWBGuil2">"c74735fe-0900-4227-b020-948d12a31ac8"</definedName>
    <definedName name="CIQWBInfo" hidden="1">"{ ""CIQVersion"":""9.47.1108.4092"" }"</definedName>
    <definedName name="Circ">#REF!</definedName>
    <definedName name="cjb" hidden="1">{#N/A,#N/A,TRUE,"Cover00";#N/A,#N/A,TRUE,"Contents";#N/A,#N/A,TRUE,"IS00";#N/A,#N/A,TRUE,"BS00";#N/A,#N/A,TRUE,"CF00";#N/A,#N/A,TRUE,"SE00";#N/A,#N/A,TRUE,"COGS00";#N/A,#N/A,TRUE,"SG&amp;A00";#N/A,#N/A,TRUE,"Interest00";#N/A,#N/A,TRUE,"Stats00";#N/A,#N/A,TRUE,"Covenants00"}</definedName>
    <definedName name="CL">1</definedName>
    <definedName name="Class_B">68.45</definedName>
    <definedName name="ClientMatter" hidden="1">"b1"</definedName>
    <definedName name="Close">#REF!</definedName>
    <definedName name="Closing">32233</definedName>
    <definedName name="Closing.Date">#REF!</definedName>
    <definedName name="CLOSING1">32201</definedName>
    <definedName name="CLOSING2">32233</definedName>
    <definedName name="CLOSING3">32333</definedName>
    <definedName name="CLsysID">"BWP"</definedName>
    <definedName name="cn" hidden="1">{#N/A,#N/A,FALSE,"INPUTS";#N/A,#N/A,FALSE,"PROFORMA BSHEET";#N/A,#N/A,FALSE,"COMBINED";#N/A,#N/A,FALSE,"ACQUIROR";#N/A,#N/A,FALSE,"TARGET 1";#N/A,#N/A,FALSE,"TARGET 2";#N/A,#N/A,FALSE,"HIGH YIELD";#N/A,#N/A,FALSE,"OVERFUND"}</definedName>
    <definedName name="CNB">#REF!+#REF!+#REF!+#REF!+#REF!+#REF!+#REF!+#REF!+#REF!+#REF!+#REF!+#REF!+#REF!</definedName>
    <definedName name="CNY">#REF!</definedName>
    <definedName name="cogs1q01">#REF!</definedName>
    <definedName name="cogs1q02">#REF!</definedName>
    <definedName name="cogs2q01">#REF!</definedName>
    <definedName name="cogs2q02">#REF!</definedName>
    <definedName name="cogs3q01">#REF!</definedName>
    <definedName name="cogs3q02">#REF!</definedName>
    <definedName name="cogs4q01">#REF!</definedName>
    <definedName name="cogs4q02">#REF!</definedName>
    <definedName name="cogsfy01">#REF!</definedName>
    <definedName name="cogsfy02">#REF!</definedName>
    <definedName name="collection_days_estimator">#REF!</definedName>
    <definedName name="color">#REF!</definedName>
    <definedName name="Column_Lookup">#REF!</definedName>
    <definedName name="com" hidden="1">{#N/A,#N/A,FALSE,"INPUTS";#N/A,#N/A,FALSE,"PROFORMA BSHEET";#N/A,#N/A,FALSE,"COMBINED";#N/A,#N/A,FALSE,"HIGH YIELD";#N/A,#N/A,FALSE,"COMB_GRAPHS"}</definedName>
    <definedName name="Combine2">0.0127083333354676</definedName>
    <definedName name="comm" hidden="1">{"PAGE 1",#N/A,FALSE,"WEST_OT"}</definedName>
    <definedName name="comm2" hidden="1">{"PAGE 1",#N/A,FALSE,"WEST_OT"}</definedName>
    <definedName name="comm3" hidden="1">{"PAGE 1",#N/A,FALSE,"WEST_OT"}</definedName>
    <definedName name="commrev2" hidden="1">{"PAGE 1",#N/A,FALSE,"WEST_OT"}</definedName>
    <definedName name="Comp" hidden="1">#REF!</definedName>
    <definedName name="Comp1">#REF!</definedName>
    <definedName name="Comp2">#REF!</definedName>
    <definedName name="COMPANY">#REF!</definedName>
    <definedName name="Company_Code" hidden="1">"USSLP"</definedName>
    <definedName name="Company_Name">#REF!</definedName>
    <definedName name="compare" hidden="1">{#N/A,#N/A,TRUE,"COVER";#N/A,#N/A,TRUE,"BS";#N/A,#N/A,TRUE,"APR-01";#N/A,#N/A,TRUE,"CF"}</definedName>
    <definedName name="compco" hidden="1">{"Page1",#N/A,FALSE,"CompCo";"Page2",#N/A,FALSE,"CompCo"}</definedName>
    <definedName name="Compco1" hidden="1">{"Page1",#N/A,FALSE,"CompCo";"Page2",#N/A,FALSE,"CompCo"}</definedName>
    <definedName name="Compco2" hidden="1">{"Page1",#N/A,FALSE,"CompCo";"Page2",#N/A,FALSE,"CompCo"}</definedName>
    <definedName name="ComponentFullName">"UTC"</definedName>
    <definedName name="compresult" hidden="1">{"FCB_ALL",#N/A,FALSE,"FCB"}</definedName>
    <definedName name="compresults" hidden="1">{"FCB_ALL",#N/A,FALSE,"FCB"}</definedName>
    <definedName name="con" hidden="1">{#N/A,#N/A,FALSE,"INPUTS";#N/A,#N/A,FALSE,"PROFORMA BSHEET";#N/A,#N/A,FALSE,"COMBINED";#N/A,#N/A,FALSE,"HIGH YIELD";#N/A,#N/A,FALSE,"COMB_GRAPHS"}</definedName>
    <definedName name="Con_File">"LBOC_1"</definedName>
    <definedName name="CoNameFull">"PRO BRAND INT'L INC"</definedName>
    <definedName name="CoNameShort">"PBI - AMERICAS"</definedName>
    <definedName name="CONC">#REF!</definedName>
    <definedName name="Conference">OFFSET(INDIRECT("SRCGBP!$O$13"),0,0,COUNTA(INDIRECT("SRCGBP!$O$13:$O$65536")),1)</definedName>
    <definedName name="Confidentiality" hidden="1">#REF!</definedName>
    <definedName name="Connecticut">#REF!</definedName>
    <definedName name="Consolidating" hidden="1">{#N/A,#N/A,FALSE,"INPUTS";#N/A,#N/A,FALSE,"PROFORMA BSHEET";#N/A,#N/A,FALSE,"COMBINED";#N/A,#N/A,FALSE,"HIGH YIELD";#N/A,#N/A,FALSE,"COMB_GRAPHS"}</definedName>
    <definedName name="ConsoliDent" hidden="1">39216.5878819444</definedName>
    <definedName name="consumption">10.8/2000</definedName>
    <definedName name="cont" hidden="1">{#N/A,#N/A,FALSE,"Contribution Analysis"}</definedName>
    <definedName name="Container_weight">#REF!</definedName>
    <definedName name="ContentsHelp" hidden="1">#REF!</definedName>
    <definedName name="CONTI">#REF!</definedName>
    <definedName name="contrib2" hidden="1">{"page1",#N/A,FALSE,"Temp";"page2",#N/A,FALSE,"Temp";"page3",#N/A,FALSE,"Temp";"page4",#N/A,FALSE,"Temp";"page5",#N/A,FALSE,"Temp";"page6",#N/A,FALSE,"Temp"}</definedName>
    <definedName name="Contribution">OFFSET(INDIRECT("SRCGBP!$R$13"),0,0,COUNTA(INDIRECT("SRCGBP!$R$13:$R$65536")),1)</definedName>
    <definedName name="control" hidden="1">{"'1098trans'!$A$10:$F$64","'1098trans'!$A$65:$A$66","'1098trans'!$A$67:$D$69","'1098trans'!$A$64:$F$69"}</definedName>
    <definedName name="CONVERSION">#REF!</definedName>
    <definedName name="CopieFormules3">#REF!</definedName>
    <definedName name="COPM" hidden="1">#REF!</definedName>
    <definedName name="copy" hidden="1">{"'Customer Support Trends'!$A$1:$AB$13"}</definedName>
    <definedName name="copy1" hidden="1">{"'Customer Support Trends'!$A$1:$AB$13"}</definedName>
    <definedName name="copy2" hidden="1">{"'Customer Support Trends'!$A$1:$AB$13"}</definedName>
    <definedName name="Core">#REF!</definedName>
    <definedName name="COREGROUP">#REF!</definedName>
    <definedName name="CORPE97">#REF!</definedName>
    <definedName name="Corporate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Corporate2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Cost">#REF!</definedName>
    <definedName name="Cost_Center_Detail">#REF!</definedName>
    <definedName name="costs">#REF!</definedName>
    <definedName name="coun" hidden="1">{#N/A,#N/A,FALSE,"Assessment";#N/A,#N/A,FALSE,"Staffing";#N/A,#N/A,FALSE,"Hires";#N/A,#N/A,FALSE,"Assumptions"}</definedName>
    <definedName name="COUNT2" hidden="1">{#N/A,#N/A,FALSE,"Assessment";#N/A,#N/A,FALSE,"Staffing";#N/A,#N/A,FALSE,"Hires";#N/A,#N/A,FALSE,"Assumptions"}</definedName>
    <definedName name="countchk">0</definedName>
    <definedName name="Counter">10</definedName>
    <definedName name="COUNTRY" hidden="1">{#N/A,#N/A,FALSE,"Assessment";#N/A,#N/A,FALSE,"Staffing";#N/A,#N/A,FALSE,"Hires";#N/A,#N/A,FALSE,"Assumptions"}</definedName>
    <definedName name="Covenants" hidden="1">{#N/A,#N/A,FALSE,"Projections";#N/A,#N/A,FALSE,"Multiples Valuation";#N/A,#N/A,FALSE,"LBO";#N/A,#N/A,FALSE,"Multiples_Sensitivity";#N/A,#N/A,FALSE,"Summary"}</definedName>
    <definedName name="cox" hidden="1">{#N/A,#N/A,FALSE,"Time Warner";#N/A,#N/A,FALSE,"Entertainment Group";#N/A,#N/A,FALSE,"EBITDA";#N/A,#N/A,FALSE,"Notes"}</definedName>
    <definedName name="CPAGE">"37"</definedName>
    <definedName name="CPL_Line_Name17" hidden="1">#REF!</definedName>
    <definedName name="CPL_Line_Name18" hidden="1">#REF!</definedName>
    <definedName name="CPL_Line_Name19" hidden="1">#REF!</definedName>
    <definedName name="CPL_Line_Name2" hidden="1">#REF!</definedName>
    <definedName name="CPL_Line_Name20" hidden="1">#REF!</definedName>
    <definedName name="CPL_Line_Name21" hidden="1">#REF!</definedName>
    <definedName name="CPL_Line_Name22" hidden="1">#REF!</definedName>
    <definedName name="CPL_Line_Nbr17" hidden="1">#REF!</definedName>
    <definedName name="CPL_Line_Nbr18" hidden="1">#REF!</definedName>
    <definedName name="CPL_Line_Nbr19" hidden="1">#REF!</definedName>
    <definedName name="CPL_Line_Nbr20" hidden="1">#REF!</definedName>
    <definedName name="CPL_Line_Nbr21" hidden="1">#REF!</definedName>
    <definedName name="CPL_Line_Nbr22" hidden="1">#REF!</definedName>
    <definedName name="CPNMB">"1"</definedName>
    <definedName name="cpvs" hidden="1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CreateTable" hidden="1">#REF!</definedName>
    <definedName name="CREDIT">3</definedName>
    <definedName name="Crit_Line_Level_526" hidden="1">#REF!</definedName>
    <definedName name="csDesignMode">1</definedName>
    <definedName name="csdfsa" hidden="1">"c4427"</definedName>
    <definedName name="CT" hidden="1">{#N/A,#N/A,TRUE,"Cover00";#N/A,#N/A,TRUE,"Contents";#N/A,#N/A,TRUE,"IS00";#N/A,#N/A,TRUE,"BS00";#N/A,#N/A,TRUE,"CF00";#N/A,#N/A,TRUE,"SE00";#N/A,#N/A,TRUE,"COGS00";#N/A,#N/A,TRUE,"SG&amp;A00";#N/A,#N/A,TRUE,"Interest00";#N/A,#N/A,TRUE,"Stats00";#N/A,#N/A,TRUE,"Covenants00"}</definedName>
    <definedName name="CTIM2">"115852"</definedName>
    <definedName name="cu102.ShareScalingFactor" hidden="1">1000000</definedName>
    <definedName name="cu103.EmployeeScalingFactor" hidden="1">1000</definedName>
    <definedName name="cu107.DPSSymbol" hidden="1">"US$"</definedName>
    <definedName name="cu107.EPSSymbol" hidden="1">"US$"</definedName>
    <definedName name="cu107.RepSymbol" hidden="1">"US$"</definedName>
    <definedName name="cu42.CurrFinancialMth" hidden="1">12</definedName>
    <definedName name="cu42.CurrFinancialYear" hidden="1">2005</definedName>
    <definedName name="cu61.ScalingFactor" hidden="1">"M"</definedName>
    <definedName name="cu71.ScalingFactor" hidden="1">1000000</definedName>
    <definedName name="cu71.ScalingFactor_1" hidden="1">1000</definedName>
    <definedName name="Culture3" hidden="1">{"'1098trans'!$A$10:$F$64","'1098trans'!$A$65:$A$66","'1098trans'!$A$67:$D$69","'1098trans'!$A$64:$F$69"}</definedName>
    <definedName name="CUR">#REF!</definedName>
    <definedName name="Cur_Per_Actv_Amt17" hidden="1">#REF!</definedName>
    <definedName name="Cur_Per_Actv_Amt18" hidden="1">#REF!</definedName>
    <definedName name="Cur_Per_Actv_Amt19" hidden="1">#REF!</definedName>
    <definedName name="Cur_Per_Actv_Amt20" hidden="1">#REF!</definedName>
    <definedName name="Cur_Per_Actv_Amt21" hidden="1">#REF!</definedName>
    <definedName name="Curr_yr_financials">#REF!</definedName>
    <definedName name="CurrCrit" hidden="1">#REF!</definedName>
    <definedName name="Currency">#REF!</definedName>
    <definedName name="Currency_Symbol">#REF!</definedName>
    <definedName name="current_liabilities">#REF!</definedName>
    <definedName name="CurrentYr425">#REF!</definedName>
    <definedName name="cursource">"SQLServer"</definedName>
    <definedName name="CUSHeadFont" hidden="1">16777215</definedName>
    <definedName name="CUSHeading" hidden="1">8421504</definedName>
    <definedName name="CUSItemFont" hidden="1">9868950</definedName>
    <definedName name="CUSItemHeading" hidden="1">16777215</definedName>
    <definedName name="CUSSheetClass">"IND"</definedName>
    <definedName name="customer" hidden="1">#REF!</definedName>
    <definedName name="CustomView" hidden="1">"optAllRows"</definedName>
    <definedName name="cvnv_FI" hidden="1">{"MISDBAH/G_L_BILAB"}</definedName>
    <definedName name="cvnv_IsText" hidden="1">TRUE</definedName>
    <definedName name="cvnv_OF" hidden="1">{"LINGRP01","LINGRPTX01","LINID","COL01","COL02","COL03","COL04","COL05","COL06","COL07","DATUM"}</definedName>
    <definedName name="cvnv_OFText" hidden="1">{"KONT 10  Bilanz ID","KONT 10  Bilanz TX0","KONT 00  Konto-Nummer ID","ZNR.|","Bezeichnung|","","Lfd.Monat|FEB/05|","","Aufgelaufen|MAR/04-FEB/05|","",""}</definedName>
    <definedName name="Cwvu.ALL." hidden="1">#REF!,#REF!</definedName>
    <definedName name="Cwvu.GREY_ALL." hidden="1">#REF!</definedName>
    <definedName name="Cwvu.PRT." hidden="1">#REF!,#REF!,#REF!,#REF!,#REF!</definedName>
    <definedName name="cxaa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cy">#REF!</definedName>
    <definedName name="CY_lik_Equity">#REF!</definedName>
    <definedName name="CY_lik_Income">#REF!</definedName>
    <definedName name="CY_lik_Liabs">#REF!</definedName>
    <definedName name="CY_lik_RetEarn_bf">#REF!</definedName>
    <definedName name="CY_Period">#REF!</definedName>
    <definedName name="Cy_Qtr1_Pl_Amt16" hidden="1">#REF!</definedName>
    <definedName name="Cy_Qtr2_Pl_Amt16" hidden="1">#REF!</definedName>
    <definedName name="Cy_Qtr3_Pl_Amt16" hidden="1">#REF!</definedName>
    <definedName name="Cy_Qtr4_Pl_Amt16" hidden="1">#REF!</definedName>
    <definedName name="CY_tx_all_Equity">#REF!</definedName>
    <definedName name="CY_tx_all_Income">#REF!</definedName>
    <definedName name="CY_tx_all_Liabs">#REF!</definedName>
    <definedName name="CY_tx_all_RetEarn_bf">#REF!</definedName>
    <definedName name="CY_tx_knw_Equity">#REF!</definedName>
    <definedName name="CY_tx_knw_Income">#REF!</definedName>
    <definedName name="CY_tx_knw_Liabs">#REF!</definedName>
    <definedName name="CY_tx_knw_RetEarn_bf">#REF!</definedName>
    <definedName name="CY_tx_lik_Equity">#REF!</definedName>
    <definedName name="CY_tx_lik_Income">#REF!</definedName>
    <definedName name="CY_tx_lik_Liabs">#REF!</definedName>
    <definedName name="CY_tx_lik_RetEarn_bf">#REF!</definedName>
    <definedName name="d" hidden="1">{#N/A,#N/A,FALSE,"Job Sched"}</definedName>
    <definedName name="dadf" hidden="1">#REF!</definedName>
    <definedName name="daf" hidden="1">#REF!</definedName>
    <definedName name="danda1997">#REF!</definedName>
    <definedName name="danda1998">#REF!</definedName>
    <definedName name="danda1999">#REF!</definedName>
    <definedName name="danda2000">#REF!</definedName>
    <definedName name="danda2001">#REF!</definedName>
    <definedName name="danda2002">#REF!</definedName>
    <definedName name="danda2003">#REF!</definedName>
    <definedName name="DAP00">#REF!</definedName>
    <definedName name="DAP00PF">#REF!</definedName>
    <definedName name="DAP99PF">#REF!</definedName>
    <definedName name="dare" hidden="1">{#N/A,#N/A,FALSE,"Sheet1"}</definedName>
    <definedName name="Data1q01PF">#REF!</definedName>
    <definedName name="Data2q00PF">#REF!</definedName>
    <definedName name="Data2q01PF">#REF!</definedName>
    <definedName name="Data3q00PF">#REF!</definedName>
    <definedName name="Data4q00PF">#REF!</definedName>
    <definedName name="_xlnm.Database">#REF!</definedName>
    <definedName name="Database.File" hidden="1">#REF!</definedName>
    <definedName name="DataPVChart">#REF!</definedName>
    <definedName name="DataRange">#REF!</definedName>
    <definedName name="DataSPChart">#REF!,#REF!</definedName>
    <definedName name="Date">#REF!</definedName>
    <definedName name="Date_Backlog">#REF!</definedName>
    <definedName name="Date_Bdgt_YE">#REF!</definedName>
    <definedName name="Date2">#REF!</definedName>
    <definedName name="Date3">#REF!</definedName>
    <definedName name="DateRangePrice" hidden="1">OFFSET(#REF!,5,0,COUNTA(#REF!)-COUNTA(#REF!),1)</definedName>
    <definedName name="DateRangePriceMain" hidden="1">#REF!</definedName>
    <definedName name="Dates">#REF!</definedName>
    <definedName name="DateStart" hidden="1">#REF!</definedName>
    <definedName name="Day">#REF!</definedName>
    <definedName name="Days">Model!$D$48</definedName>
    <definedName name="DB">"WIRENYPROD"</definedName>
    <definedName name="dbase_char_set">1</definedName>
    <definedName name="dbase_compatibility">1</definedName>
    <definedName name="dbase_dflt">TRUE</definedName>
    <definedName name="DBEST" hidden="1">#REF!</definedName>
    <definedName name="dbf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DBOCT" hidden="1">#REF!</definedName>
    <definedName name="dc" hidden="1">{"'B-2 QSER Jun 98 4-27-98 cor'!$A$1:$F$57"}</definedName>
    <definedName name="DCF_EY1">#REF!</definedName>
    <definedName name="DCF_EY10">#REF!</definedName>
    <definedName name="DCF_EY14">#REF!</definedName>
    <definedName name="DCF_EY15">#REF!</definedName>
    <definedName name="DCF_EY2">#REF!</definedName>
    <definedName name="DCF_EY24">#REF!</definedName>
    <definedName name="DCF_EY25">#REF!</definedName>
    <definedName name="DCF_EY3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EY9">#REF!</definedName>
    <definedName name="DCF_Header">#REF!</definedName>
    <definedName name="dcf_lookup">#REF!</definedName>
    <definedName name="DCF_P">#REF!</definedName>
    <definedName name="dd" hidden="1">#REF!</definedName>
    <definedName name="dd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dddd">{"Price","JNY","TS132","D","0","0","H"}</definedName>
    <definedName name="ddddd" hidden="1">{#N/A,#N/A,FALSE,"INPUTS";#N/A,#N/A,FALSE,"PROFORMA BSHEET";#N/A,#N/A,FALSE,"COMBINED";#N/A,#N/A,FALSE,"HIGH YIELD";#N/A,#N/A,FALSE,"COMB_GRAPHS"}</definedName>
    <definedName name="ddddddd" hidden="1">{"'1098trans'!$A$10:$F$64","'1098trans'!$A$65:$A$66","'1098trans'!$A$67:$D$69","'1098trans'!$A$64:$F$69"}</definedName>
    <definedName name="ddddddddd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dddk" hidden="1">{"'Vietnam'!$E$21:$W$45","'Vietnam'!$E$21:$W$45"}</definedName>
    <definedName name="ddds">{"Price","JNY","TS132","D","0","0","H"}</definedName>
    <definedName name="de" hidden="1">{#N/A,#N/A,FALSE,"Assessment";#N/A,#N/A,FALSE,"Staffing";#N/A,#N/A,FALSE,"Hires";#N/A,#N/A,FALSE,"Assumptions"}</definedName>
    <definedName name="DEBIT">2</definedName>
    <definedName name="DEBT">#REF!</definedName>
    <definedName name="Debt_growth">#REF!</definedName>
    <definedName name="debt_schedule">#REF!</definedName>
    <definedName name="debt1999">#REF!</definedName>
    <definedName name="debt2000">#REF!</definedName>
    <definedName name="debt2001">#REF!</definedName>
    <definedName name="debt2002">#REF!</definedName>
    <definedName name="debt2003">#REF!</definedName>
    <definedName name="DebtService1" hidden="1">{"Outflow 1",#N/A,FALSE,"Outflows-Inflows";"Outflow 2",#N/A,FALSE,"Outflows-Inflows";"Inflow 1",#N/A,FALSE,"Outflows-Inflows";"Inflow 2",#N/A,FALSE,"Outflows-Inflows"}</definedName>
    <definedName name="DEC">9</definedName>
    <definedName name="Dec95JobSched" hidden="1">{#N/A,#N/A,FALSE,"Job Sched"}</definedName>
    <definedName name="December" hidden="1">{#N/A,#N/A,TRUE,"Guggino";#N/A,#N/A,TRUE,"Peteka";#N/A,#N/A,TRUE,"Teitler"}</definedName>
    <definedName name="Decimals">#REF!</definedName>
    <definedName name="dee" hidden="1">{#N/A,#N/A,FALSE,"Trading-Mult ";#N/A,#N/A,FALSE,"Trading-Cap";#N/A,#N/A,FALSE,"Trading-Inc";#N/A,#N/A,FALSE,"Cash Flow";#N/A,#N/A,FALSE,"M&amp;A info"}</definedName>
    <definedName name="def_com_addback_UK">#REF!</definedName>
    <definedName name="def_comp_addback">#REF!</definedName>
    <definedName name="Delaware">#REF!</definedName>
    <definedName name="delete" hidden="1">{"STMT OF CASH FLOWS",#N/A,FALSE,"Cash Flows Indirect"}</definedName>
    <definedName name="delete2" hidden="1">{"BALANCE SHEET ACCTS",#N/A,TRUE,"Working Trial Balance";"INCOME STMT ACCTS",#N/A,TRUE,"Working Trial Balance"}</definedName>
    <definedName name="DeleteRange" hidden="1">#REF!</definedName>
    <definedName name="DeleteTable" hidden="1">#REF!</definedName>
    <definedName name="DEM">1.95583</definedName>
    <definedName name="DemandShippedData" hidden="1">42900.0121990741</definedName>
    <definedName name="DEMeXToEUR">1/EUReXToDEM</definedName>
    <definedName name="Denom">360</definedName>
    <definedName name="Dep" hidden="1">{"'subnets'!$A$1:$F$20"}</definedName>
    <definedName name="Dep_and_Amort">#REF!</definedName>
    <definedName name="DEPN">#REF!</definedName>
    <definedName name="DEPRECIATION">#REF!</definedName>
    <definedName name="DEPT">3</definedName>
    <definedName name="DEPT1">298</definedName>
    <definedName name="DEPT10">380</definedName>
    <definedName name="DEPT11">390</definedName>
    <definedName name="DEPT2">299</definedName>
    <definedName name="DEPT3">310</definedName>
    <definedName name="DEPT4">320</definedName>
    <definedName name="DEPT5">330</definedName>
    <definedName name="DEPT6">340</definedName>
    <definedName name="DEPT7">350</definedName>
    <definedName name="DEPT8">360</definedName>
    <definedName name="DEPT9">370</definedName>
    <definedName name="DeptNum">#REF!</definedName>
    <definedName name="detail_FI" hidden="1">{"MISDBAH/G_L_AB"}</definedName>
    <definedName name="detail_IsText" hidden="1">TRUE</definedName>
    <definedName name="detail_OF" hidden="1">{"LINGRP01","LINGRPTX01","LINID","COL01","COL02","COL04","COL05","COL06","COL07","COL08","COL09","COL10","COL11","COL12","COL13","COL14","COL15","COL16","COL17","COL18","DATUM"}</definedName>
    <definedName name="detail_OFText" hidden="1">{"KONT 10  Bilanz ID","KONT 10  Bilanz TX0","KONT 00  Konto-Nummer ID","Konto|","BEZEICHNUNG|","MAR/2005|","APR/2005|","MAI/2005|","JUN/2005|","JUL/2005|","AUG/2005|","SEP/2005|","OKT/2005|","NOV/2005|","DEZ/2005|","JAN/2006|","FEB/2006|","","TOTAL|","",""}</definedName>
    <definedName name="df_height">500</definedName>
    <definedName name="df_width">100</definedName>
    <definedName name="dfahdfa">{0,0,0,0;0,0,0,0;0,0,0,0;TRUE,0,0,0;0,0,0,0;0,0,0,0;0,0,0,0;0,0,147.84,147.84;12,1774.08,0,0;0,0,0,#NULL!;0,0,0,0;0,0,TRUE,0;0,TRUE,TRUE,TRUE;0,0,0,0;0,0,0,0;0,0,0,0;0,0,0,0;0,0,0,0;0,0,0,0;0,0,0,0}</definedName>
    <definedName name="dfd" hidden="1">{"BS",#N/A,FALSE,"USA"}</definedName>
    <definedName name="dfdas" hidden="1">{"FCB_ALL",#N/A,FALSE,"FCB";"GREY_ALL",#N/A,FALSE,"GREY"}</definedName>
    <definedName name="dfdfa" hidden="1">#REF!</definedName>
    <definedName name="dfdfd" hidden="1">{"FCB_ALL",#N/A,FALSE,"FCB";"GREY_ALL",#N/A,FALSE,"GREY"}</definedName>
    <definedName name="dfdfdfd" hidden="1">{#N/A,#N/A,FALSE,"AD_Purchase";#N/A,#N/A,FALSE,"Credit";#N/A,#N/A,FALSE,"PF Acquisition";#N/A,#N/A,FALSE,"PF Offering"}</definedName>
    <definedName name="dfdfdfldsjfd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dfdg" hidden="1">{"'1-TheatreBkgs'!$A$1:$L$102"}</definedName>
    <definedName name="dfff" hidden="1">{"'Directory'!$A$72:$E$91"}</definedName>
    <definedName name="dfg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dfgdf" hidden="1">{"'1-TheatreBkgs'!$A$1:$L$102"}</definedName>
    <definedName name="dfgdfg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dfgdfgdfg" hidden="1">{#N/A,#N/A,FALSE,"Assump";#N/A,#N/A,FALSE,"Income";#N/A,#N/A,FALSE,"Balance";#N/A,#N/A,FALSE,"DCF Pump";#N/A,#N/A,FALSE,"Trans Assump";#N/A,#N/A,FALSE,"Combined Income";#N/A,#N/A,FALSE,"Combined Balance"}</definedName>
    <definedName name="dfgds">38922.8233796296</definedName>
    <definedName name="dfgf" hidden="1">{"'1-TheatreBkgs'!$A$1:$L$102"}</definedName>
    <definedName name="dfghgdhgfhd" hidden="1">{"'Sheet1'!$A$1:$O$40"}</definedName>
    <definedName name="dfh" hidden="1">{"'Directory'!$A$72:$E$91"}</definedName>
    <definedName name="dfhdfjdf" hidden="1">#REF!</definedName>
    <definedName name="dfhg" hidden="1">{"'Directory'!$A$72:$E$91"}</definedName>
    <definedName name="DfltCUSHeadFont" hidden="1">16777215</definedName>
    <definedName name="DfltCUSHeading" hidden="1">8421504</definedName>
    <definedName name="DfltCUSItemHeading" hidden="1">16777215</definedName>
    <definedName name="DfltFinalColumn" hidden="1">16777215</definedName>
    <definedName name="DfltFinalHeadFont" hidden="1">16777215</definedName>
    <definedName name="DfltFinalHeading" hidden="1">8421504</definedName>
    <definedName name="DfltInterimColumn" hidden="1">16777215</definedName>
    <definedName name="DfltInterimHeadFont" hidden="1">8388608</definedName>
    <definedName name="DfltInterimHeading" hidden="1">16777215</definedName>
    <definedName name="DfltQuarterlyColumn" hidden="1">16777215</definedName>
    <definedName name="DfltQuarterlyHeadFont" hidden="1">8388608</definedName>
    <definedName name="DfltQuarterlyHeading" hidden="1">16777215</definedName>
    <definedName name="DfltSectionHeadFont" hidden="1">0</definedName>
    <definedName name="DfltSectionHeading" hidden="1">12632256</definedName>
    <definedName name="dfs" hidden="1">#REF!</definedName>
    <definedName name="dfsa" hidden="1">#REF!</definedName>
    <definedName name="dfsafd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afdsa" hidden="1">#REF!</definedName>
    <definedName name="dfsfa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gdf" hidden="1">{"'08-14'!$A$3:$I$112"}</definedName>
    <definedName name="dg" hidden="1">{"'Sheet1'!$A$1:$O$40"}</definedName>
    <definedName name="dgfjdgjd" hidden="1">#REF!</definedName>
    <definedName name="dghdf" hidden="1">{"'Directory'!$A$72:$E$91"}</definedName>
    <definedName name="dghdghd" hidden="1">{"'Directory'!$A$72:$E$91"}</definedName>
    <definedName name="dhdh" hidden="1">{#N/A,#N/A,TRUE,"Table1";#N/A,#N/A,TRUE,"Table2";#N/A,#N/A,TRUE,"Table3";#N/A,#N/A,TRUE,"Table4";#N/A,#N/A,TRUE,"Table5";#N/A,#N/A,TRUE,"Table6";#N/A,#N/A,TRUE,"Table7";#N/A,#N/A,TRUE,"Table8";#N/A,#N/A,TRUE,"Table9";#N/A,#N/A,TRUE,"Table10";#N/A,#N/A,TRUE,"Table11";#N/A,#N/A,TRUE,"Table12";#N/A,#N/A,TRUE,"Table13";#N/A,#N/A,TRUE,"Table14"}</definedName>
    <definedName name="dietplan" hidden="1">{"'1-TheatreBkgs'!$A$1:$L$102"}</definedName>
    <definedName name="Dig1q01PF">#REF!</definedName>
    <definedName name="Dig2q00PF">#REF!</definedName>
    <definedName name="Dig2q01PF">#REF!</definedName>
    <definedName name="Dig3q00PF">#REF!</definedName>
    <definedName name="Dig4q00PF">#REF!</definedName>
    <definedName name="Dilutive">#REF!</definedName>
    <definedName name="direct_cost_of_sales">#REF!</definedName>
    <definedName name="display_unit">"($000's)"</definedName>
    <definedName name="Disruption" hidden="1">39482.4587152778</definedName>
    <definedName name="Div_Recap">#REF!</definedName>
    <definedName name="Division_Name1" hidden="1">#REF!</definedName>
    <definedName name="Division_Name17" hidden="1">#REF!</definedName>
    <definedName name="Division_Name18" hidden="1">#REF!</definedName>
    <definedName name="Division_Name19" hidden="1">#REF!</definedName>
    <definedName name="Division_Name2" hidden="1">#REF!</definedName>
    <definedName name="Division_Name20" hidden="1">#REF!</definedName>
    <definedName name="Division_Name21" hidden="1">#REF!</definedName>
    <definedName name="Division_Name22" hidden="1">#REF!</definedName>
    <definedName name="divs2001">#REF!</definedName>
    <definedName name="divs2002">#REF!</definedName>
    <definedName name="divs2003">#REF!</definedName>
    <definedName name="divs2004">#REF!</definedName>
    <definedName name="dl" hidden="1">{#N/A,#N/A,FALSE,"Sheet1"}</definedName>
    <definedName name="dMaint">#REF!</definedName>
    <definedName name="DME_BeforeCloseCompleted">"False"</definedName>
    <definedName name="DME_Dirty" hidden="1">"False"</definedName>
    <definedName name="DME_DocumentFlags" hidden="1">"1"</definedName>
    <definedName name="DME_DocumentID" hidden="1">"::ODMA\DME-MSE\London-44356"</definedName>
    <definedName name="DME_DocumentOpened" hidden="1">"True"</definedName>
    <definedName name="DME_DocumentTitle" hidden="1">"London-44356 - impress model"</definedName>
    <definedName name="DME_LocalFile" hidden="1">"False"</definedName>
    <definedName name="DME_NextWindowNumber" hidden="1">"2"</definedName>
    <definedName name="DME_ODMALinksCount" hidden="1">"1"</definedName>
    <definedName name="DNB">"TickerRange"</definedName>
    <definedName name="DO">582835</definedName>
    <definedName name="docall">"Services "</definedName>
    <definedName name="DocType">PPt</definedName>
    <definedName name="DocumentName" hidden="1">"b1"</definedName>
    <definedName name="DocumentNum" hidden="1">"a1"</definedName>
    <definedName name="dog" hidden="1">{"'Sheet1'!$H$10"}</definedName>
    <definedName name="doh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Dollars_in">#REF!</definedName>
    <definedName name="Doubtful_Accounts_Allowance">#REF!</definedName>
    <definedName name="downpayments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downpayments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downpayments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downpayments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downpayments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downpayments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downpayments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DPD" hidden="1">{"'1098trans'!$A$10:$F$64","'1098trans'!$A$65:$A$66","'1098trans'!$A$67:$D$69","'1098trans'!$A$64:$F$69"}</definedName>
    <definedName name="Dpt_Num">#REF!</definedName>
    <definedName name="dpts" hidden="1">{"'Sheet1'!$A$1:$AI$34","'Sheet1'!$A$1:$AI$31","'Sheet1'!$B$2:$AM$25"}</definedName>
    <definedName name="DR___INSURANCE">#REF!</definedName>
    <definedName name="DR_HEADCOUNT_TOTAL">#REF!</definedName>
    <definedName name="DR_INSURANCE">#REF!</definedName>
    <definedName name="draft" hidden="1">{"'Vietnam'!$E$21:$W$45","'Vietnam'!$E$21:$W$45"}</definedName>
    <definedName name="draft2" hidden="1">{"'Vietnam'!$E$21:$W$45","'Vietnam'!$E$21:$W$45"}</definedName>
    <definedName name="drivers1">#REF!</definedName>
    <definedName name="ds" hidden="1">"c1630"</definedName>
    <definedName name="dsafd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sd" hidden="1">#REF!</definedName>
    <definedName name="dsf" hidden="1">{"'Directory'!$A$72:$E$91"}</definedName>
    <definedName name="dsfasdfas">"A1100000000111000000001100000_01000"</definedName>
    <definedName name="dsh" hidden="1">{#N/A,#N/A,FALSE,"reconext";#N/A,#N/A,FALSE,"m-1";#N/A,#N/A,FALSE,"state";#N/A,#N/A,FALSE,"ca apport";#N/A,#N/A,FALSE,"amt";#N/A,#N/A,FALSE,"tax benefit"}</definedName>
    <definedName name="DSSversion" hidden="1">1</definedName>
    <definedName name="duplicate123A" hidden="1">#REF!</definedName>
    <definedName name="DVNAM">"PRINTER"</definedName>
    <definedName name="DVTYP">"PRINTER"</definedName>
    <definedName name="dwcwc" hidden="1">{#N/A,#N/A,FALSE,"Assump";#N/A,#N/A,FALSE,"Income";#N/A,#N/A,FALSE,"Balance";#N/A,#N/A,FALSE,"DCF Pump";#N/A,#N/A,FALSE,"Trans Assump";#N/A,#N/A,FALSE,"Combined Income";#N/A,#N/A,FALSE,"Combined Balance"}</definedName>
    <definedName name="dynamoPkg001" hidden="1">"Rolling Forecast"</definedName>
    <definedName name="dynamoPkg001.Actions" hidden="1">"Calculate current sheet only~Run Dynamo! on current sheet~Check filter cell"</definedName>
    <definedName name="dynamoPkg001.CreateFile" hidden="1">TRUE</definedName>
    <definedName name="dynamoPkg001.EmailAttach" hidden="1">FALSE</definedName>
    <definedName name="dynamoPkg001.FileType" hidden="1">"XLS"</definedName>
    <definedName name="dynamoPkg001.Inner" hidden="1">TRUE</definedName>
    <definedName name="dynamoPkg001.Loops" hidden="1">"Company"</definedName>
    <definedName name="dynamoPkg001.SendEmail" hidden="1">FALSE</definedName>
    <definedName name="dynamoPkg001.Sheets" hidden="1">"Report"</definedName>
    <definedName name="dynamoPkg001.Zap" hidden="1">TRUE</definedName>
    <definedName name="dynamoPkg001.ZeroSuppress" hidden="1">FALSE</definedName>
    <definedName name="e" hidden="1">#REF!</definedName>
    <definedName name="e1sclCOMPANY_INFORMATION" hidden="1">"[CNAME]"</definedName>
    <definedName name="e3fewq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e3fewq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e3fewq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e3fewq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e5yy25y" hidden="1">{#N/A,#N/A,FALSE,"Projections";#N/A,#N/A,FALSE,"Contribution_Stock";#N/A,#N/A,FALSE,"PF_Combo_Stock";#N/A,#N/A,FALSE,"Projections";#N/A,#N/A,FALSE,"Contribution_Cash";#N/A,#N/A,FALSE,"PF_Combo_Cash";#N/A,#N/A,FALSE,"IPO_Cash"}</definedName>
    <definedName name="eare" hidden="1">{"FCB_ALL",#N/A,FALSE,"FCB"}</definedName>
    <definedName name="earea" hidden="1">{#N/A,#N/A,FALSE,"Sheet1"}</definedName>
    <definedName name="eareare" hidden="1">{"FCB_ALL",#N/A,FALSE,"FCB"}</definedName>
    <definedName name="earer" hidden="1">{#N/A,#N/A,FALSE,"Sheet1"}</definedName>
    <definedName name="eatme" hidden="1">{#N/A,#N/A,FALSE,"ACQ_GRAPHS";#N/A,#N/A,FALSE,"T_1 GRAPHS";#N/A,#N/A,FALSE,"T_2 GRAPHS";#N/A,#N/A,FALSE,"COMB_GRAPHS"}</definedName>
    <definedName name="eatyou" hidden="1">{#N/A,#N/A,FALSE,"ACQ_GRAPHS";#N/A,#N/A,FALSE,"T_1 GRAPHS";#N/A,#N/A,FALSE,"T_2 GRAPHS";#N/A,#N/A,FALSE,"COMB_GRAPHS"}</definedName>
    <definedName name="EBITA">#REF!</definedName>
    <definedName name="EBITDA_Bridge">#REF!</definedName>
    <definedName name="EBITDA_DCF">#REF!</definedName>
    <definedName name="EBITDA00">#REF!</definedName>
    <definedName name="EBITDA00PF">#REF!</definedName>
    <definedName name="EBITDA01">#REF!</definedName>
    <definedName name="EBITDA02">#REF!</definedName>
    <definedName name="EBITDA02PF">#REF!</definedName>
    <definedName name="EBITDA03">#REF!</definedName>
    <definedName name="EBITDA98">#REF!</definedName>
    <definedName name="EBITDA99">#REF!</definedName>
    <definedName name="EBITDA99PF">#REF!</definedName>
    <definedName name="EBITDACAGR9903">#REF!</definedName>
    <definedName name="EBITDAIS" hidden="1">#REF!</definedName>
    <definedName name="EBITDAMARG00">#REF!</definedName>
    <definedName name="EBITDAMARG00PF">#REF!</definedName>
    <definedName name="EBITDAMARG01">#REF!</definedName>
    <definedName name="EBITDAMARG02">#REF!</definedName>
    <definedName name="EBITDAMARG03">#REF!</definedName>
    <definedName name="EBITDAMARG98">#REF!</definedName>
    <definedName name="EBITDAMARG99">#REF!</definedName>
    <definedName name="EBITDAMARG99PF">#REF!</definedName>
    <definedName name="ECF_Payment">#REF!</definedName>
    <definedName name="ECON">#REF!</definedName>
    <definedName name="ecy" hidden="1">{0}</definedName>
    <definedName name="ed" hidden="1">{"Recap",#N/A,FALSE,"Recap";"EPS1",#N/A,FALSE,"EPS";"AM96",#N/A,FALSE,"American";"AM97",#N/A,FALSE,"American";"AM98",#N/A,FALSE,"American";"AM99",#N/A,FALSE,"American";"AM00",#N/A,FALSE,"American";"CAJ96",#N/A,FALSE,"Cajun";"CAJ97",#N/A,FALSE,"Cajun";"CAJ98",#N/A,FALSE,"Cajun";"CAJ99",#N/A,FALSE,"Cajun";"CAJ00",#N/A,FALSE,"Cajun";"GU98",#N/A,FALSE,"Gulf";"GU99",#N/A,FALSE,"Gulf";"GU00",#N/A,FALSE,"Gulf";"LO98",#N/A,FALSE,"Lonestar";"LO99",#N/A,FALSE,"Lonestar";"LO00",#N/A,FALSE,"Lonestar";"CA98",#N/A,FALSE,"Canyon";"CA99",#N/A,FALSE,"Canyon";"CA00",#N/A,FALSE,"Canyon";"PA98",#N/A,FALSE,"Pacific";"PA99",#N/A,FALSE,"Pacific";"PA00",#N/A,FALSE,"Pacific";"AT98",#N/A,FALSE,"Atlantic";"AT99",#N/A,FALSE,"Atlantic";"AT00",#N/A,FALSE,"Atlantic";"BR98",#N/A,FALSE,"Brazos";"BR99",#N/A,FALSE,"Brazos";"BR00",#N/A,FALSE,"Brazos";"PE98",#N/A,FALSE,"Pearl";"PE99",#N/A,FALSE,"Pearl";"PE00",#N/A,FALSE,"Pearl";"ST98",#N/A,FALSE,"Stephaniturm";"ST99",#N/A,FALSE,"Stephaniturm";"ST00",#N/A,FALSE,"Stephaniturm";"SB98",#N/A,FALSE,"SBL12";"SB99",#N/A,FALSE,"SBL12";"SB00",#N/A,FALSE,"SBL12";"PX00",#N/A,FALSE,"Mighty Phoenix"}</definedName>
    <definedName name="edg">#REF!</definedName>
    <definedName name="ee" hidden="1">{"'SIVA Pricing Model'!$A$1:$F$39"}</definedName>
    <definedName name="eee" hidden="1">{"'1098trans'!$A$10:$F$64","'1098trans'!$A$65:$A$66","'1098trans'!$A$67:$D$69","'1098trans'!$A$64:$F$69"}</definedName>
    <definedName name="eeee">1/EUReXToBEF</definedName>
    <definedName name="efaf" hidden="1">{"'SIVA Pricing Model'!$A$1:$F$39"}</definedName>
    <definedName name="efaf2" hidden="1">{"'SIVA Pricing Model'!$A$1:$F$39"}</definedName>
    <definedName name="effective_tax">#REF!</definedName>
    <definedName name="efg" hidden="1">{"'debtors'!$A$1:$I$305","'debtors'!$A$1:$J$285"}</definedName>
    <definedName name="efggeger" hidden="1">{#N/A,#N/A,TRUE,"Cover";#N/A,#N/A,TRUE,"Sum";#N/A,#N/A,TRUE,"SubsRev";#N/A,#N/A,TRUE,"CapEx";#N/A,#N/A,TRUE,"OpEx";#N/A,#N/A,TRUE,"SUs";#N/A,#N/A,TRUE,"OrgChart";#N/A,#N/A,TRUE,"Staff";#N/A,#N/A,TRUE,"P&amp;L";#N/A,#N/A,TRUE,"Cash";#N/A,#N/A,TRUE,"BS";#N/A,#N/A,TRUE,"Valuation";#N/A,#N/A,TRUE,"CapEx-Assumptions";#N/A,#N/A,TRUE,"OpEx-Assumptions"}</definedName>
    <definedName name="einr_FI" hidden="1">{"MISDBAH/G_L_ABE"}</definedName>
    <definedName name="einr_IsText" hidden="1">TRUE</definedName>
    <definedName name="einr_OF" hidden="1">{"PAGID","PAGIDTX1","LINID","COL01","COL02","COL03","COL04","COL05","COL06","COL07","COL08","DATUM"}</definedName>
    <definedName name="einr_OFText" hidden="1">{"KONT 00  Konto-Nummer ID","KONT 00  Konto-Nummer TX","KOST 00  Kostenstellen-Nr. ID","ZNR.|","Bezeichnung|","","Lfd.Monat|FEB/07|","","Aufgelaufen|MAR/06-FEB/07|","","%|",""}</definedName>
    <definedName name="EISFinalStatus">FALSE</definedName>
    <definedName name="EISProcessingMonth">2</definedName>
    <definedName name="EISProcessingYear">2003</definedName>
    <definedName name="EISPublishStatus">"supplemental"</definedName>
    <definedName name="EISReportType">"Financial Performance"</definedName>
    <definedName name="Elw_USB" hidden="1">{"orixcsc",#N/A,FALSE,"ORIX CSC";"orixcsc2",#N/A,FALSE,"ORIX CSC"}</definedName>
    <definedName name="EMAIL_ADDRESS">#REF!</definedName>
    <definedName name="emp_93">#REF!</definedName>
    <definedName name="Employee" hidden="1">{"'Sheet1'!$A$1:$J$121"}</definedName>
    <definedName name="Employee_Classification">#REF!</definedName>
    <definedName name="Employees" hidden="1">{"'Sheet1'!$A$1:$J$121"}</definedName>
    <definedName name="EndDate">#REF!</definedName>
    <definedName name="Eng" hidden="1">{"PAGE 1",#N/A,FALSE,"WEST_OT"}</definedName>
    <definedName name="ENG_BI_EXE_NAME">"BICORE.EXE"</definedName>
    <definedName name="ENG_BI_EXEC_CMD_ARGS">"03304607807507207008208508207803605007003304907412708906908707207908410406808007306906508108409107706508813012406907008409308506907006012612310411311511011810112110107707508307308708707008606109108407609507608307308707012612809511611910512710611610507"</definedName>
    <definedName name="ENG_BI_EXEC_CMD_ARGS_10" hidden="1">"06105505312612409911212110310811410607107308709007007008208708906509109306105305205004805404805305712513210211311710710910610406708308208007408708908207007807006506503608508009303907806508706607207407707308308413413209511612209910910909908207408809309"</definedName>
    <definedName name="ENG_BI_EXEC_CMD_ARGS_11" hidden="1">"60700650910700790730610530550470600580470540530500531291230991171171071151060990930730740880890730700820780870680650540510480550490510550480580581261231041131181031081091040780940860660730870800710840690860780790770900620490591261240840820720740820780"</definedName>
    <definedName name="ENG_BI_EXEC_CMD_ARGS_12" hidden="1">"77080069087066078087061053130"</definedName>
    <definedName name="ENG_BI_EXEC_CMD_ARGS_2">"30670680690840690810790800680770840910690660891251271001121231141181011211020690700850870740820701220981251320961131191051221021161100770660840700840840910790860730610920740830650860590510550550630550520610680570570640520560630490610590590590600530590"</definedName>
    <definedName name="ENG_BI_EXEC_CMD_ARGS_3">"58051054064049053053059058065059054057051060054052063055052066066056054068051052055059054055053068059049060064054051063049061060059059059053059059055054064053053064049063066059054058051060056052129128095121124099108114100077070078075072079077078061105"</definedName>
    <definedName name="ENG_BI_EXEC_CMD_ARGS_4">"115126124099112121103108114106066067076081066072068070089089089078061057130124096116117102113105108072068067089066068081079075084078094092069086066076069069082080078078134130080082077070083074068084070082074086083065054126"</definedName>
    <definedName name="ENG_BI_EXEC_CMD_ARGS_5" hidden="1">"81171061000810650820760670880770690651061111261270951161191051271041171010770900790700770770720820780890790870750800770720690860660670670990840971121020930850690690720720931350510960721121101160971141260920751241160731191171261280951161191051271061161"</definedName>
    <definedName name="ENG_BI_EXEC_CMD_ARGS_6" hidden="1">"05075077066090079086072079077076062080093089126128095116119105127106116105090084070086070073070084094089070083070072102115105105130123104121114109123098117105083073087073074083079085086067070087083065057049077074056095100096094073065059058091104102094"</definedName>
    <definedName name="ENG_BI_EXEC_CMD_ARGS_7" hidden="1">"05006606805809609509909805307706006512912809611311810512210211611008406607308708807408306808309207207408706808007406205005505005606205213413009611212609910911009908707407108507807807508907305006505312912809512112409910811410008407407108707408007409106"</definedName>
    <definedName name="ENG_BI_EXEC_CMD_ARGS_8" hidden="1">"50880840830500650910991000931341300961121260991091100990870740710850780780750890730510650511291280951211240991081141000840740710870740800740910650880840830510650910991000931341300961121260991091100990870740710850780780750890730520650481291280951211240"</definedName>
    <definedName name="ENG_BI_EXEC_CMD_ARGS_9" hidden="1">"99108114100084074071080074078080093072056066049126127095116122098117112100083078072077074078075089072062070048129128096113121098112110099076092083082078079085094069069087061059057049056130124096116117102113105108074086082091070079089080073087073088077"</definedName>
    <definedName name="ENG_BI_GEN_LIC">"0"</definedName>
    <definedName name="ENG_BI_GEN_LIC_WS">"True"</definedName>
    <definedName name="ENG_BI_LANG_CODE" hidden="1">"en"</definedName>
    <definedName name="ENG_BI_LBI">"ZD60AH44WM"</definedName>
    <definedName name="ENG_BI_REPOS_FILE" hidden="1">"\\BELMONTX3SRV\SageIntelligence\alchemex.svd"</definedName>
    <definedName name="ENG_BI_REPOS_PATH" hidden="1">"\\BELMONTX3SRV\SageIntelligence"</definedName>
    <definedName name="ENG_BI_TLA">"135;98;13;28;259;78;225;177;66;176;131;260;198;41;149;141;23;110;146;204;124;263;190;273;81;198;142;256;162;268;60;120"</definedName>
    <definedName name="ENG_BI_TLA2" hidden="1">"115;155;231;124;221;13;144;73;251;216;230;31;225;229;168;216;106;154;119;143;208;8;183;187;123;22;121;51;42;144;88;114"</definedName>
    <definedName name="ENGCOST">6</definedName>
    <definedName name="EOP">#REF!</definedName>
    <definedName name="EP_Line_Name1" hidden="1">#REF!</definedName>
    <definedName name="EPL">131585</definedName>
    <definedName name="EPMWorkbookOptions_1" hidden="1">"dgEAAB|LCAAAAAAABACF0MEOgjAMBuC7ie|w7C4DTTwYwINeTCQYTdRrhQKL0JFtOh9fokGjHrz|/dqmDee3pmZX1EYqinjg|ZwhZSqXVEb8YotRMOXzeDgID0qfT0qd09Z21LCuj8zsZvKIV9a2MyGcc56beEqXYuz7gTgm611WYQP8heV/PJJkLFCGvNvKWLjFQqOpUkpbpLiA2mAoPsOHW9QIegkWUtrBFXv5HT9sf8tGK4uZxbzXv4VP73I"</definedName>
    <definedName name="EPMWorkbookOptions_10" hidden="1">"/A/jlqQ44TwAA"</definedName>
    <definedName name="EPMWorkbookOptions_11" hidden="1">"UMlLZ|/iOyOLJQhoL|t3P//|tE|X|Pnnr18s3JV6|IwCe/zw9RVz34f7eu8ohCTEf/O/3q//MLbt8YLZ7/fz6N/f8e6Xtz9sXpD1HsDv7fLXagRqjv93Z298a0UPD/dY77Rily70cU6VBkd/zzOgkSo8nOp///oMn/e3T1F6fHr796dfr6h6ivH/6/W18biohf8PL01dmXT89|5B28V6MAm3ijx3ePV6uymGYtwbGfB5|a5gStWi4JcfrsadZm5"</definedName>
    <definedName name="EPMWorkbookOptions_12" hidden="1">"uPop/S5UG1RLpvPPpq37erR3bttvlit62Jc1Rd3v2ry2uE0ftfMPjr6/Z|9/OL3f/Ly5MV3d3d|/|/pS|vm09Vkle3ce3RA4dndJlvdnaymd7//|3/v5csv6F9aMKF/z7OyyYk9ApZ47A/jPXHxaBQjkR0iFsc73QpZHOk7zOJ/9e1iNsuXdiabDU03sMLreXXVkXtw6eO7kS82vcqjiLwZkbPbqbvbtRpQik|||iGqw53/d6vDJ1|FRvjZq52f"</definedName>
    <definedName name="EPMWorkbookOptions_13" hidden="1">"t6vpXVr8/8IX|aaI8fq7O/|fXyT|pmjx|ZMfCYldhHn|/31afIPek4/m1zBNJ8dvTj//8tUHpDV3dvbJnbm9fdr9f7d9MgQJmY5co98faZb/rzPeN0uV4yc/okqfKm9OX7/5/e1XtyGNwP95QJrjkzdf/fz1cDYK0f/nfZ3/F9m0r16/|fKL01df26bdu3f//v7|/u1t2t7/y22aEqTDeM|f//7mm9f/X|e|b5Y0L760lPn/OmH|3yOWT4/fHL9"</definedName>
    <definedName name="EPMWorkbookOptions_14" hidden="1">"|dfK1pfLTB7s7BwcPbi|V9/7fLZVKj14KAJ/9f5zpvlGS0DreV29|RJEuRX7/lyc/oopPlZMvKUg7fvqd/68T5f89Gpui3uOTky|/evHmayttSg98|um9e||RH9j/f7fWdjQJue/p893dn7|R8DBVHj58|PNWTQ1R5Se/fP7VF6e//|evvvzum2//iDhdNb67e2/nR1QJqfLy|e7/DwTp/z2mjaj8e319o/bei7L3/99t1ECNDr/RJ7//z|v1yA"</definedName>
    <definedName name="EPMWorkbookOptions_15" hidden="1">"hNvtz9|WzN|gR5cvIjgnTzRvjw|PPTH9HEY5K9/x8wyf|LTNerL59|dfIBIdl7W69P/19uvYQg/ey2fvHzNrkdJQx0lH7|I7I4slCigv63c1//v7Nz8CPyeOTZ29nZEwrt0//3DvZ|RJ4h8rw/Yf7fRZj/91i6Vy/fnHz1ioh88vv8EK3dg/93WzuPKMR49L/nP2|Xi3qkOP3q//Prtd8YLb56/fT/67T4f48menP2xekPUQUd/L9bBYEaXfu3u"</definedName>
    <definedName name="EPMWorkbookOptions_16" hidden="1">"zemZcn/r3PcN0qRez|iSIci939EkY7X|OBHFOnwyO74/xdp5//32K4vTo9ff/Xq9PUP0X49/H|3/TIUEUfp5emrsy|fnv1/3ov|BjnuFo0CbOKNHt89Xq3KYpq1BMd|HnxqmhO0arkkxOmzp1mb8cf|h2|q7uAfv8rP67yZf7n8cpUvj86zsskf3w0/5HYnZZ7VAPrl8nV2mR|BxgS68yk3/W5Vv51U1VtizpapaMD2vwjbX8140lzDL1cyvP8H"</definedName>
    <definedName name="EPMWorkbookOptions_17" hidden="1">"s51Nn9uvAAA="</definedName>
    <definedName name="EPMWorkbookOptions_2" hidden="1">"mntHK7EFLONWYoC7fE37y7nXi63fxHS3iv392AQAA"</definedName>
    <definedName name="EPMWorkbookOptions_3" hidden="1">"f6dtDv2ygIEw7k978zFHv5MaBdpZJyI9f|dw6jmbOm6c3dkCHyOj|zsSKOV3STpOgOlTCQdy4iXYAsiLokQ6wOcq0HvmO8ycjzIQrfulSz1ZzA8aTWbFmNWuNiclnrNCGskQa8aFjjdqM9ppcjp7VyDAtGEKrQwYsbWiKcjXGOyhFLB2WuABZZ6ScwPbIcB0aS9lR/vKHwx8XlJUmSeOlmJD|weGNDZCDz|W0rWsH57cq1nevqMmSq79bO5yd1N"</definedName>
    <definedName name="EPMWorkbookOptions_4" hidden="1">"12G|N1c9wOjWcKIYbQoimqXMFYwNF3iNX0ocUDkSySrxUJTOHcUHQZD7JJuExXjj1U3zgjh1ENvXy9vJNnokOTu1Y06verGsRo/AMrDJkhZTit6hO4LhSywkn4PlL9LIHFs6A9ar8SxwtEHCq9f6nTReRxRRveCsD93zS9ndJpuNhuNxu4Z/eIEMzpQtf5I4rZXYtG3Mkjz3PxKkEZ|ml|/7Gi1KbLTae8epPQJBulIUXiJi3PpSD3fsvIOhVD4"</definedName>
    <definedName name="EPMWorkbookOptions_5" hidden="1">"tbovEvxIKTqK40lby4feKvp6acU3S60WTf|Pu6XG6aWtHquxqpIorSN1wLJy0aN0TzgkIOlLHDrbuy2RbB6DraGUQCIgt2f7NDATGQOh6CiOp7r1HW9xwJ|5mqdX2voCuE/cMgr3RQ/OfYDg|udcy5IkJHACIXE8|UqAU8MBaHrAnNU6vZwl8ANWAMpgm7eiFh2Ig6KH6h9AovOFX8D7oqLq/aEksFJPBw86K5ZY1g9cOF0dSgNWBsrZXqbnMBk"</definedName>
    <definedName name="EPMWorkbookOptions_6" hidden="1">"V/hfA4yl84nQWHrbutU|v7okDUUvleJUfnHPRy/C4Y8/2IXqGxfmWtwwKXj7bl1uyLAq/Qo6nqMkQ2Z51wJrWOb2aJvPKEPTidyVJqlHvFT9G90aDLmmkYkMCdyWNmMbPRgkjhnHLSkWncTylTUOGJYcuOmBxuzy94qYpbE/WJCW|/AKaPix8Oj|eKBV5Vh0pvHrAKKVOcKvbBiOOUPx3xq96p0Gsakzx1|t|aPwsfljsMXHtIJTyJl|IIfI2ba"</definedName>
    <definedName name="EPMWorkbookOptions_7" hidden="1">"daN|LYWnYje7Ixu/mdUeAEweAZuMCH7mavc7oxkuMcaKClUeCqxgvcSL5vjmQ3u/xxtgojjBvpbEdafmGtzxozDO4MZBtjB4oQTbcWMu3fv23Nrv|rQPc/OUAEKpBAAAA="</definedName>
    <definedName name="EPMWorkbookOptions_8" hidden="1">"v/|9x7|iDIeZfZ2dg529u7d/xFRAtfg26evfv8nJz8iSo8oL7/4/zpR/t9jCF|9fHPy1Ssi8MkPM8f58D2MYZY/nDx8uP9wezaZ3Nvev797sD05f5BtZ5/O7k0e3ru/t3c||3|BMfQISYxK/3v|81Z0e6T46vVTnxY/r2lx|tWr/6/T4v892uvN2RenP0S1tbvzHnrr/yNOPEjYdcd2d8c/rzNXUZrsj3/|ZiQGCPIjJunGMZ/|iCYRPtn90VpN"</definedName>
    <definedName name="EPMWorkbookOptions_9" hidden="1">"0OxWreLDOfri9Pj1V69OX/8wzd7u///MniGjOGUvT1|dffn07Oetxx5S4/d58/95d/0blNdbNAqwiTd6fPd4tSqLadYSHPt58KlpTtCq5ZIQp8|eZm3GH/sfvqm6g3/8Kj|v82b|5fLLVb48Os/KJn98N/yQ252UeVYD6JfL19llblp2P|a2363qt5OqektC2jIZTev|F2H7qxnPmmv45UrG9/8AjlnTF/lNAAA="</definedName>
    <definedName name="EPS99PF">#REF!</definedName>
    <definedName name="epvrevrunrate">"'ENT:PSIX'!$N$49"</definedName>
    <definedName name="EQUITY">#REF!</definedName>
    <definedName name="er">{"'Sheet1'!$A$1:$E$287"}</definedName>
    <definedName name="erarea" hidden="1">{#N/A,#N/A,FALSE,"Trading-Mult ";#N/A,#N/A,FALSE,"Trading-Cap";#N/A,#N/A,FALSE,"Trading-Inc";#N/A,#N/A,FALSE,"Cash Flow";#N/A,#N/A,FALSE,"M&amp;A info"}</definedName>
    <definedName name="Erase" hidden="1">{"summary report",#N/A,FALSE,"SUMMARY REPORT";"salary model ytd",#N/A,FALSE,"SALARY MODEL - YTD";"salary model mtd",#N/A,FALSE,"SALARY MODEL - MTD";"detail 311",#N/A,FALSE,"311 ACTUAL"}</definedName>
    <definedName name="EraseMe" hidden="1">{#N/A,#N/A,FALSE,"Job Sched"}</definedName>
    <definedName name="erew" hidden="1">{#N/A,#N/A,FALSE,"Sheet1"}</definedName>
    <definedName name="ErrMsg">"NA"</definedName>
    <definedName name="errrr" hidden="1">{"CSC_1",#N/A,FALSE,"CSC Outputs";"CSC_2",#N/A,FALSE,"CSC Outputs"}</definedName>
    <definedName name="ert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erty" hidden="1">{"'Vietnam'!$E$21:$W$45","'Vietnam'!$E$21:$W$45"}</definedName>
    <definedName name="esargf" hidden="1">{"'1-TheatreBkgs'!$A$1:$L$102"}</definedName>
    <definedName name="esc">#REF!</definedName>
    <definedName name="esc...">#REF!</definedName>
    <definedName name="esnrc198c1_values">{"EUENG","COMPANIES",TRUE}</definedName>
    <definedName name="ESPeXToEUR">1/EUReXToESP</definedName>
    <definedName name="EssAliasTable">"Default"</definedName>
    <definedName name="EssLatest">"Jan"</definedName>
    <definedName name="EssOptions">"A1000000000111000010101101000_01000"</definedName>
    <definedName name="EssSamplingValue">100</definedName>
    <definedName name="ETAX00">#REF!</definedName>
    <definedName name="ETAX00PF">#REF!</definedName>
    <definedName name="ETAX01">#REF!</definedName>
    <definedName name="ETAX02">#REF!</definedName>
    <definedName name="ETAX03">#REF!</definedName>
    <definedName name="ETAX98">#REF!</definedName>
    <definedName name="ETAX99">#REF!</definedName>
    <definedName name="ETAX99PF">#REF!</definedName>
    <definedName name="etd">#REF!</definedName>
    <definedName name="ETEN00">#REF!</definedName>
    <definedName name="ETEN00PF">#REF!</definedName>
    <definedName name="ETEN01">#REF!</definedName>
    <definedName name="ETEN02">#REF!</definedName>
    <definedName name="ETEN03">#REF!</definedName>
    <definedName name="ETEN98">#REF!</definedName>
    <definedName name="ETEN99">#REF!</definedName>
    <definedName name="ETEN99PF">#REF!</definedName>
    <definedName name="eter" hidden="1">{#N/A,#N/A,FALSE,"reconext";#N/A,#N/A,FALSE,"m-1";#N/A,#N/A,FALSE,"state";#N/A,#N/A,FALSE,"ca apport";#N/A,#N/A,FALSE,"amt";#N/A,#N/A,FALSE,"tax benefit"}</definedName>
    <definedName name="ethg" hidden="1">{"'RCIM'!$E$128"}</definedName>
    <definedName name="etotal93">#REF!</definedName>
    <definedName name="etotal94">#REF!</definedName>
    <definedName name="etotal95">#REF!</definedName>
    <definedName name="etotal96">#REF!</definedName>
    <definedName name="etotal97">#REF!</definedName>
    <definedName name="etotal98">#REF!</definedName>
    <definedName name="etotal99">#REF!</definedName>
    <definedName name="ETOW00">#REF!</definedName>
    <definedName name="ETOW00PF">#REF!</definedName>
    <definedName name="ETOW01">#REF!</definedName>
    <definedName name="ETOW02">#REF!</definedName>
    <definedName name="ETOW03">#REF!</definedName>
    <definedName name="ETOW98">#REF!</definedName>
    <definedName name="ETOW99">#REF!</definedName>
    <definedName name="ETOW99PF">#REF!</definedName>
    <definedName name="etr" hidden="1">{#N/A,#N/A,FALSE,"FACTSHEETS";#N/A,#N/A,FALSE,"pump";#N/A,#N/A,FALSE,"filter"}</definedName>
    <definedName name="EUR" hidden="1">1</definedName>
    <definedName name="EUR_2009">1.25</definedName>
    <definedName name="EUR_2010">1.45</definedName>
    <definedName name="EUR_EUR">1</definedName>
    <definedName name="EUR_EXR">1.25</definedName>
    <definedName name="EUR_OLD">1.38</definedName>
    <definedName name="EUS">1</definedName>
    <definedName name="ev" hidden="1">38757.7944444444</definedName>
    <definedName name="ev.Calculation" hidden="1">-4105</definedName>
    <definedName name="ev.Initialized" hidden="1">FALSE</definedName>
    <definedName name="EV__ALLOWSTOPEXPAND__" hidden="1">1</definedName>
    <definedName name="EV__CVPARAMS__" hidden="1">"Any by Any!$B$17:$C$38;"</definedName>
    <definedName name="EV__DECIMALSYMBOL__" hidden="1">"."</definedName>
    <definedName name="EV__EVCOM_OPTIONS__" hidden="1">8</definedName>
    <definedName name="EV__EVCOMOPTS__" hidden="1">10</definedName>
    <definedName name="EV__EXPOPTIONS__" hidden="1">0</definedName>
    <definedName name="EV__LASTREFTIME__" hidden="1">42046.5809722222</definedName>
    <definedName name="EV__LOCKEDCVW__BILLING">"BTR_ALLBTR,BIN_AllBusInd,BAR_ALL_BUS_AREAS,CAT_ACTUAL,ACC_BillQ,CTY_ALLCTRY,P_GBP,DSR_TOTAL_DSRC,BDC_TOTAL_DC,MKT_ALLMK,2006.TOTAL,PIN_Total_Pind,PRD_1.1.2.2,STO_CGROUP_ALLAI,VEN_ALLVENDOR,PERIODIC,"</definedName>
    <definedName name="EV__LOCKEDCVW__BILLING_SUMMARY">"BIN_AllBusInd,CAT_BUDGET_v3,ACC_NetRev,G_EUR,DSR_TOTAL_DSRC,BDC_02,LOB_000,MKT_ALLMK,2008.TOTAL,PIN_Total_Pind,PRD_1.1.2.2,VEN_CGROUP_OTHER,YTD,"</definedName>
    <definedName name="EV__LOCKEDCVW__CAPEX">"TotalAssets,AllClasses,Depr_per_period,ACTUAL,Totaladj,AHS,AllProjects,EUR,2007.TOTAL,PERIODIC,"</definedName>
    <definedName name="EV__LOCKEDCVW__CASHFLOW" hidden="1">"A_TOTCFA,AC_CASHAC,ACTUAL,LC,E_QSG,2004.TOTAL,PERIODIC,"</definedName>
    <definedName name="EV__LOCKEDCVW__CIP" hidden="1">"Spending,6Plus6_2015,TOTALLTD,NADIVISION,AllProjects,LC,2015.JUN,Periodic,"</definedName>
    <definedName name="EV__LOCKEDCVW__CMDCMVBUDGETFLASH">"ALL_ACCOUNTS,ACTUAL,CB_RETAIL,Div_CMDCMV_No_FSLJVs,RETAIL,ALLEVENTS,AllFinanceType,USD,AllLoanProgram,OB_RETAIL,AllOriginator,OTCFLAG,AllOwners,PIGGYFLAG,PORTNONPORTFLAG,PB_RETAIL,TAMIFLAG,2006.JAN,PERIODIC,"</definedName>
    <definedName name="EV__LOCKEDCVW__CONSO" hidden="1">"A_NONE_BALSHT,B_ALL,ACTUAL,C_ALL,LC,TOTCONSO,E_200,G_ALL,2007.JAN,PERIODIC,"</definedName>
    <definedName name="EV__LOCKEDCVW__CONSOLIDATIONS" hidden="1">"CREV,STANDARD,TotalAdj,NetSales,All_InterCo,BT,0XKR,USD,2007.Q2,PERIODIC,"</definedName>
    <definedName name="EV__LOCKEDCVW__CORPOPS" hidden="1">"A_None_BALSHT,B_ALL,ACTUAL,C_ALL,LC,TotConso,E_CorpOps,G_ALL,2004.TOTAL,PERIODIC,"</definedName>
    <definedName name="EV__LOCKEDCVW__FIN_CASHFLOW">"CFA_INC_CLCSHPOS,CFC_ACTUAL,CMP_EAP,P_GBP,FDS_ALL,CFI_ALL_INTCO,1999.TOTAL,PERIODIC,"</definedName>
    <definedName name="EV__LOCKEDCVW__FIN_OPEX">"G_EUR,FIN_GR01,BUN_ALL,CAT_BUDGET_v3,CMP_EAP,FDS_ALL,FDVA_066,MOV_END,MKT_ALLMK,2008.TOTAL,RVP_ALL,YTD,"</definedName>
    <definedName name="EV__LOCKEDCVW__FINANCE" hidden="1">"Miles,Plan,TotalAdj,TOT_DEPT,TOT_COMPANY,TOT_LOB,2008.total,PERIODIC,"</definedName>
    <definedName name="EV__LOCKEDCVW__FORECASTING">"APPUNITS,ACTUAL,LOANSOLUTIONS,TOTADJ,TOTALCRE,TOTLOANAMOUNT,TOTLOANCENTER,TOTALMSA,TOTMULTICULTURAL,FIRSTMORT,TOTPRODTYPE,TOTREFINANCE,TOTALCRE_REF,2004.JAN,PERIODIC,"</definedName>
    <definedName name="EV__LOCKEDCVW__FPA" hidden="1">"BUDGET,TotWithAlloc,FL1_100,514000,All_Interco,LC,2007.TOTAL,PERIODIC,"</definedName>
    <definedName name="EV__LOCKEDCVW__FPA_GROWTH" hidden="1">"ACTUAL,TotWithAlloc,MgmtReporting,BalanceSheet,AllGrowth,All_Interco,LC,BASESCENARIO,2004.TOTAL,PERIODIC,"</definedName>
    <definedName name="EV__LOCKEDCVW__FPR" hidden="1">"A_All_RVNUES,B_ALL,ACTUAL,C_ALL,LC,TotConso,D_ALL,E_200,P_ALL,S_ALL,2007.JAN,PERIODIC,"</definedName>
    <definedName name="EV__LOCKEDCVW__FPR_NEW" hidden="1">"A_All_RVNUES,B_ALL,ACTUAL,C_ALL,USD,TotConso,D_ALL,E_QSG,P_ALL,S_ALL,2005.Q3,PERIODIC,"</definedName>
    <definedName name="EV__LOCKEDCVW__GROSSMARGIN" hidden="1">"BUDGET929,Adj,FinancialHedges,SC_Contracts,LC,2008.TOTAL,PERIODIC,"</definedName>
    <definedName name="EV__LOCKEDCVW__HBG_REPORTING">"BTO_AllBillTo,CAT_ACTUAL,ACC_NetRev,P_GBP,DSR_TOTAL_DSRC,BDC_TOTAL_DC,MKT_ALLMK,2007.SEP,PRD_TOTAL_HBG,SDT_TOTALSD,STO_AllSoldTo,VEN_ALLVENDOR,PERIODIC,"</definedName>
    <definedName name="EV__LOCKEDCVW__HR">"ACTUAL,Totaladj,All_Employee,AHS,A_HR1000,EUR,2007.TOTAL,PERIODIC,"</definedName>
    <definedName name="EV__LOCKEDCVW__INTERCOMATCHING" hidden="1">"ICAssets,Actual,Input,E_All,I_All,2004.TOTAL,USD,PERIODIC,"</definedName>
    <definedName name="EV__LOCKEDCVW__KPI" hidden="1">"KPISales,B_ALL,ACTUAL,C_ALL,LC,E_QuikEur,2006.OCT10,PERIODIC,"</definedName>
    <definedName name="EV__LOCKEDCVW__PAYROLL" hidden="1">"11250,Actual,TotalAdj,TOT_DEPT,ALLEMPL,TOT_COMPANY_PF,Tot_Job,TOT_LOB,ALLPAYGROUPS,2008.Total,ALLDATACONT,PERIODIC,"</definedName>
    <definedName name="EV__LOCKEDCVW__PDAPP" hidden="1">"BUDGET,TotalAdj,INCSTMTALL,SUPCONSOL,All_InterCo,PROJDEXP,PDTOTAL,PDPROJECT:Total,USD,2009.TOTAL,PERIODIC,"</definedName>
    <definedName name="EV__LOCKEDCVW__PRODUCTLINE" hidden="1">"Ord,ACTUAL,GrandTotal,AllDiv,BT,MILX,AllPLoasis,USD,2002.TOTAL,PERIODIC,"</definedName>
    <definedName name="EV__LOCKEDCVW__PROJ_EVEREST" hidden="1">"ACTUAL,TOTALADJ,TOT_DELIVER,TOT_ANDROID,2000.TOTAL,PERIODIC,"</definedName>
    <definedName name="EV__LOCKEDCVW__PROJECT" hidden="1">"ACTUAL,TotWithAdj,MgmtReporting,150000,AllProjects,AllRFEProjects,LC,2004.TOTAL,PERIODIC,"</definedName>
    <definedName name="EV__LOCKEDCVW__RADIO_FINANCE">"30101,Local_Fcst,TOTALADJ,Total_Dept,TOTAL_ID,TOTAL_INTCO,RC_0100,2016.DEC,QTD,"</definedName>
    <definedName name="EV__LOCKEDCVW__RATE" hidden="1">"5Plus7_2015,USD,Avg,RateInput,2015.TOTAL,Periodic,"</definedName>
    <definedName name="EV__LOCKEDCVW__RATE_INTERCO" hidden="1">"Actual,Avg,Default,2004.TOTAL,USD,PERIODIC,"</definedName>
    <definedName name="EV__LOCKEDCVW__RATEKPI" hidden="1">"ACTUAL,USD,Avg,Default,2004.TOTAL,PERIODIC,"</definedName>
    <definedName name="EV__LOCKEDCVW__REVENUE" hidden="1">"CustomerData,Actual,1001018,Revenue,10,TOT_LOB,2009.SEP,PERIODIC,"</definedName>
    <definedName name="EV__LOCKEDCVW__SAFETY" hidden="1">"PrevDOTRatio_PLAN,Plan,Input,LINEHAUL,TOT_COMPANY,REGULAR,2009.TOTAL,PERIODIC,"</definedName>
    <definedName name="EV__LOCKEDCVW__SALARYPLANNING" hidden="1">"AllAccounts,grande,ACTUAL,TotalAdj,AllEmployees,AllGrades,2000.TOTAL,PERIODIC,"</definedName>
    <definedName name="EV__LOCKEDCVW__SALES">"ACTUAL,ALL_Customer,Totaladj,AHS,All_Product,EUR,2007.TOTAL,SA_GP,PERIODIC,"</definedName>
    <definedName name="EV__LOCKEDCVW__TSL_REPORTING">"BTO_AllBillTo,CAT_ACTUAL,ACC_NetRev,P_GBP,DSR_TOTAL_DSRC,BDC_TOTAL_DC,MKT_ALLMK,0000.TOTAL,PRD_TOTAL_TSL,SDT_TOTALSD,STO_AllSoldTo,VEN_ALLVENDOR,PERIODIC,"</definedName>
    <definedName name="EV__LOCKEDCVW__WEEKLYSALES" hidden="1">"TOTAL_SALES,ACTUAL,TOTAL_DATASRC,TOTAL_DEPTS,BRGTOTAL1,TOTAL_PROJECT,LC,2010.JUL.W2,Periodic,"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MEMORYCVW__1000_00_LEAD_SHEET_122015.XLSX" hidden="1">"[FINANCE"</definedName>
    <definedName name="EV__MEMORYCVW__1000_00_LEAD_SHEET_122015.XLSX_ACCOUNT" hidden="1">"[C_TOT_IS"</definedName>
    <definedName name="EV__MEMORYCVW__1000_00_LEAD_SHEET_122015.XLSX_CATEGORY" hidden="1">"[BUDGET_FINAL"</definedName>
    <definedName name="EV__MEMORYCVW__1000_00_LEAD_SHEET_122015.XLSX_COMPANY" hidden="1">"[US"</definedName>
    <definedName name="EV__MEMORYCVW__1000_00_LEAD_SHEET_122015.XLSX_DATASRC" hidden="1">"[TOTALADJ"</definedName>
    <definedName name="EV__MEMORYCVW__1000_00_LEAD_SHEET_122015.XLSX_INTCO" hidden="1">"[ALL_INTCO"</definedName>
    <definedName name="EV__MEMORYCVW__1000_00_LEAD_SHEET_122015.XLSX_MEASURES" hidden="1">"[YTD"</definedName>
    <definedName name="EV__MEMORYCVW__1000_00_LEAD_SHEET_122015.XLSX_PLANT" hidden="1">"[ALL_PLANTS"</definedName>
    <definedName name="EV__MEMORYCVW__1000_00_LEAD_SHEET_122015.XLSX_PROFITCENTER" hidden="1">"[ALL_SPEC_PCTRS"</definedName>
    <definedName name="EV__MEMORYCVW__1000_00_LEAD_SHEET_122015.XLSX_RPTCURRENCY" hidden="1">"[USD"</definedName>
    <definedName name="EV__MEMORYCVW__1000_00_LEAD_SHEET_122015.XLSX_TIME" hidden="1">"[2015.JAN"</definedName>
    <definedName name="EV__MEMORYCVW__2014_INVESTMENT_IMPAIRMENT_VALUATIONS_092315.XLSX" hidden="1">"[FINANCE"</definedName>
    <definedName name="EV__MEMORYCVW__APM_CONS_USD_PL_MTD_09.30.13.XLSX" hidden="1">"[FINANCE"</definedName>
    <definedName name="EV__MEMORYCVW__APM_CONS_USD_PL_MTD_09.30.13.XLSX_ACCOUNT" hidden="1">"[C_TOT_IS"</definedName>
    <definedName name="EV__MEMORYCVW__APM_CONS_USD_PL_MTD_09.30.13.XLSX_CATEGORY" hidden="1">"[ACTUAL"</definedName>
    <definedName name="EV__MEMORYCVW__APM_CONS_USD_PL_MTD_09.30.13.XLSX_COMPANY" hidden="1">"[ALL_AVANTOR"</definedName>
    <definedName name="EV__MEMORYCVW__APM_CONS_USD_PL_MTD_09.30.13.XLSX_DATASRC" hidden="1">"[UNADJUSTED"</definedName>
    <definedName name="EV__MEMORYCVW__APM_CONS_USD_PL_MTD_09.30.13.XLSX_INTCO" hidden="1">"[ALL_INTCO"</definedName>
    <definedName name="EV__MEMORYCVW__APM_CONS_USD_PL_MTD_09.30.13.XLSX_MEASURES" hidden="1">"[PERIODIC"</definedName>
    <definedName name="EV__MEMORYCVW__APM_CONS_USD_PL_MTD_09.30.13.XLSX_PLANT" hidden="1">"[ALL_PLANTS"</definedName>
    <definedName name="EV__MEMORYCVW__APM_CONS_USD_PL_MTD_09.30.13.XLSX_PROFITCENTER" hidden="1">"[ALL_SPEC_PCTRS"</definedName>
    <definedName name="EV__MEMORYCVW__APM_CONS_USD_PL_MTD_09.30.13.XLSX_RPTCURRENCY" hidden="1">"[USD"</definedName>
    <definedName name="EV__MEMORYCVW__APM_CONS_USD_PL_MTD_09.30.13.XLSX_TIME" hidden="1">"[2013.SEP"</definedName>
    <definedName name="EV__MEMORYCVW__APM_CONS_USD_PL_QTD_09.30.13.XLSX" hidden="1">"[FINANCE"</definedName>
    <definedName name="EV__MEMORYCVW__AVANTOR_ADJUSTMENT_SUMMARY_2014.XLSX" hidden="1">"[FINANCE"</definedName>
    <definedName name="EV__MEMORYCVW__AVANTOR_ADJUSTMENT_SUMMARY_2014.XLSX_ACCOUNT" hidden="1">"[C_TOT_BS"</definedName>
    <definedName name="EV__MEMORYCVW__AVANTOR_ADJUSTMENT_SUMMARY_2014.XLSX_CATEGORY" hidden="1">"[ACTUAL"</definedName>
    <definedName name="EV__MEMORYCVW__AVANTOR_ADJUSTMENT_SUMMARY_2014.XLSX_COMPANY" hidden="1">"[ALL_AVANTOR"</definedName>
    <definedName name="EV__MEMORYCVW__AVANTOR_ADJUSTMENT_SUMMARY_2014.XLSX_DATASRC" hidden="1">"[TOTALADJ"</definedName>
    <definedName name="EV__MEMORYCVW__AVANTOR_ADJUSTMENT_SUMMARY_2014.XLSX_INTCO" hidden="1">"[ALL_INTCO"</definedName>
    <definedName name="EV__MEMORYCVW__AVANTOR_ADJUSTMENT_SUMMARY_2014.XLSX_MEASURES" hidden="1">"[PERIODIC"</definedName>
    <definedName name="EV__MEMORYCVW__AVANTOR_ADJUSTMENT_SUMMARY_2014.XLSX_PLANT" hidden="1">"[ALL_PLANTS"</definedName>
    <definedName name="EV__MEMORYCVW__AVANTOR_ADJUSTMENT_SUMMARY_2014.XLSX_PROFITCENTER" hidden="1">"[ALL_SPEC_PCTRS"</definedName>
    <definedName name="EV__MEMORYCVW__AVANTOR_ADJUSTMENT_SUMMARY_2014.XLSX_RPTCURRENCY" hidden="1">"[USD"</definedName>
    <definedName name="EV__MEMORYCVW__AVANTOR_ADJUSTMENT_SUMMARY_2014.XLSX_TIME" hidden="1">"[2012.TOTAL"</definedName>
    <definedName name="EV__MEMORYCVW__AVANTOR_Q1_2014_FINANCIAL_STATEMENTS.XLSX" hidden="1">"[FINANCE"</definedName>
    <definedName name="EV__MEMORYCVW__AVANTOR_Q2_2014_FINANCIAL_STATEMENTS.XLSX" hidden="1">"[FINANCE"</definedName>
    <definedName name="EV__MEMORYCVW__AVANTOR_Q2_2014_FINANCIAL_STATEMENTS.XLSX_ACCOUNT" hidden="1">"[FS"</definedName>
    <definedName name="EV__MEMORYCVW__AVANTOR_Q2_2014_FINANCIAL_STATEMENTS.XLSX_CATEGORY" hidden="1">"[FORECAST_3.0_JUNE"</definedName>
    <definedName name="EV__MEMORYCVW__AVANTOR_Q2_2014_FINANCIAL_STATEMENTS.XLSX_COMPANY" hidden="1">"[ALL_AVANTOR"</definedName>
    <definedName name="EV__MEMORYCVW__AVANTOR_Q2_2014_FINANCIAL_STATEMENTS.XLSX_DATASRC" hidden="1">"[TOTALADJ"</definedName>
    <definedName name="EV__MEMORYCVW__AVANTOR_Q2_2014_FINANCIAL_STATEMENTS.XLSX_INTCO" hidden="1">"[ALL_INTCO"</definedName>
    <definedName name="EV__MEMORYCVW__AVANTOR_Q2_2014_FINANCIAL_STATEMENTS.XLSX_MEASURES" hidden="1">"[PERIODIC"</definedName>
    <definedName name="EV__MEMORYCVW__AVANTOR_Q2_2014_FINANCIAL_STATEMENTS.XLSX_PLANT" hidden="1">"[ALL_PLANTS"</definedName>
    <definedName name="EV__MEMORYCVW__AVANTOR_Q2_2014_FINANCIAL_STATEMENTS.XLSX_PROFITCENTER" hidden="1">"[ALL_SPEC_PCTRS"</definedName>
    <definedName name="EV__MEMORYCVW__AVANTOR_Q2_2014_FINANCIAL_STATEMENTS.XLSX_RPTCURRENCY" hidden="1">"[USD"</definedName>
    <definedName name="EV__MEMORYCVW__AVANTOR_Q2_2014_FINANCIAL_STATEMENTS.XLSX_TIME" hidden="1">"[2015.DEC"</definedName>
    <definedName name="EV__MEMORYCVW__AVANTOR_Q3_2013_FINANCIAL_STATEMENTS_10.14.13.XLSX" hidden="1">"[FINANCE"</definedName>
    <definedName name="EV__MEMORYCVW__AVANTOR_Q3_2014_FINANCIAL_STATEMENTS.XLSX" hidden="1">"[FINANCE"</definedName>
    <definedName name="EV__MEMORYCVW__AVANTOR_Q3_2014_FINANCIAL_STATEMENTS_03222015.XLSX" hidden="1">"[FINANCE"</definedName>
    <definedName name="EV__MEMORYCVW__AVANTOR_Q4_2013_FINANCIAL_STATEMENTS.XLSX" hidden="1">"[FINANCE"</definedName>
    <definedName name="EV__MEMORYCVW__BOOK1" hidden="1">"[MGMT_PLAN"</definedName>
    <definedName name="EV__MEMORYCVW__BOOK1_ACCOUNT" hidden="1">"[FS"</definedName>
    <definedName name="EV__MEMORYCVW__BOOK1_CATEGORY" hidden="1">"[BUDGET"</definedName>
    <definedName name="EV__MEMORYCVW__BOOK1_COMPANY" hidden="1">"[1000"</definedName>
    <definedName name="EV__MEMORYCVW__BOOK1_DATASRC" hidden="1">"[TOTALADJ"</definedName>
    <definedName name="EV__MEMORYCVW__BOOK1_MEASURES" hidden="1">"[PERIODIC"</definedName>
    <definedName name="EV__MEMORYCVW__BOOK1_PROFITCENTER" hidden="1">"[ALL_SPEC_PCTRS"</definedName>
    <definedName name="EV__MEMORYCVW__BOOK1_RPTCURRENCY" hidden="1">"[LC"</definedName>
    <definedName name="EV__MEMORYCVW__BOOK1_TIME" hidden="1">"[2012.JUL"</definedName>
    <definedName name="EV__MEMORYCVW__BOOK2" hidden="1">"[FINANCE"</definedName>
    <definedName name="EV__MEMORYCVW__BOOK2_ACCOUNT" hidden="1">"[TOT_GROSS_REV"</definedName>
    <definedName name="EV__MEMORYCVW__BOOK2_CATEGORY" hidden="1">"[ACTUAL"</definedName>
    <definedName name="EV__MEMORYCVW__BOOK2_COMPANY" hidden="1">"[ALL_AVANTOR"</definedName>
    <definedName name="EV__MEMORYCVW__BOOK2_DATASRC" hidden="1">"[TOTALADJ"</definedName>
    <definedName name="EV__MEMORYCVW__BOOK2_INTCO" hidden="1">"[ALL_INTCO"</definedName>
    <definedName name="EV__MEMORYCVW__BOOK2_MEASURES" hidden="1">"[PERIODIC"</definedName>
    <definedName name="EV__MEMORYCVW__BOOK2_PLANT" hidden="1">"[ALL_PLANTS"</definedName>
    <definedName name="EV__MEMORYCVW__BOOK2_PROFITCENTER" hidden="1">"[ALL_SPEC_PCTRS"</definedName>
    <definedName name="EV__MEMORYCVW__BOOK2_RPTCURRENCY" hidden="1">"[USD"</definedName>
    <definedName name="EV__MEMORYCVW__BOOK2_TIME" hidden="1">"[2012.TOTAL"</definedName>
    <definedName name="EV__MEMORYCVW__BOOK22" hidden="1">"[FINANCE"</definedName>
    <definedName name="EV__MEMORYCVW__BOOK22_ACCOUNT" hidden="1">"[C_TOT_IS"</definedName>
    <definedName name="EV__MEMORYCVW__BOOK22_CATEGORY" hidden="1">"[ACTUAL"</definedName>
    <definedName name="EV__MEMORYCVW__BOOK22_COMPANY" hidden="1">"[ALL_AVANTOR"</definedName>
    <definedName name="EV__MEMORYCVW__BOOK22_DATASRC" hidden="1">"[UNADJUSTED"</definedName>
    <definedName name="EV__MEMORYCVW__BOOK22_INTCO" hidden="1">"[ALL_INTCO"</definedName>
    <definedName name="EV__MEMORYCVW__BOOK22_MEASURES" hidden="1">"[PERIODIC"</definedName>
    <definedName name="EV__MEMORYCVW__BOOK22_PROFITCENTER" hidden="1">"[ALL_SPEC_PCTRS"</definedName>
    <definedName name="EV__MEMORYCVW__BOOK22_RPTCURRENCY" hidden="1">"[USD"</definedName>
    <definedName name="EV__MEMORYCVW__BOOK22_TIME" hidden="1">"[2013.FEB"</definedName>
    <definedName name="EV__MEMORYCVW__BOOK3" hidden="1">"[FINANCE"</definedName>
    <definedName name="EV__MEMORYCVW__BOOK3_ACCOUNT">"[FS"</definedName>
    <definedName name="EV__MEMORYCVW__BOOK3_CATEGORY">"[ACTUAL"</definedName>
    <definedName name="EV__MEMORYCVW__BOOK3_COMPANY">"[ALL_AVANTOR"</definedName>
    <definedName name="EV__MEMORYCVW__BOOK3_DATASRC">"[TOTALADJ"</definedName>
    <definedName name="EV__MEMORYCVW__BOOK3_INTCO">"[ALL_INTCO"</definedName>
    <definedName name="EV__MEMORYCVW__BOOK3_MEASURES">"[PERIODIC"</definedName>
    <definedName name="EV__MEMORYCVW__BOOK3_PLANT">"[ALL_PLANTS"</definedName>
    <definedName name="EV__MEMORYCVW__BOOK3_PROFITCENTER">"[ALL_SPEC_PCTRS"</definedName>
    <definedName name="EV__MEMORYCVW__BOOK3_RPTCURRENCY">"[USD"</definedName>
    <definedName name="EV__MEMORYCVW__BOOK3_TIME">"[2013.APR"</definedName>
    <definedName name="EV__MEMORYCVW__BOOK4" hidden="1">"[FINANCE"</definedName>
    <definedName name="EV__MEMORYCVW__BOOK4_ACCOUNT" hidden="1">"[C_TOT_IS"</definedName>
    <definedName name="EV__MEMORYCVW__BOOK4_CATEGORY" hidden="1">"[ACTUAL"</definedName>
    <definedName name="EV__MEMORYCVW__BOOK4_COMPANY" hidden="1">"[ALL_AVANTOR"</definedName>
    <definedName name="EV__MEMORYCVW__BOOK4_DATASRC" hidden="1">"[UNADJUSTED"</definedName>
    <definedName name="EV__MEMORYCVW__BOOK4_INTCO" hidden="1">"[ALL_INTCO"</definedName>
    <definedName name="EV__MEMORYCVW__BOOK4_MEASURES" hidden="1">"[PERIODIC"</definedName>
    <definedName name="EV__MEMORYCVW__BOOK4_PLANT" hidden="1">"[ALL_PLANTS"</definedName>
    <definedName name="EV__MEMORYCVW__BOOK4_PROFITCENTER" hidden="1">"[ALL_SPEC_PCTRS"</definedName>
    <definedName name="EV__MEMORYCVW__BOOK4_RPTCURRENCY" hidden="1">"[LC"</definedName>
    <definedName name="EV__MEMORYCVW__BOOK4_TIME" hidden="1">"[2010.TOTAL"</definedName>
    <definedName name="EV__MEMORYCVW__BOOK5" hidden="1">"[MGMT_PLAN"</definedName>
    <definedName name="EV__MEMORYCVW__BOOK5_ACCOUNT" hidden="1">"[FS"</definedName>
    <definedName name="EV__MEMORYCVW__BOOK5_CATEGORY" hidden="1">"[BUDGET_WORKING"</definedName>
    <definedName name="EV__MEMORYCVW__BOOK5_COMPANY" hidden="1">"[1000"</definedName>
    <definedName name="EV__MEMORYCVW__BOOK5_DATASRC" hidden="1">"[MANUAL"</definedName>
    <definedName name="EV__MEMORYCVW__BOOK5_MEASURES" hidden="1">"[PERIODIC"</definedName>
    <definedName name="EV__MEMORYCVW__BOOK5_PROFITCENTER" hidden="1">"[PC_NONE"</definedName>
    <definedName name="EV__MEMORYCVW__BOOK5_RPTCURRENCY" hidden="1">"[LC"</definedName>
    <definedName name="EV__MEMORYCVW__BOOK5_TIME" hidden="1">"[2012.JUN"</definedName>
    <definedName name="EV__MEMORYCVW__BOOK7" hidden="1">"[FINANCE"</definedName>
    <definedName name="EV__MEMORYCVW__BOOK7_ACCOUNT" hidden="1">"[C_TOT_BS"</definedName>
    <definedName name="EV__MEMORYCVW__BOOK7_CATEGORY" hidden="1">"[ACTUAL"</definedName>
    <definedName name="EV__MEMORYCVW__BOOK7_COMPANY" hidden="1">"[ALL_AVANTOR"</definedName>
    <definedName name="EV__MEMORYCVW__BOOK7_DATASRC" hidden="1">"[TOTALADJ"</definedName>
    <definedName name="EV__MEMORYCVW__BOOK7_INTCO" hidden="1">"[ALL_INTCO"</definedName>
    <definedName name="EV__MEMORYCVW__BOOK7_MEASURES" hidden="1">"[PERIODIC"</definedName>
    <definedName name="EV__MEMORYCVW__BOOK7_PROFITCENTER" hidden="1">"[ALL_SPEC_PCTRS"</definedName>
    <definedName name="EV__MEMORYCVW__BOOK7_RPTCURRENCY" hidden="1">"[USD"</definedName>
    <definedName name="EV__MEMORYCVW__BOOK7_TIME" hidden="1">"[2012.MAY"</definedName>
    <definedName name="EV__MEMORYCVW__CASH_FLOWS_FOR_SITES.XLSX" hidden="1">"[FINANCE"</definedName>
    <definedName name="EV__MEMORYCVW__CASH_FLOWS_FOR_SITES.XLSX_ACCOUNT" hidden="1">"[C_TOT_IS"</definedName>
    <definedName name="EV__MEMORYCVW__CASH_FLOWS_FOR_SITES.XLSX_CATEGORY" hidden="1">"[ACTUAL"</definedName>
    <definedName name="EV__MEMORYCVW__CASH_FLOWS_FOR_SITES.XLSX_COMPANY" hidden="1">"[ALL_AVANTOR"</definedName>
    <definedName name="EV__MEMORYCVW__CASH_FLOWS_FOR_SITES.XLSX_DATASRC" hidden="1">"[UNADJUSTED"</definedName>
    <definedName name="EV__MEMORYCVW__CASH_FLOWS_FOR_SITES.XLSX_INTCO" hidden="1">"[ALL_INTCO"</definedName>
    <definedName name="EV__MEMORYCVW__CASH_FLOWS_FOR_SITES.XLSX_MEASURES" hidden="1">"[PERIODIC"</definedName>
    <definedName name="EV__MEMORYCVW__CASH_FLOWS_FOR_SITES.XLSX_PLANT" hidden="1">"[ALL_PLANTS"</definedName>
    <definedName name="EV__MEMORYCVW__CASH_FLOWS_FOR_SITES.XLSX_PROFITCENTER" hidden="1">"[ALL_DIAG"</definedName>
    <definedName name="EV__MEMORYCVW__CASH_FLOWS_FOR_SITES.XLSX_RPTCURRENCY" hidden="1">"[LC"</definedName>
    <definedName name="EV__MEMORYCVW__CASH_FLOWS_FOR_SITES.XLSX_TIME" hidden="1">"[2014.DEC"</definedName>
    <definedName name="EV__MEMORYCVW__COMPLIANCE_CERTIFICATE_Q32015.XLSX" hidden="1">"[FINANCE"</definedName>
    <definedName name="EV__MEMORYCVW__COMPLIANCE_CERTIFICATE_Q32015.XLSX_ACCOUNT" hidden="1">"[FCF_ACCOUNTS"</definedName>
    <definedName name="EV__MEMORYCVW__COMPLIANCE_CERTIFICATE_Q32015.XLSX_CATEGORY" hidden="1">"[ACTUAL"</definedName>
    <definedName name="EV__MEMORYCVW__COMPLIANCE_CERTIFICATE_Q32015.XLSX_COMPANY" hidden="1">"[ALL_AVANTOR"</definedName>
    <definedName name="EV__MEMORYCVW__COMPLIANCE_CERTIFICATE_Q32015.XLSX_DATASRC" hidden="1">"[EXT_REPORT_ADJ"</definedName>
    <definedName name="EV__MEMORYCVW__COMPLIANCE_CERTIFICATE_Q32015.XLSX_INTCO" hidden="1">"[I_NONE"</definedName>
    <definedName name="EV__MEMORYCVW__COMPLIANCE_CERTIFICATE_Q32015.XLSX_MEASURES" hidden="1">"[PERIODIC"</definedName>
    <definedName name="EV__MEMORYCVW__COMPLIANCE_CERTIFICATE_Q32015.XLSX_PLANT" hidden="1">"[ALL_PLANTS"</definedName>
    <definedName name="EV__MEMORYCVW__COMPLIANCE_CERTIFICATE_Q32015.XLSX_PROFITCENTER" hidden="1">"[ALL_SPEC_PCTRS"</definedName>
    <definedName name="EV__MEMORYCVW__COMPLIANCE_CERTIFICATE_Q32015.XLSX_RPTCURRENCY" hidden="1">"[USD"</definedName>
    <definedName name="EV__MEMORYCVW__COMPLIANCE_CERTIFICATE_Q32015.XLSX_TIME" hidden="1">"[2012.TOTAL"</definedName>
    <definedName name="EV__MEMORYCVW__COMPLIANCE_CERTIFICATE_Q42015.XLSX" hidden="1">"[FINANCE"</definedName>
    <definedName name="EV__MEMORYCVW__COMPLIANCE_CERTIFICATE_Q42015.XLSX_ACCOUNT" hidden="1">"[C_TOT_IS"</definedName>
    <definedName name="EV__MEMORYCVW__COMPLIANCE_CERTIFICATE_Q42015.XLSX_CATEGORY" hidden="1">"[ACTUAL"</definedName>
    <definedName name="EV__MEMORYCVW__COMPLIANCE_CERTIFICATE_Q42015.XLSX_COMPANY" hidden="1">"[ALL_AVANTOR"</definedName>
    <definedName name="EV__MEMORYCVW__COMPLIANCE_CERTIFICATE_Q42015.XLSX_DATASRC" hidden="1">"[UNADJUSTED"</definedName>
    <definedName name="EV__MEMORYCVW__COMPLIANCE_CERTIFICATE_Q42015.XLSX_INTCO" hidden="1">"[ALL_INTCO"</definedName>
    <definedName name="EV__MEMORYCVW__COMPLIANCE_CERTIFICATE_Q42015.XLSX_MEASURES" hidden="1">"[YTD"</definedName>
    <definedName name="EV__MEMORYCVW__COMPLIANCE_CERTIFICATE_Q42015.XLSX_PLANT" hidden="1">"[ALL_PLANTS"</definedName>
    <definedName name="EV__MEMORYCVW__COMPLIANCE_CERTIFICATE_Q42015.XLSX_PROFITCENTER" hidden="1">"[ALL_SPEC_PCTRS"</definedName>
    <definedName name="EV__MEMORYCVW__COMPLIANCE_CERTIFICATE_Q42015.XLSX_RPTCURRENCY" hidden="1">"[USD"</definedName>
    <definedName name="EV__MEMORYCVW__COMPLIANCE_CERTIFICATE_Q42015.XLSX_TIME" hidden="1">"[2015.DEC"</definedName>
    <definedName name="EV__MEMORYCVW__FINANCIAL_STATEMENTS_1Q2015.XLSX" hidden="1">"[FINANCE"</definedName>
    <definedName name="EV__MEMORYCVW__FINANCIAL_STATEMENTS_1Q2015.XLSX_ACCOUNT" hidden="1">"[FS"</definedName>
    <definedName name="EV__MEMORYCVW__FINANCIAL_STATEMENTS_1Q2015.XLSX_CATEGORY" hidden="1">"[FORECAST_3.0_JUNE"</definedName>
    <definedName name="EV__MEMORYCVW__FINANCIAL_STATEMENTS_1Q2015.XLSX_COMPANY" hidden="1">"[ALL_AVANTOR"</definedName>
    <definedName name="EV__MEMORYCVW__FINANCIAL_STATEMENTS_1Q2015.XLSX_DATASRC" hidden="1">"[TOTALADJ"</definedName>
    <definedName name="EV__MEMORYCVW__FINANCIAL_STATEMENTS_1Q2015.XLSX_INTCO" hidden="1">"[ALL_INTCO"</definedName>
    <definedName name="EV__MEMORYCVW__FINANCIAL_STATEMENTS_1Q2015.XLSX_MEASURES" hidden="1">"[PERIODIC"</definedName>
    <definedName name="EV__MEMORYCVW__FINANCIAL_STATEMENTS_1Q2015.XLSX_PLANT" hidden="1">"[ALL_PLANTS"</definedName>
    <definedName name="EV__MEMORYCVW__FINANCIAL_STATEMENTS_1Q2015.XLSX_PROFITCENTER" hidden="1">"[ALL_SPEC_PCTRS"</definedName>
    <definedName name="EV__MEMORYCVW__FINANCIAL_STATEMENTS_1Q2015.XLSX_RPTCURRENCY" hidden="1">"[USD"</definedName>
    <definedName name="EV__MEMORYCVW__FINANCIAL_STATEMENTS_1Q2015.XLSX_TIME" hidden="1">"[2015.DEC"</definedName>
    <definedName name="EV__MEMORYCVW__FINANCIAL_STATEMENTS_Q2_2015.XLSX" hidden="1">"[FINANCE"</definedName>
    <definedName name="EV__MEMORYCVW__FINANCIAL_STATEMENTS_Q3_2015.XLSX" hidden="1">"[FINANCE"</definedName>
    <definedName name="EV__MEMORYCVW__FINANCIAL_STATEMENTS_Q4_2015.XLSX" hidden="1">"[FINANCE"</definedName>
    <definedName name="EV__MEMORYCVW__FOOTNOTE_SUPPORT_12312015_UPDATE.XLSX" hidden="1">"[FINANCE"</definedName>
    <definedName name="EV__MEMORYCVW__FOOTNOTE_SUPPORT_12312015_UPDATE.XLSX_ACCOUNT" hidden="1">"[C_TOT_MARGIN"</definedName>
    <definedName name="EV__MEMORYCVW__FOOTNOTE_SUPPORT_12312015_UPDATE.XLSX_CATEGORY" hidden="1">"[ACTUAL"</definedName>
    <definedName name="EV__MEMORYCVW__FOOTNOTE_SUPPORT_12312015_UPDATE.XLSX_COMPANY" hidden="1">"[ALL_AVANTOR"</definedName>
    <definedName name="EV__MEMORYCVW__FOOTNOTE_SUPPORT_12312015_UPDATE.XLSX_DATASRC" hidden="1">"[TOTALADJ"</definedName>
    <definedName name="EV__MEMORYCVW__FOOTNOTE_SUPPORT_12312015_UPDATE.XLSX_INTCO" hidden="1">"[I_NONE"</definedName>
    <definedName name="EV__MEMORYCVW__FOOTNOTE_SUPPORT_12312015_UPDATE.XLSX_MEASURES" hidden="1">"[YTD"</definedName>
    <definedName name="EV__MEMORYCVW__FOOTNOTE_SUPPORT_12312015_UPDATE.XLSX_PLANT" hidden="1">"[ALL_PLANTS"</definedName>
    <definedName name="EV__MEMORYCVW__FOOTNOTE_SUPPORT_12312015_UPDATE.XLSX_PROFITCENTER" hidden="1">"[ALL_SPEC_PCTRS"</definedName>
    <definedName name="EV__MEMORYCVW__FOOTNOTE_SUPPORT_12312015_UPDATE.XLSX_RPTCURRENCY" hidden="1">"[USD"</definedName>
    <definedName name="EV__MEMORYCVW__FOOTNOTE_SUPPORT_12312015_UPDATE.XLSX_TIME" hidden="1">"[2015.DEC"</definedName>
    <definedName name="EV__MEMORYCVW__FORECAST_BY_BU.XLSX" hidden="1">"[FINANCE"</definedName>
    <definedName name="EV__MEMORYCVW__JT_BAKER_TRADENAME_ANALYSIS_2015.XLSX" hidden="1">"[FINANCE"</definedName>
    <definedName name="EV__MEMORYCVW__PARIS_2013_SALES_WITH_KG.XLS" hidden="1">"[FINANCE"</definedName>
    <definedName name="EV__MEMORYCVW__PARIS_2013_SALES_WITH_KG.XLS_ACCOUNT" hidden="1">"[FS"</definedName>
    <definedName name="EV__MEMORYCVW__PARIS_2013_SALES_WITH_KG.XLS_CATEGORY" hidden="1">"[ACTUAL"</definedName>
    <definedName name="EV__MEMORYCVW__PARIS_2013_SALES_WITH_KG.XLS_COMPANY" hidden="1">"[ALL_AVANTOR"</definedName>
    <definedName name="EV__MEMORYCVW__PARIS_2013_SALES_WITH_KG.XLS_DATASRC" hidden="1">"[TOTALADJ"</definedName>
    <definedName name="EV__MEMORYCVW__PARIS_2013_SALES_WITH_KG.XLS_INTCO" hidden="1">"[ALL_INTCO"</definedName>
    <definedName name="EV__MEMORYCVW__PARIS_2013_SALES_WITH_KG.XLS_MEASURES" hidden="1">"[PERIODIC"</definedName>
    <definedName name="EV__MEMORYCVW__PARIS_2013_SALES_WITH_KG.XLS_PLANT" hidden="1">"[ALL_PLANTS"</definedName>
    <definedName name="EV__MEMORYCVW__PARIS_2013_SALES_WITH_KG.XLS_PROFITCENTER" hidden="1">"[ALL_SPEC_PCTRS"</definedName>
    <definedName name="EV__MEMORYCVW__PARIS_2013_SALES_WITH_KG.XLS_RPTCURRENCY" hidden="1">"[USD"</definedName>
    <definedName name="EV__MEMORYCVW__PARIS_2013_SALES_WITH_KG.XLS_TIME" hidden="1">"[2015.OCT"</definedName>
    <definedName name="EV__MEMORYCVW__PPGBIZVAL.XLS" hidden="1">"[FINANCE"</definedName>
    <definedName name="EV__MEMORYCVW__PPGBIZVAL.XLS_ACCOUNT" hidden="1">"[C_TOT_BS"</definedName>
    <definedName name="EV__MEMORYCVW__PPGBIZVAL.XLS_CATEGORY" hidden="1">"[ACTUAL"</definedName>
    <definedName name="EV__MEMORYCVW__PPGBIZVAL.XLS_COMPANY" hidden="1">"[ALL_AVANTOR"</definedName>
    <definedName name="EV__MEMORYCVW__PPGBIZVAL.XLS_DATASRC" hidden="1">"[TOTALADJ"</definedName>
    <definedName name="EV__MEMORYCVW__PPGBIZVAL.XLS_INTCO" hidden="1">"[ALL_INTCO"</definedName>
    <definedName name="EV__MEMORYCVW__PPGBIZVAL.XLS_MEASURES" hidden="1">"[PERIODIC"</definedName>
    <definedName name="EV__MEMORYCVW__PPGBIZVAL.XLS_PLANT" hidden="1">"[ALL_PLANTS"</definedName>
    <definedName name="EV__MEMORYCVW__PPGBIZVAL.XLS_PROFITCENTER" hidden="1">"[ALL_SPEC_PCTRS"</definedName>
    <definedName name="EV__MEMORYCVW__PPGBIZVAL.XLS_RPTCURRENCY" hidden="1">"[USD"</definedName>
    <definedName name="EV__MEMORYCVW__PPGBIZVAL.XLS_TIME" hidden="1">"[2015.SEP"</definedName>
    <definedName name="EV__MEMORYCVW__R_FIN_APM_BS_LC.XLTM" hidden="1">"[FINANCE"</definedName>
    <definedName name="EV__MEMORYCVW__R_FIN_APM_BS_LC.XLTM_ACCOUNT" hidden="1">"[C_TOT_BS"</definedName>
    <definedName name="EV__MEMORYCVW__R_FIN_APM_BS_LC.XLTM_CATEGORY" hidden="1">"[ACTUAL"</definedName>
    <definedName name="EV__MEMORYCVW__R_FIN_APM_BS_LC.XLTM_COMPANY" hidden="1">"[ALL_AVANTOR"</definedName>
    <definedName name="EV__MEMORYCVW__R_FIN_APM_BS_LC.XLTM_DATASRC" hidden="1">"[TOTALADJ"</definedName>
    <definedName name="EV__MEMORYCVW__R_FIN_APM_BS_LC.XLTM_INTCO" hidden="1">"[ALL_INTCO"</definedName>
    <definedName name="EV__MEMORYCVW__R_FIN_APM_BS_LC.XLTM_MEASURES" hidden="1">"[PERIODIC"</definedName>
    <definedName name="EV__MEMORYCVW__R_FIN_APM_BS_LC.XLTM_PLANT" hidden="1">"[ALL_PLANTS"</definedName>
    <definedName name="EV__MEMORYCVW__R_FIN_APM_BS_LC.XLTM_PROFITCENTER" hidden="1">"[ALL_SPEC_PCTRS"</definedName>
    <definedName name="EV__MEMORYCVW__R_FIN_APM_BS_LC.XLTM_RPTCURRENCY" hidden="1">"[LC"</definedName>
    <definedName name="EV__MEMORYCVW__R_FIN_APM_BS_LC.XLTM_TIME" hidden="1">"[2013.FEB"</definedName>
    <definedName name="EV__MEMORYCVW__R_FIN_APM_BS_MTD_VAR_03.XLTM" hidden="1">"[FINANCE"</definedName>
    <definedName name="EV__MEMORYCVW__R_FIN_APM_BS_MTD_VAR_03.XLTM_ACCOUNT" hidden="1">"[TOT_IS"</definedName>
    <definedName name="EV__MEMORYCVW__R_FIN_APM_BS_MTD_VAR_03.XLTM_CATEGORY" hidden="1">"[ACTUAL"</definedName>
    <definedName name="EV__MEMORYCVW__R_FIN_APM_BS_MTD_VAR_03.XLTM_COMPANY" hidden="1">"[2000"</definedName>
    <definedName name="EV__MEMORYCVW__R_FIN_APM_BS_MTD_VAR_03.XLTM_DATASRC" hidden="1">"[UNADJUSTED"</definedName>
    <definedName name="EV__MEMORYCVW__R_FIN_APM_BS_MTD_VAR_03.XLTM_INTCO" hidden="1">"[ALL_INTCO"</definedName>
    <definedName name="EV__MEMORYCVW__R_FIN_APM_BS_MTD_VAR_03.XLTM_MEASURES" hidden="1">"[PERIODIC"</definedName>
    <definedName name="EV__MEMORYCVW__R_FIN_APM_BS_MTD_VAR_03.XLTM_PROFITCENTER" hidden="1">"[ALL_SPEC_PCTRS"</definedName>
    <definedName name="EV__MEMORYCVW__R_FIN_APM_BS_MTD_VAR_03.XLTM_RPTCURRENCY" hidden="1">"[LC"</definedName>
    <definedName name="EV__MEMORYCVW__R_FIN_APM_BS_MTD_VAR_03.XLTM_TIME" hidden="1">"[2013.DEC"</definedName>
    <definedName name="EV__MEMORYCVW__R_FIN_APM_PL_ALL_01.XLTM" hidden="1">"[FINANCE"</definedName>
    <definedName name="EV__MEMORYCVW__R_FIN_APM_PL_ALL_02.XLTM" hidden="1">"[FINANCE"</definedName>
    <definedName name="EV__MEMORYCVW__R_FIN_APM_PL_ALL_021" hidden="1">"[FINANCE"</definedName>
    <definedName name="EV__MEMORYCVW__R_FIN_APM_PL_ALL1" hidden="1">"[FINANCE"</definedName>
    <definedName name="EV__MEMORYCVW__R_FIN_APM_PL_ALL1_ACCOUNT" hidden="1">"[C_TOT_IS"</definedName>
    <definedName name="EV__MEMORYCVW__R_FIN_APM_PL_ALL1_CATEGORY" hidden="1">"[ACTUAL"</definedName>
    <definedName name="EV__MEMORYCVW__R_FIN_APM_PL_ALL1_COMPANY" hidden="1">"[ALL_AVANTOR"</definedName>
    <definedName name="EV__MEMORYCVW__R_FIN_APM_PL_ALL1_DATASRC" hidden="1">"[UNADJUSTED"</definedName>
    <definedName name="EV__MEMORYCVW__R_FIN_APM_PL_ALL1_INTCO" hidden="1">"[ALL_INTCO"</definedName>
    <definedName name="EV__MEMORYCVW__R_FIN_APM_PL_ALL1_MEASURES" hidden="1">"[PERIODIC"</definedName>
    <definedName name="EV__MEMORYCVW__R_FIN_APM_PL_ALL1_PLANT" hidden="1">"[ALL_PLANTS"</definedName>
    <definedName name="EV__MEMORYCVW__R_FIN_APM_PL_ALL1_PROFITCENTER" hidden="1">"[ALL_SPEC_PCTRS"</definedName>
    <definedName name="EV__MEMORYCVW__R_FIN_APM_PL_ALL1_RPTCURRENCY" hidden="1">"[LC"</definedName>
    <definedName name="EV__MEMORYCVW__R_FIN_APM_PL_ALL1_TIME" hidden="1">"[2013.FEB"</definedName>
    <definedName name="EV__MEMORYCVW__R_FIN_APM_PL_CONS.XLTM" hidden="1">"[FINANCE"</definedName>
    <definedName name="EV__MEMORYCVW__R_FIN_APM_PL_CONS_001" hidden="1">"[FINANCE"</definedName>
    <definedName name="EV__MEMORYCVW__R_FIN_APM_PL_CONS_011" hidden="1">"[FINANCE"</definedName>
    <definedName name="EV__MEMORYCVW__R_FIN_APM_PL_CONS_011_ACCOUNT" hidden="1">"[TOT_IS"</definedName>
    <definedName name="EV__MEMORYCVW__R_FIN_APM_PL_CONS_011_CATEGORY" hidden="1">"[ACTUAL"</definedName>
    <definedName name="EV__MEMORYCVW__R_FIN_APM_PL_CONS_011_COMPANY" hidden="1">"[APM_MGT"</definedName>
    <definedName name="EV__MEMORYCVW__R_FIN_APM_PL_CONS_011_DATASRC" hidden="1">"[UNADJUSTED"</definedName>
    <definedName name="EV__MEMORYCVW__R_FIN_APM_PL_CONS_011_INTCO" hidden="1">"[ALL_INTCO"</definedName>
    <definedName name="EV__MEMORYCVW__R_FIN_APM_PL_CONS_011_MEASURES" hidden="1">"[PERIODIC"</definedName>
    <definedName name="EV__MEMORYCVW__R_FIN_APM_PL_CONS_011_PROFITCENTER" hidden="1">"[ALL_SPEC_PCTRS"</definedName>
    <definedName name="EV__MEMORYCVW__R_FIN_APM_PL_CONS_011_RPTCURRENCY" hidden="1">"[LC"</definedName>
    <definedName name="EV__MEMORYCVW__R_FIN_APM_PL_CONS_011_TIME" hidden="1">"[2012.JAN"</definedName>
    <definedName name="EV__MEMORYCVW__R_FIN_APM_PL_CONS_041" hidden="1">"[FINANCE"</definedName>
    <definedName name="EV__MEMORYCVW__R_FIN_APM_PL_CONS_05.XLTM" hidden="1">"[FINANCE"</definedName>
    <definedName name="EV__MEMORYCVW__R_FIN_APM_PL_CONS_06.XLTM" hidden="1">"[FINANCE"</definedName>
    <definedName name="EV__MEMORYCVW__R_FIN_APM_PL_CONS_LC.XLTM" hidden="1">"[FINANCE"</definedName>
    <definedName name="EV__MEMORYCVW__R_FIN_APM_PL_CONS_LC1" hidden="1">"[FINANCE"</definedName>
    <definedName name="EV__MEMORYCVW__R_FIN_APM_PL_CONS_LC1_ACCOUNT" hidden="1">"[C_TOT_IS"</definedName>
    <definedName name="EV__MEMORYCVW__R_FIN_APM_PL_CONS_LC1_CATEGORY" hidden="1">"[ACTUAL"</definedName>
    <definedName name="EV__MEMORYCVW__R_FIN_APM_PL_CONS_LC1_COMPANY" hidden="1">"[ALL_AVANTOR"</definedName>
    <definedName name="EV__MEMORYCVW__R_FIN_APM_PL_CONS_LC1_DATASRC" hidden="1">"[UNADJUSTED"</definedName>
    <definedName name="EV__MEMORYCVW__R_FIN_APM_PL_CONS_LC1_INTCO" hidden="1">"[I_NONE"</definedName>
    <definedName name="EV__MEMORYCVW__R_FIN_APM_PL_CONS_LC1_MEASURES" hidden="1">"[PERIODIC"</definedName>
    <definedName name="EV__MEMORYCVW__R_FIN_APM_PL_CONS_LC1_PLANT" hidden="1">"[ALL_PLANTS"</definedName>
    <definedName name="EV__MEMORYCVW__R_FIN_APM_PL_CONS_LC1_PROFITCENTER" hidden="1">"[ALL_SPEC_PCTRS"</definedName>
    <definedName name="EV__MEMORYCVW__R_FIN_APM_PL_CONS_LC1_RPTCURRENCY" hidden="1">"[LC"</definedName>
    <definedName name="EV__MEMORYCVW__R_FIN_APM_PL_CONS_LC1_TIME" hidden="1">"[2013.FEB"</definedName>
    <definedName name="EV__MEMORYCVW__R_FIN_APM_PL_CONS_LC11" hidden="1">"[FINANCE"</definedName>
    <definedName name="EV__MEMORYCVW__R_FIN_APM_PL_CONS_LC11_ACCOUNT" hidden="1">"[C_TOT_IS"</definedName>
    <definedName name="EV__MEMORYCVW__R_FIN_APM_PL_CONS_LC11_CATEGORY" hidden="1">"[ACTUAL"</definedName>
    <definedName name="EV__MEMORYCVW__R_FIN_APM_PL_CONS_LC11_COMPANY" hidden="1">"[ALL_AVANTOR"</definedName>
    <definedName name="EV__MEMORYCVW__R_FIN_APM_PL_CONS_LC11_DATASRC" hidden="1">"[UNADJUSTED"</definedName>
    <definedName name="EV__MEMORYCVW__R_FIN_APM_PL_CONS_LC11_INTCO" hidden="1">"[ALL_INTCO"</definedName>
    <definedName name="EV__MEMORYCVW__R_FIN_APM_PL_CONS_LC11_MEASURES" hidden="1">"[PERIODIC"</definedName>
    <definedName name="EV__MEMORYCVW__R_FIN_APM_PL_CONS_LC11_PROFITCENTER" hidden="1">"[ALL_SPEC_PCTRS"</definedName>
    <definedName name="EV__MEMORYCVW__R_FIN_APM_PL_CONS_LC11_RPTCURRENCY" hidden="1">"[LC"</definedName>
    <definedName name="EV__MEMORYCVW__R_FIN_APM_PL_CONS_LC11_TIME" hidden="1">"[2013.FEB"</definedName>
    <definedName name="EV__MEMORYCVW__R_FIN_APM_PL_CONS_LC12" hidden="1">"[FINANCE"</definedName>
    <definedName name="EV__MEMORYCVW__R_FIN_APM_PL_CONS_LC2" hidden="1">"[FINANCE"</definedName>
    <definedName name="EV__MEMORYCVW__R_FIN_APM_PL_CONS_USD1" hidden="1">"[FINANCE"</definedName>
    <definedName name="EV__MEMORYCVW__R_FIN_APM_PL_CONS_USD11" hidden="1">"[FINANCE"</definedName>
    <definedName name="EV__MEMORYCVW__R_FIN_APM_PL_CONS1" hidden="1">"[FINANCE"</definedName>
    <definedName name="EV__MEMORYCVW__R_FIN_APM_PL_CONS1.XLS" hidden="1">"[FINANCE"</definedName>
    <definedName name="EV__MEMORYCVW__R_FIN_APM_PL_CONS1_ACCOUNT" hidden="1">"[C_TOT_IS"</definedName>
    <definedName name="EV__MEMORYCVW__R_FIN_APM_PL_CONS1_CATEGORY" hidden="1">"[ACTUAL"</definedName>
    <definedName name="EV__MEMORYCVW__R_FIN_APM_PL_CONS1_COMPANY" hidden="1">"[ALL_AVANTOR"</definedName>
    <definedName name="EV__MEMORYCVW__R_FIN_APM_PL_CONS1_DATASRC" hidden="1">"[UNADJUSTED"</definedName>
    <definedName name="EV__MEMORYCVW__R_FIN_APM_PL_CONS1_INTCO" hidden="1">"[ALL_INTCO"</definedName>
    <definedName name="EV__MEMORYCVW__R_FIN_APM_PL_CONS1_MEASURES" hidden="1">"[PERIODIC"</definedName>
    <definedName name="EV__MEMORYCVW__R_FIN_APM_PL_CONS1_PROFITCENTER" hidden="1">"[ALL_SPEC_PCTRS"</definedName>
    <definedName name="EV__MEMORYCVW__R_FIN_APM_PL_CONS1_RPTCURRENCY" hidden="1">"[USD"</definedName>
    <definedName name="EV__MEMORYCVW__R_FIN_APM_PL_CONS1_TIME" hidden="1">"[2012.NOV"</definedName>
    <definedName name="EV__MEMORYCVW__R_FIN_APM_USD_BS.XLTM" hidden="1">"[FINANCE"</definedName>
    <definedName name="EV__MEMORYCVW__R_FIN_APM_USD_BS.XLTM_ACCOUNT" hidden="1">"[C_TOT_IS"</definedName>
    <definedName name="EV__MEMORYCVW__R_FIN_APM_USD_BS.XLTM_CATEGORY" hidden="1">"[BUDGET_2013"</definedName>
    <definedName name="EV__MEMORYCVW__R_FIN_APM_USD_BS.XLTM_COMPANY" hidden="1">"[ALL_AVANTOR"</definedName>
    <definedName name="EV__MEMORYCVW__R_FIN_APM_USD_BS.XLTM_DATASRC" hidden="1">"[UNADJUSTED"</definedName>
    <definedName name="EV__MEMORYCVW__R_FIN_APM_USD_BS.XLTM_INTCO" hidden="1">"[ALL_INTCO"</definedName>
    <definedName name="EV__MEMORYCVW__R_FIN_APM_USD_BS.XLTM_MEASURES" hidden="1">"[PERIODIC"</definedName>
    <definedName name="EV__MEMORYCVW__R_FIN_APM_USD_BS.XLTM_PROFITCENTER" hidden="1">"[ALL_SPEC_PCTRS"</definedName>
    <definedName name="EV__MEMORYCVW__R_FIN_APM_USD_BS.XLTM_RPTCURRENCY" hidden="1">"[USD"</definedName>
    <definedName name="EV__MEMORYCVW__R_FIN_APM_USD_BS.XLTM_TIME" hidden="1">"[2010.TOTAL"</definedName>
    <definedName name="EV__MEMORYCVW__R_FIN_APM_USD_BS1" hidden="1">"[FINANCE"</definedName>
    <definedName name="EV__MEMORYCVW__R_FIN_APM_USD_BS1.XLS" hidden="1">"[FINANCE"</definedName>
    <definedName name="EV__MEMORYCVW__R_FIN_APM_USD_BS1.XLS_ACCOUNT" hidden="1">"[C_TOT_BS"</definedName>
    <definedName name="EV__MEMORYCVW__R_FIN_APM_USD_BS1.XLS_CATEGORY" hidden="1">"[ACTUAL"</definedName>
    <definedName name="EV__MEMORYCVW__R_FIN_APM_USD_BS1.XLS_COMPANY" hidden="1">"[ALL_AVANTOR"</definedName>
    <definedName name="EV__MEMORYCVW__R_FIN_APM_USD_BS1.XLS_DATASRC" hidden="1">"[POST_ELIM"</definedName>
    <definedName name="EV__MEMORYCVW__R_FIN_APM_USD_BS1.XLS_INTCO" hidden="1">"[ALL_INTCO"</definedName>
    <definedName name="EV__MEMORYCVW__R_FIN_APM_USD_BS1.XLS_MEASURES" hidden="1">"[PERIODIC"</definedName>
    <definedName name="EV__MEMORYCVW__R_FIN_APM_USD_BS1.XLS_PROFITCENTER" hidden="1">"[PC_NONE"</definedName>
    <definedName name="EV__MEMORYCVW__R_FIN_APM_USD_BS1.XLS_RPTCURRENCY" hidden="1">"[USD"</definedName>
    <definedName name="EV__MEMORYCVW__R_FIN_APM_USD_BS1.XLS_TIME" hidden="1">"[2012.JAN"</definedName>
    <definedName name="EV__MEMORYCVW__R_FIN_APM_USD_BS1_ACCOUNT" hidden="1">"[C_TOT_BS"</definedName>
    <definedName name="EV__MEMORYCVW__R_FIN_APM_USD_BS1_CATEGORY" hidden="1">"[FORECAST"</definedName>
    <definedName name="EV__MEMORYCVW__R_FIN_APM_USD_BS1_COMPANY" hidden="1">"[ALL_AVANTOR"</definedName>
    <definedName name="EV__MEMORYCVW__R_FIN_APM_USD_BS1_DATASRC" hidden="1">"[POST_ELIM"</definedName>
    <definedName name="EV__MEMORYCVW__R_FIN_APM_USD_BS1_INTCO" hidden="1">"[ALL_INTCO"</definedName>
    <definedName name="EV__MEMORYCVW__R_FIN_APM_USD_BS1_MEASURES" hidden="1">"[PERIODIC"</definedName>
    <definedName name="EV__MEMORYCVW__R_FIN_APM_USD_BS1_PROFITCENTER" hidden="1">"[ALL_DIAG"</definedName>
    <definedName name="EV__MEMORYCVW__R_FIN_APM_USD_BS1_RPTCURRENCY" hidden="1">"[USD"</definedName>
    <definedName name="EV__MEMORYCVW__R_FIN_APM_USD_BS1_TIME" hidden="1">"[2012.FEB"</definedName>
    <definedName name="EV__MEMORYCVW__R_FIN_BS_MTD_VAR1" hidden="1">"[FINANCE"</definedName>
    <definedName name="EV__MEMORYCVW__R_FIN_BS_MTD_VAR1_ACCOUNT" hidden="1">"[C_TOT_BS"</definedName>
    <definedName name="EV__MEMORYCVW__R_FIN_BS_MTD_VAR1_CATEGORY" hidden="1">"[FORECAST"</definedName>
    <definedName name="EV__MEMORYCVW__R_FIN_BS_MTD_VAR1_COMPANY" hidden="1">"[ALL_AVANTOR"</definedName>
    <definedName name="EV__MEMORYCVW__R_FIN_BS_MTD_VAR1_DATASRC" hidden="1">"[UNADJUSTED"</definedName>
    <definedName name="EV__MEMORYCVW__R_FIN_BS_MTD_VAR1_INTCO" hidden="1">"[ALL_INTCO"</definedName>
    <definedName name="EV__MEMORYCVW__R_FIN_BS_MTD_VAR1_MEASURES" hidden="1">"[PERIODIC"</definedName>
    <definedName name="EV__MEMORYCVW__R_FIN_BS_MTD_VAR1_PROFITCENTER" hidden="1">"[ALL_DIAG"</definedName>
    <definedName name="EV__MEMORYCVW__R_FIN_BS_MTD_VAR1_RPTCURRENCY" hidden="1">"[USD"</definedName>
    <definedName name="EV__MEMORYCVW__R_FIN_BS_MTD_VAR1_TIME" hidden="1">"[2012.JAN"</definedName>
    <definedName name="EV__MEMORYCVW__R_FIN_PL_YTD_VAR_02.XLTM" hidden="1">"[FINANCE"</definedName>
    <definedName name="EV__MEMORYCVW__R_FIN_PL_YTD_VAR_02.XLTM_ACCOUNT" hidden="1">"[TOT_IS"</definedName>
    <definedName name="EV__MEMORYCVW__R_FIN_PL_YTD_VAR_02.XLTM_CATEGORY" hidden="1">"[ACTUAL"</definedName>
    <definedName name="EV__MEMORYCVW__R_FIN_PL_YTD_VAR_02.XLTM_COMPANY" hidden="1">"[2000"</definedName>
    <definedName name="EV__MEMORYCVW__R_FIN_PL_YTD_VAR_02.XLTM_DATASRC" hidden="1">"[UNADJUSTED"</definedName>
    <definedName name="EV__MEMORYCVW__R_FIN_PL_YTD_VAR_02.XLTM_INTCO" hidden="1">"[ALL_INTCO"</definedName>
    <definedName name="EV__MEMORYCVW__R_FIN_PL_YTD_VAR_02.XLTM_MEASURES" hidden="1">"[YTD"</definedName>
    <definedName name="EV__MEMORYCVW__R_FIN_PL_YTD_VAR_02.XLTM_PROFITCENTER" hidden="1">"[ALL_SPEC_PCTRS"</definedName>
    <definedName name="EV__MEMORYCVW__R_FIN_PL_YTD_VAR_02.XLTM_RPTCURRENCY" hidden="1">"[LC"</definedName>
    <definedName name="EV__MEMORYCVW__R_FIN_PL_YTD_VAR_02.XLTM_TIME" hidden="1">"[2013.DEC"</definedName>
    <definedName name="EV__MEMORYCVW__UNIT_VALUATION_UPDATE.XLSX" hidden="1">"[FINANCE"</definedName>
    <definedName name="EV__WBEVMODE__" hidden="1">0</definedName>
    <definedName name="EV__WBREFOPTIONS__" hidden="1">134217732</definedName>
    <definedName name="EV__WBVERSION__" hidden="1">0</definedName>
    <definedName name="EV__WSINFO__">123</definedName>
    <definedName name="EV_LAS" hidden="1">38763.5799074074</definedName>
    <definedName name="EV_Last" hidden="1">38757.7944444444</definedName>
    <definedName name="EV_Lastr" hidden="1">38750.5823148148</definedName>
    <definedName name="EV_LASTREFTIME" hidden="1">38943.6463310185</definedName>
    <definedName name="ev_lastreftime_2" hidden="1">39183.4515162037</definedName>
    <definedName name="ev_w" hidden="1">134217728</definedName>
    <definedName name="EV_WBR" hidden="1">134217730</definedName>
    <definedName name="evc" hidden="1">"Any by Any!$B$17:$C$38;"</definedName>
    <definedName name="evlasd" hidden="1">38749.6119560185</definedName>
    <definedName name="evw" hidden="1">134217783</definedName>
    <definedName name="ewrew" hidden="1">{#N/A,#N/A,FALSE,"Projections";#N/A,#N/A,FALSE,"Multiples Valuation";#N/A,#N/A,FALSE,"LBO";#N/A,#N/A,FALSE,"Multiples_Sensitivity";#N/A,#N/A,FALSE,"Summary"}</definedName>
    <definedName name="ex">#REF!</definedName>
    <definedName name="ExactAddinConnection" hidden="1">"005"</definedName>
    <definedName name="ExactAddinConnection.001" hidden="1">"GALAXY_SRV1;001;kgerstner;1"</definedName>
    <definedName name="ExactAddinConnection.0012">"ATMSSV-MSQL01;100;ghoppenbrouwer;1"</definedName>
    <definedName name="ExactAddinConnection.002" hidden="1">"TMN_EXACT;002;5787;1"</definedName>
    <definedName name="ExactAddinConnection.003">"srv3;003;basilio;0"</definedName>
    <definedName name="ExactAddinConnection.004">"srv3;004;basilio;0"</definedName>
    <definedName name="ExactAddinConnection.005" hidden="1">"gwc-exact;005;tspearing;1"</definedName>
    <definedName name="ExactAddinConnection.010">"corp-es-db;001;gary.bristow;1"</definedName>
    <definedName name="ExactAddinConnection.020" hidden="1">"MARGE;020;jdarnell;0"</definedName>
    <definedName name="ExactAddinConnection.034" hidden="1">"MARGE;034;jdarnell;0"</definedName>
    <definedName name="ExactAddinConnection.040" hidden="1">"BYLSQL;040;lclark;1"</definedName>
    <definedName name="ExactAddinConnection.050" hidden="1">"TMN_EXACT;002;6124;1"</definedName>
    <definedName name="ExactAddinConnection.060" hidden="1">"BYLSQL;060;lclark;1"</definedName>
    <definedName name="ExactAddinConnection.065" hidden="1">"BYLSQL;065;lclark;1"</definedName>
    <definedName name="ExactAddinConnection.070" hidden="1">"Thor;070;lclark;1"</definedName>
    <definedName name="ExactAddinConnection.071" hidden="1">"thor;071;lclark;1"</definedName>
    <definedName name="ExactAddinConnection.100">"ATMSSV-MSQL01;100;DKorneev;1"</definedName>
    <definedName name="ExactAddinConnection.199">"ATMSSV-MSQL01;199;Ascudellari;1"</definedName>
    <definedName name="ExactAddinConnection.200">"ATMSSV-MSQL01;100;DKorneev;1"</definedName>
    <definedName name="ExactAddinConnection.250" hidden="1">"DB1;250;ghockenberry;1"</definedName>
    <definedName name="ExactAddinConnection.299">"ATMSSV-MSQL01;299;tryan;1"</definedName>
    <definedName name="ExactAddinConnection.300">"ATMSSV-MSQL01;300;DKorneev;1"</definedName>
    <definedName name="ExactAddinConnection.301">"ATMSSV-MSQL01;300;TMurphy;1"</definedName>
    <definedName name="ExactAddinConnection.399">"ATMSSV-MSQL01;399;tryan;1"</definedName>
    <definedName name="ExactAddinConnection.400">"ATMSSV-MSQL01;400;pramey;1"</definedName>
    <definedName name="ExactAddinConnection.501" hidden="1">"DBISVR02;002;dknight;1"</definedName>
    <definedName name="ExactAddinConnection.628" hidden="1">"ET-KINGDEE;002;lixia;1"</definedName>
    <definedName name="ExactAddinConnection.700" hidden="1">"MACOLAES;700;mwood;0"</definedName>
    <definedName name="ExactAddinConnection.905" hidden="1">"SLOEXACT;905;Administrator;1"</definedName>
    <definedName name="ExactAddinConnvection.201">"ATMSSV-MSQL01;200;TMurphy;1"</definedName>
    <definedName name="ExactAddinReports" hidden="1">2</definedName>
    <definedName name="Example" hidden="1">{#N/A,#N/A,FALSE,"ACQ_GRAPHS";#N/A,#N/A,FALSE,"T_1 GRAPHS";#N/A,#N/A,FALSE,"T_2 GRAPHS";#N/A,#N/A,FALSE,"COMB_GRAPHS"}</definedName>
    <definedName name="exceptionals" hidden="1">[0]!PRIOR #REF!</definedName>
    <definedName name="exceptionals1" hidden="1">Non #REF!</definedName>
    <definedName name="exceptionals2" hidden="1">Non #REF!</definedName>
    <definedName name="exceptionals3" hidden="1">Non #REF!</definedName>
    <definedName name="exceptionals5" hidden="1">Non #REF!</definedName>
    <definedName name="Excess_cash">#REF!</definedName>
    <definedName name="Exch">" Sheet2!$F$2"</definedName>
    <definedName name="EXCHANGE" hidden="1">{"'subnets'!$A$1:$F$20"}</definedName>
    <definedName name="Exchange_rate_OR_USD">#REF!</definedName>
    <definedName name="EXECUTED_NDA">#REF!</definedName>
    <definedName name="existing_amortization">0.387</definedName>
    <definedName name="Existing_AP_Months">#REF!</definedName>
    <definedName name="ExitMsg">#N/A</definedName>
    <definedName name="expanded" hidden="1">{"printceo5",#N/A,FALSE,"CEO";"prints15",#N/A,FALSE,"S1";"printdepr5",#N/A,FALSE,"DEPR"}</definedName>
    <definedName name="Expenses">#REF!</definedName>
    <definedName name="EXR">1</definedName>
    <definedName name="extensions" hidden="1">{#N/A,#N/A,FALSE,"reconext";#N/A,#N/A,FALSE,"m-1";#N/A,#N/A,FALSE,"state";#N/A,#N/A,FALSE,"ca apport";#N/A,#N/A,FALSE,"amt";#N/A,#N/A,FALSE,"tax benefit"}</definedName>
    <definedName name="f" hidden="1">{#N/A,#N/A,FALSE,"Assessment";#N/A,#N/A,FALSE,"Staffing";#N/A,#N/A,FALSE,"Hires";#N/A,#N/A,FALSE,"Assumptions"}</definedName>
    <definedName name="ｆ" hidden="1">"iQShowAnnual"</definedName>
    <definedName name="fa" hidden="1">{"'Sheet1'!$A$1:$O$40"}</definedName>
    <definedName name="Facilities">1700</definedName>
    <definedName name="FACT2">#REF!</definedName>
    <definedName name="Factor">#REF!</definedName>
    <definedName name="fadfdsf" hidden="1">"4HXE9M061X5OKBXFOP5Z43IJR"</definedName>
    <definedName name="fadsf" hidden="1">{"PAGE 1",#N/A,FALSE,"WEST_OT"}</definedName>
    <definedName name="FAMERangeCNSA31">#REF!</definedName>
    <definedName name="FAMERangeCNSA37">#REF!</definedName>
    <definedName name="FAMERangeCNSB29">#REF!</definedName>
    <definedName name="FAMERangeCNSB30">#REF!</definedName>
    <definedName name="FAMERangeCNSB31">#REF!</definedName>
    <definedName name="FAMERangeCNSB32">#REF!</definedName>
    <definedName name="FAMERangeCNSB37">#REF!</definedName>
    <definedName name="FAMERangeCNSC31">#REF!</definedName>
    <definedName name="FAMERangeCNSC33">#REF!</definedName>
    <definedName name="fantomas" hidden="1">1/EUReXToATS</definedName>
    <definedName name="FarrellWitchita" hidden="1">{"FCB_ALL",#N/A,FALSE,"FCB"}</definedName>
    <definedName name="fasasdg" hidden="1">{"'Directory'!$A$72:$E$91"}</definedName>
    <definedName name="fasd" hidden="1">{"'Directory'!$A$72:$E$91"}</definedName>
    <definedName name="fasdasdasd" hidden="1">{"'Directory'!$A$72:$E$91"}</definedName>
    <definedName name="fasdasdfad" hidden="1">{"'Directory'!$A$72:$E$91"}</definedName>
    <definedName name="fasdfad" hidden="1">{"'Directory'!$A$72:$E$91"}</definedName>
    <definedName name="fasdfasdasdf" hidden="1">{"'Directory'!$A$72:$E$91"}</definedName>
    <definedName name="fasdfasf" hidden="1">{"'Directory'!$A$72:$E$91"}</definedName>
    <definedName name="fasdfsd" hidden="1">39166.5621180556</definedName>
    <definedName name="fcb" hidden="1">{"FCB_ALL",#N/A,FALSE,"FCB"}</definedName>
    <definedName name="FCF00B">#REF!</definedName>
    <definedName name="FCF00D">#REF!</definedName>
    <definedName name="FCF00PFB">#REF!</definedName>
    <definedName name="FCF00PFD">#REF!</definedName>
    <definedName name="FCF01B">#REF!</definedName>
    <definedName name="FCF01D">#REF!</definedName>
    <definedName name="FCF02B">#REF!</definedName>
    <definedName name="FCF02D">#REF!</definedName>
    <definedName name="FCF03B">#REF!</definedName>
    <definedName name="FCF03D">#REF!</definedName>
    <definedName name="FCF97B">#REF!</definedName>
    <definedName name="FCF98B">#REF!</definedName>
    <definedName name="FCF98D">#REF!</definedName>
    <definedName name="FCF99B">#REF!</definedName>
    <definedName name="FCF99D">#REF!</definedName>
    <definedName name="FCF99PFB">#REF!</definedName>
    <definedName name="FCF99PFD">#REF!</definedName>
    <definedName name="FCFn">#REF!</definedName>
    <definedName name="Fcurrency">"US$"</definedName>
    <definedName name="fd" hidden="1">{#N/A,#N/A,FALSE,"Sales"}</definedName>
    <definedName name="fdasfasg" hidden="1">{"'Directory'!$A$72:$E$91"}</definedName>
    <definedName name="FDC_0_0">"#"</definedName>
    <definedName name="FDC_1_0">"#"</definedName>
    <definedName name="FDC_10_0">"#"</definedName>
    <definedName name="FDC_10_1">"#"</definedName>
    <definedName name="FDC_10_2">"#"</definedName>
    <definedName name="FDC_10_3">"#"</definedName>
    <definedName name="FDC_11_0">"#"</definedName>
    <definedName name="FDC_11_1">"#"</definedName>
    <definedName name="FDC_11_2">"#"</definedName>
    <definedName name="FDC_11_3">"#"</definedName>
    <definedName name="FDC_12_0">"#"</definedName>
    <definedName name="FDC_12_1">"#"</definedName>
    <definedName name="FDC_12_2">"#"</definedName>
    <definedName name="FDC_12_3">"#"</definedName>
    <definedName name="FDC_13_0">"#"</definedName>
    <definedName name="FDC_13_1">"#"</definedName>
    <definedName name="FDC_13_2">"#"</definedName>
    <definedName name="FDC_13_3">"#"</definedName>
    <definedName name="FDC_14_0">"#"</definedName>
    <definedName name="FDC_14_1">"#"</definedName>
    <definedName name="FDC_14_2">"#"</definedName>
    <definedName name="FDC_14_3">"#"</definedName>
    <definedName name="FDC_15_0">"#"</definedName>
    <definedName name="FDC_16_0">"#"</definedName>
    <definedName name="FDC_17_0">"#"</definedName>
    <definedName name="FDC_18_0">"#"</definedName>
    <definedName name="FDC_19_0">"#"</definedName>
    <definedName name="FDC_19_1">"#"</definedName>
    <definedName name="FDC_19_2">"#"</definedName>
    <definedName name="FDC_19_3">"#"</definedName>
    <definedName name="FDC_2_0">"#"</definedName>
    <definedName name="FDC_20_0">"#"</definedName>
    <definedName name="FDC_21_0">"#"</definedName>
    <definedName name="FDC_21_1">"#"</definedName>
    <definedName name="FDC_21_2">"#"</definedName>
    <definedName name="FDC_21_3">"#"</definedName>
    <definedName name="FDC_22_0">"#"</definedName>
    <definedName name="FDC_23_0">"#"</definedName>
    <definedName name="FDC_24_0">"#"</definedName>
    <definedName name="FDC_25_0">"#"</definedName>
    <definedName name="FDC_25_1">"#"</definedName>
    <definedName name="FDC_25_2">"#"</definedName>
    <definedName name="FDC_25_3">"#"</definedName>
    <definedName name="FDC_26_0">"#"</definedName>
    <definedName name="FDC_26_1">"#"</definedName>
    <definedName name="FDC_26_2">"#"</definedName>
    <definedName name="FDC_26_3">"#"</definedName>
    <definedName name="FDC_27_0">"#"</definedName>
    <definedName name="FDC_28_0">"#"</definedName>
    <definedName name="FDC_28_1">"#"</definedName>
    <definedName name="FDC_28_2">"#"</definedName>
    <definedName name="FDC_28_3">"#"</definedName>
    <definedName name="FDC_29_0">"#"</definedName>
    <definedName name="FDC_29_1">"#"</definedName>
    <definedName name="FDC_29_2">"#"</definedName>
    <definedName name="FDC_29_3">"#"</definedName>
    <definedName name="FDC_3_0">"#"</definedName>
    <definedName name="FDC_30_0">"#"</definedName>
    <definedName name="FDC_31_0">"#"</definedName>
    <definedName name="FDC_32_0">"#"</definedName>
    <definedName name="FDC_33_0">"#"</definedName>
    <definedName name="FDC_34_0">"#"</definedName>
    <definedName name="FDC_35_0">"#"</definedName>
    <definedName name="FDC_36_0">"#"</definedName>
    <definedName name="FDC_37_0">"#"</definedName>
    <definedName name="FDC_38_0">"#"</definedName>
    <definedName name="FDC_39_0">"#"</definedName>
    <definedName name="FDC_4_0">"#"</definedName>
    <definedName name="FDC_40_0">"#"</definedName>
    <definedName name="FDC_41_0">"#"</definedName>
    <definedName name="FDC_41_1">"#"</definedName>
    <definedName name="FDC_41_2">"#"</definedName>
    <definedName name="FDC_41_3">"#"</definedName>
    <definedName name="FDC_42_0">"#"</definedName>
    <definedName name="FDC_42_1">"#"</definedName>
    <definedName name="FDC_42_2">"#"</definedName>
    <definedName name="FDC_42_3">"#"</definedName>
    <definedName name="FDC_43_0">"#"</definedName>
    <definedName name="FDC_43_1">"#"</definedName>
    <definedName name="FDC_43_2">"#"</definedName>
    <definedName name="FDC_43_3">"#"</definedName>
    <definedName name="FDC_44_0">"#"</definedName>
    <definedName name="FDC_45_0">"#"</definedName>
    <definedName name="FDC_45_1">"#"</definedName>
    <definedName name="FDC_45_2">"#"</definedName>
    <definedName name="FDC_45_3">"#"</definedName>
    <definedName name="FDC_46_0">"#"</definedName>
    <definedName name="FDC_46_1">"#"</definedName>
    <definedName name="FDC_46_2">"#"</definedName>
    <definedName name="FDC_46_3">"#"</definedName>
    <definedName name="FDC_47_0">"#"</definedName>
    <definedName name="FDC_47_1">"#"</definedName>
    <definedName name="FDC_47_2">"#"</definedName>
    <definedName name="FDC_47_3">"#"</definedName>
    <definedName name="FDC_48_0">"#"</definedName>
    <definedName name="FDC_48_1">"#"</definedName>
    <definedName name="FDC_48_2">"#"</definedName>
    <definedName name="FDC_48_3">"#"</definedName>
    <definedName name="FDC_49_0">"#"</definedName>
    <definedName name="FDC_49_1">"#"</definedName>
    <definedName name="FDC_49_2">"#"</definedName>
    <definedName name="FDC_49_3">"#"</definedName>
    <definedName name="FDC_5_0">"#"</definedName>
    <definedName name="FDC_5_1">"#"</definedName>
    <definedName name="FDC_5_2">"#"</definedName>
    <definedName name="FDC_5_3">"#"</definedName>
    <definedName name="FDC_50_0">"#"</definedName>
    <definedName name="FDC_50_1">"#"</definedName>
    <definedName name="FDC_50_2">"#"</definedName>
    <definedName name="FDC_50_3">"#"</definedName>
    <definedName name="FDC_51_0">"#"</definedName>
    <definedName name="FDC_51_1">"#"</definedName>
    <definedName name="FDC_51_2">"#"</definedName>
    <definedName name="FDC_51_3">"#"</definedName>
    <definedName name="FDC_52_0">"#"</definedName>
    <definedName name="FDC_52_1">"#"</definedName>
    <definedName name="FDC_52_2">"#"</definedName>
    <definedName name="FDC_52_3">"#"</definedName>
    <definedName name="FDC_53_0">"#"</definedName>
    <definedName name="FDC_53_1">"#"</definedName>
    <definedName name="FDC_53_2">"#"</definedName>
    <definedName name="FDC_53_3">"#"</definedName>
    <definedName name="FDC_54_0">"#"</definedName>
    <definedName name="FDC_54_1">"#"</definedName>
    <definedName name="FDC_54_2">"#"</definedName>
    <definedName name="FDC_54_3">"#"</definedName>
    <definedName name="FDC_55_0">"#"</definedName>
    <definedName name="FDC_55_1">"#"</definedName>
    <definedName name="FDC_55_2">"#"</definedName>
    <definedName name="FDC_55_3">"#"</definedName>
    <definedName name="FDC_56_0">"#"</definedName>
    <definedName name="FDC_57_0">"#"</definedName>
    <definedName name="FDC_58_0">"#"</definedName>
    <definedName name="FDC_58_1">"#"</definedName>
    <definedName name="FDC_58_10">"#"</definedName>
    <definedName name="FDC_58_100">"#"</definedName>
    <definedName name="FDC_58_101">"#"</definedName>
    <definedName name="FDC_58_102">"#"</definedName>
    <definedName name="FDC_58_103">"#"</definedName>
    <definedName name="FDC_58_104">"#"</definedName>
    <definedName name="FDC_58_105">"#"</definedName>
    <definedName name="FDC_58_106">"#"</definedName>
    <definedName name="FDC_58_107">"#"</definedName>
    <definedName name="FDC_58_108">"#"</definedName>
    <definedName name="FDC_58_109">"#"</definedName>
    <definedName name="FDC_58_11">"#"</definedName>
    <definedName name="FDC_58_110">"#"</definedName>
    <definedName name="FDC_58_111">"#"</definedName>
    <definedName name="FDC_58_112">"#"</definedName>
    <definedName name="FDC_58_113">"#"</definedName>
    <definedName name="FDC_58_114">"#"</definedName>
    <definedName name="FDC_58_115">"#"</definedName>
    <definedName name="FDC_58_116">"#"</definedName>
    <definedName name="FDC_58_117">"#"</definedName>
    <definedName name="FDC_58_118">"#"</definedName>
    <definedName name="FDC_58_119">"#"</definedName>
    <definedName name="FDC_58_12">"#"</definedName>
    <definedName name="FDC_58_120">"#"</definedName>
    <definedName name="FDC_58_121">"#"</definedName>
    <definedName name="FDC_58_122">"#"</definedName>
    <definedName name="FDC_58_123">"#"</definedName>
    <definedName name="FDC_58_124">"#"</definedName>
    <definedName name="FDC_58_125">"#"</definedName>
    <definedName name="FDC_58_126">"#"</definedName>
    <definedName name="FDC_58_127">"#"</definedName>
    <definedName name="FDC_58_128">"#"</definedName>
    <definedName name="FDC_58_129">"#"</definedName>
    <definedName name="FDC_58_13">"#"</definedName>
    <definedName name="FDC_58_130">"#"</definedName>
    <definedName name="FDC_58_131">"#"</definedName>
    <definedName name="FDC_58_132">"#"</definedName>
    <definedName name="FDC_58_133">"#"</definedName>
    <definedName name="FDC_58_134">"#"</definedName>
    <definedName name="FDC_58_135">"#"</definedName>
    <definedName name="FDC_58_136">"#"</definedName>
    <definedName name="FDC_58_137">"#"</definedName>
    <definedName name="FDC_58_138">"#"</definedName>
    <definedName name="FDC_58_139">"#"</definedName>
    <definedName name="FDC_58_14">"#"</definedName>
    <definedName name="FDC_58_140">"#"</definedName>
    <definedName name="FDC_58_141">"#"</definedName>
    <definedName name="FDC_58_142">"#"</definedName>
    <definedName name="FDC_58_143">"#"</definedName>
    <definedName name="FDC_58_144">"#"</definedName>
    <definedName name="FDC_58_145">"#"</definedName>
    <definedName name="FDC_58_146">"#"</definedName>
    <definedName name="FDC_58_147">"#"</definedName>
    <definedName name="FDC_58_148">"#"</definedName>
    <definedName name="FDC_58_149">"#"</definedName>
    <definedName name="FDC_58_15">"#"</definedName>
    <definedName name="FDC_58_150">"#"</definedName>
    <definedName name="FDC_58_151">"#"</definedName>
    <definedName name="FDC_58_152">"#"</definedName>
    <definedName name="FDC_58_153">"#"</definedName>
    <definedName name="FDC_58_154">"#"</definedName>
    <definedName name="FDC_58_155">"#"</definedName>
    <definedName name="FDC_58_156">"#"</definedName>
    <definedName name="FDC_58_157">"#"</definedName>
    <definedName name="FDC_58_158">"#"</definedName>
    <definedName name="FDC_58_159">"#"</definedName>
    <definedName name="FDC_58_16">"#"</definedName>
    <definedName name="FDC_58_160">"#"</definedName>
    <definedName name="FDC_58_161">"#"</definedName>
    <definedName name="FDC_58_162">"#"</definedName>
    <definedName name="FDC_58_163">"#"</definedName>
    <definedName name="FDC_58_164">"#"</definedName>
    <definedName name="FDC_58_165">"#"</definedName>
    <definedName name="FDC_58_166">"#"</definedName>
    <definedName name="FDC_58_167">"#"</definedName>
    <definedName name="FDC_58_168">"#"</definedName>
    <definedName name="FDC_58_169">"#"</definedName>
    <definedName name="FDC_58_17">"#"</definedName>
    <definedName name="FDC_58_170">"#"</definedName>
    <definedName name="FDC_58_171">"#"</definedName>
    <definedName name="FDC_58_172">"#"</definedName>
    <definedName name="FDC_58_173">"#"</definedName>
    <definedName name="FDC_58_174">"#"</definedName>
    <definedName name="FDC_58_175">"#"</definedName>
    <definedName name="FDC_58_176">"#"</definedName>
    <definedName name="FDC_58_177">"#"</definedName>
    <definedName name="FDC_58_178">"#"</definedName>
    <definedName name="FDC_58_179">"#"</definedName>
    <definedName name="FDC_58_18">"#"</definedName>
    <definedName name="FDC_58_180">"#"</definedName>
    <definedName name="FDC_58_181">"#"</definedName>
    <definedName name="FDC_58_182">"#"</definedName>
    <definedName name="FDC_58_183">"#"</definedName>
    <definedName name="FDC_58_184">"#"</definedName>
    <definedName name="FDC_58_185">"#"</definedName>
    <definedName name="FDC_58_186">"#"</definedName>
    <definedName name="FDC_58_187">"#"</definedName>
    <definedName name="FDC_58_188">"#"</definedName>
    <definedName name="FDC_58_189">"#"</definedName>
    <definedName name="FDC_58_19">"#"</definedName>
    <definedName name="FDC_58_190">"#"</definedName>
    <definedName name="FDC_58_191">"#"</definedName>
    <definedName name="FDC_58_192">"#"</definedName>
    <definedName name="FDC_58_193">"#"</definedName>
    <definedName name="FDC_58_194">"#"</definedName>
    <definedName name="FDC_58_195">"#"</definedName>
    <definedName name="FDC_58_196">"#"</definedName>
    <definedName name="FDC_58_197">"#"</definedName>
    <definedName name="FDC_58_198">"#"</definedName>
    <definedName name="FDC_58_199">"#"</definedName>
    <definedName name="FDC_58_2">"#"</definedName>
    <definedName name="FDC_58_20">"#"</definedName>
    <definedName name="FDC_58_200">"#"</definedName>
    <definedName name="FDC_58_201">"#"</definedName>
    <definedName name="FDC_58_202">"#"</definedName>
    <definedName name="FDC_58_203">"#"</definedName>
    <definedName name="FDC_58_204">"#"</definedName>
    <definedName name="FDC_58_205">"#"</definedName>
    <definedName name="FDC_58_206">"#"</definedName>
    <definedName name="FDC_58_207">"#"</definedName>
    <definedName name="FDC_58_208">"#"</definedName>
    <definedName name="FDC_58_209">"#"</definedName>
    <definedName name="FDC_58_21">"#"</definedName>
    <definedName name="FDC_58_210">"#"</definedName>
    <definedName name="FDC_58_211">"#"</definedName>
    <definedName name="FDC_58_212">"#"</definedName>
    <definedName name="FDC_58_213">"#"</definedName>
    <definedName name="FDC_58_214">"#"</definedName>
    <definedName name="FDC_58_215">"#"</definedName>
    <definedName name="FDC_58_216">"#"</definedName>
    <definedName name="FDC_58_217">"#"</definedName>
    <definedName name="FDC_58_218">"#"</definedName>
    <definedName name="FDC_58_219">"#"</definedName>
    <definedName name="FDC_58_22">"#"</definedName>
    <definedName name="FDC_58_220">"#"</definedName>
    <definedName name="FDC_58_221">"#"</definedName>
    <definedName name="FDC_58_222">"#"</definedName>
    <definedName name="FDC_58_223">"#"</definedName>
    <definedName name="FDC_58_224">"#"</definedName>
    <definedName name="FDC_58_225">"#"</definedName>
    <definedName name="FDC_58_226">"#"</definedName>
    <definedName name="FDC_58_227">"#"</definedName>
    <definedName name="FDC_58_228">"#"</definedName>
    <definedName name="FDC_58_229">"#"</definedName>
    <definedName name="FDC_58_23">"#"</definedName>
    <definedName name="FDC_58_230">"#"</definedName>
    <definedName name="FDC_58_231">"#"</definedName>
    <definedName name="FDC_58_232">"#"</definedName>
    <definedName name="FDC_58_233">"#"</definedName>
    <definedName name="FDC_58_234">"#"</definedName>
    <definedName name="FDC_58_235">"#"</definedName>
    <definedName name="FDC_58_236">"#"</definedName>
    <definedName name="FDC_58_237">"#"</definedName>
    <definedName name="FDC_58_238">"#"</definedName>
    <definedName name="FDC_58_239">"#"</definedName>
    <definedName name="FDC_58_24">"#"</definedName>
    <definedName name="FDC_58_240">"#"</definedName>
    <definedName name="FDC_58_241">"#"</definedName>
    <definedName name="FDC_58_242">"#"</definedName>
    <definedName name="FDC_58_243">"#"</definedName>
    <definedName name="FDC_58_244">"#"</definedName>
    <definedName name="FDC_58_245">"#"</definedName>
    <definedName name="FDC_58_246">"#"</definedName>
    <definedName name="FDC_58_247">"#"</definedName>
    <definedName name="FDC_58_248">"#"</definedName>
    <definedName name="FDC_58_249">"#"</definedName>
    <definedName name="FDC_58_25">"#"</definedName>
    <definedName name="FDC_58_250">"#"</definedName>
    <definedName name="FDC_58_251">"#"</definedName>
    <definedName name="FDC_58_252">"#"</definedName>
    <definedName name="FDC_58_253">"#"</definedName>
    <definedName name="FDC_58_254">"#"</definedName>
    <definedName name="FDC_58_255">"#"</definedName>
    <definedName name="FDC_58_256">"#"</definedName>
    <definedName name="FDC_58_257">"#"</definedName>
    <definedName name="FDC_58_258">"#"</definedName>
    <definedName name="FDC_58_259">"#"</definedName>
    <definedName name="FDC_58_26">"#"</definedName>
    <definedName name="FDC_58_260">"#"</definedName>
    <definedName name="FDC_58_261">"#"</definedName>
    <definedName name="FDC_58_27">"#"</definedName>
    <definedName name="FDC_58_28">"#"</definedName>
    <definedName name="FDC_58_29">"#"</definedName>
    <definedName name="FDC_58_3">"#"</definedName>
    <definedName name="FDC_58_30">"#"</definedName>
    <definedName name="FDC_58_31">"#"</definedName>
    <definedName name="FDC_58_32">"#"</definedName>
    <definedName name="FDC_58_33">"#"</definedName>
    <definedName name="FDC_58_34">"#"</definedName>
    <definedName name="FDC_58_35">"#"</definedName>
    <definedName name="FDC_58_36">"#"</definedName>
    <definedName name="FDC_58_37">"#"</definedName>
    <definedName name="FDC_58_38">"#"</definedName>
    <definedName name="FDC_58_39">"#"</definedName>
    <definedName name="FDC_58_4">"#"</definedName>
    <definedName name="FDC_58_40">"#"</definedName>
    <definedName name="FDC_58_41">"#"</definedName>
    <definedName name="FDC_58_42">"#"</definedName>
    <definedName name="FDC_58_43">"#"</definedName>
    <definedName name="FDC_58_44">"#"</definedName>
    <definedName name="FDC_58_45">"#"</definedName>
    <definedName name="FDC_58_46">"#"</definedName>
    <definedName name="FDC_58_47">"#"</definedName>
    <definedName name="FDC_58_48">"#"</definedName>
    <definedName name="FDC_58_49">"#"</definedName>
    <definedName name="FDC_58_5">"#"</definedName>
    <definedName name="FDC_58_50">"#"</definedName>
    <definedName name="FDC_58_51">"#"</definedName>
    <definedName name="FDC_58_52">"#"</definedName>
    <definedName name="FDC_58_53">"#"</definedName>
    <definedName name="FDC_58_54">"#"</definedName>
    <definedName name="FDC_58_55">"#"</definedName>
    <definedName name="FDC_58_56">"#"</definedName>
    <definedName name="FDC_58_57">"#"</definedName>
    <definedName name="FDC_58_58">"#"</definedName>
    <definedName name="FDC_58_59">"#"</definedName>
    <definedName name="FDC_58_6">"#"</definedName>
    <definedName name="FDC_58_60">"#"</definedName>
    <definedName name="FDC_58_61">"#"</definedName>
    <definedName name="FDC_58_62">"#"</definedName>
    <definedName name="FDC_58_63">"#"</definedName>
    <definedName name="FDC_58_64">"#"</definedName>
    <definedName name="FDC_58_65">"#"</definedName>
    <definedName name="FDC_58_66">"#"</definedName>
    <definedName name="FDC_58_67">"#"</definedName>
    <definedName name="FDC_58_68">"#"</definedName>
    <definedName name="FDC_58_69">"#"</definedName>
    <definedName name="FDC_58_7">"#"</definedName>
    <definedName name="FDC_58_70">"#"</definedName>
    <definedName name="FDC_58_71">"#"</definedName>
    <definedName name="FDC_58_72">"#"</definedName>
    <definedName name="FDC_58_73">"#"</definedName>
    <definedName name="FDC_58_74">"#"</definedName>
    <definedName name="FDC_58_75">"#"</definedName>
    <definedName name="FDC_58_76">"#"</definedName>
    <definedName name="FDC_58_77">"#"</definedName>
    <definedName name="FDC_58_78">"#"</definedName>
    <definedName name="FDC_58_79">"#"</definedName>
    <definedName name="FDC_58_8">"#"</definedName>
    <definedName name="FDC_58_80">"#"</definedName>
    <definedName name="FDC_58_81">"#"</definedName>
    <definedName name="FDC_58_82">"#"</definedName>
    <definedName name="FDC_58_83">"#"</definedName>
    <definedName name="FDC_58_84">"#"</definedName>
    <definedName name="FDC_58_85">"#"</definedName>
    <definedName name="FDC_58_86">"#"</definedName>
    <definedName name="FDC_58_87">"#"</definedName>
    <definedName name="FDC_58_88">"#"</definedName>
    <definedName name="FDC_58_89">"#"</definedName>
    <definedName name="FDC_58_9">"#"</definedName>
    <definedName name="FDC_58_90">"#"</definedName>
    <definedName name="FDC_58_91">"#"</definedName>
    <definedName name="FDC_58_92">"#"</definedName>
    <definedName name="FDC_58_93">"#"</definedName>
    <definedName name="FDC_58_94">"#"</definedName>
    <definedName name="FDC_58_95">"#"</definedName>
    <definedName name="FDC_58_96">"#"</definedName>
    <definedName name="FDC_58_97">"#"</definedName>
    <definedName name="FDC_58_98">"#"</definedName>
    <definedName name="FDC_58_99">"#"</definedName>
    <definedName name="FDC_59_0">"#"</definedName>
    <definedName name="FDC_59_1">"#"</definedName>
    <definedName name="FDC_59_10">"#"</definedName>
    <definedName name="FDC_59_100">"#"</definedName>
    <definedName name="FDC_59_101">"#"</definedName>
    <definedName name="FDC_59_102">"#"</definedName>
    <definedName name="FDC_59_103">"#"</definedName>
    <definedName name="FDC_59_104">"#"</definedName>
    <definedName name="FDC_59_105">"#"</definedName>
    <definedName name="FDC_59_106">"#"</definedName>
    <definedName name="FDC_59_107">"#"</definedName>
    <definedName name="FDC_59_108">"#"</definedName>
    <definedName name="FDC_59_109">"#"</definedName>
    <definedName name="FDC_59_11">"#"</definedName>
    <definedName name="FDC_59_110">"#"</definedName>
    <definedName name="FDC_59_111">"#"</definedName>
    <definedName name="FDC_59_112">"#"</definedName>
    <definedName name="FDC_59_113">"#"</definedName>
    <definedName name="FDC_59_114">"#"</definedName>
    <definedName name="FDC_59_115">"#"</definedName>
    <definedName name="FDC_59_116">"#"</definedName>
    <definedName name="FDC_59_117">"#"</definedName>
    <definedName name="FDC_59_118">"#"</definedName>
    <definedName name="FDC_59_119">"#"</definedName>
    <definedName name="FDC_59_12">"#"</definedName>
    <definedName name="FDC_59_120">"#"</definedName>
    <definedName name="FDC_59_121">"#"</definedName>
    <definedName name="FDC_59_122">"#"</definedName>
    <definedName name="FDC_59_123">"#"</definedName>
    <definedName name="FDC_59_124">"#"</definedName>
    <definedName name="FDC_59_125">"#"</definedName>
    <definedName name="FDC_59_126">"#"</definedName>
    <definedName name="FDC_59_127">"#"</definedName>
    <definedName name="FDC_59_128">"#"</definedName>
    <definedName name="FDC_59_129">"#"</definedName>
    <definedName name="FDC_59_13">"#"</definedName>
    <definedName name="FDC_59_130">"#"</definedName>
    <definedName name="FDC_59_131">"#"</definedName>
    <definedName name="FDC_59_132">"#"</definedName>
    <definedName name="FDC_59_133">"#"</definedName>
    <definedName name="FDC_59_134">"#"</definedName>
    <definedName name="FDC_59_135">"#"</definedName>
    <definedName name="FDC_59_136">"#"</definedName>
    <definedName name="FDC_59_137">"#"</definedName>
    <definedName name="FDC_59_138">"#"</definedName>
    <definedName name="FDC_59_139">"#"</definedName>
    <definedName name="FDC_59_14">"#"</definedName>
    <definedName name="FDC_59_140">"#"</definedName>
    <definedName name="FDC_59_141">"#"</definedName>
    <definedName name="FDC_59_142">"#"</definedName>
    <definedName name="FDC_59_143">"#"</definedName>
    <definedName name="FDC_59_144">"#"</definedName>
    <definedName name="FDC_59_145">"#"</definedName>
    <definedName name="FDC_59_146">"#"</definedName>
    <definedName name="FDC_59_147">"#"</definedName>
    <definedName name="FDC_59_148">"#"</definedName>
    <definedName name="FDC_59_149">"#"</definedName>
    <definedName name="FDC_59_15">"#"</definedName>
    <definedName name="FDC_59_150">"#"</definedName>
    <definedName name="FDC_59_151">"#"</definedName>
    <definedName name="FDC_59_152">"#"</definedName>
    <definedName name="FDC_59_153">"#"</definedName>
    <definedName name="FDC_59_154">"#"</definedName>
    <definedName name="FDC_59_155">"#"</definedName>
    <definedName name="FDC_59_156">"#"</definedName>
    <definedName name="FDC_59_157">"#"</definedName>
    <definedName name="FDC_59_158">"#"</definedName>
    <definedName name="FDC_59_159">"#"</definedName>
    <definedName name="FDC_59_16">"#"</definedName>
    <definedName name="FDC_59_160">"#"</definedName>
    <definedName name="FDC_59_161">"#"</definedName>
    <definedName name="FDC_59_162">"#"</definedName>
    <definedName name="FDC_59_163">"#"</definedName>
    <definedName name="FDC_59_164">"#"</definedName>
    <definedName name="FDC_59_165">"#"</definedName>
    <definedName name="FDC_59_166">"#"</definedName>
    <definedName name="FDC_59_167">"#"</definedName>
    <definedName name="FDC_59_168">"#"</definedName>
    <definedName name="FDC_59_169">"#"</definedName>
    <definedName name="FDC_59_17">"#"</definedName>
    <definedName name="FDC_59_170">"#"</definedName>
    <definedName name="FDC_59_171">"#"</definedName>
    <definedName name="FDC_59_172">"#"</definedName>
    <definedName name="FDC_59_173">"#"</definedName>
    <definedName name="FDC_59_174">"#"</definedName>
    <definedName name="FDC_59_175">"#"</definedName>
    <definedName name="FDC_59_176">"#"</definedName>
    <definedName name="FDC_59_177">"#"</definedName>
    <definedName name="FDC_59_178">"#"</definedName>
    <definedName name="FDC_59_179">"#"</definedName>
    <definedName name="FDC_59_18">"#"</definedName>
    <definedName name="FDC_59_180">"#"</definedName>
    <definedName name="FDC_59_181">"#"</definedName>
    <definedName name="FDC_59_182">"#"</definedName>
    <definedName name="FDC_59_183">"#"</definedName>
    <definedName name="FDC_59_184">"#"</definedName>
    <definedName name="FDC_59_185">"#"</definedName>
    <definedName name="FDC_59_186">"#"</definedName>
    <definedName name="FDC_59_187">"#"</definedName>
    <definedName name="FDC_59_188">"#"</definedName>
    <definedName name="FDC_59_189">"#"</definedName>
    <definedName name="FDC_59_19">"#"</definedName>
    <definedName name="FDC_59_190">"#"</definedName>
    <definedName name="FDC_59_191">"#"</definedName>
    <definedName name="FDC_59_192">"#"</definedName>
    <definedName name="FDC_59_193">"#"</definedName>
    <definedName name="FDC_59_194">"#"</definedName>
    <definedName name="FDC_59_195">"#"</definedName>
    <definedName name="FDC_59_196">"#"</definedName>
    <definedName name="FDC_59_197">"#"</definedName>
    <definedName name="FDC_59_198">"#"</definedName>
    <definedName name="FDC_59_199">"#"</definedName>
    <definedName name="FDC_59_2">"#"</definedName>
    <definedName name="FDC_59_20">"#"</definedName>
    <definedName name="FDC_59_200">"#"</definedName>
    <definedName name="FDC_59_201">"#"</definedName>
    <definedName name="FDC_59_202">"#"</definedName>
    <definedName name="FDC_59_203">"#"</definedName>
    <definedName name="FDC_59_204">"#"</definedName>
    <definedName name="FDC_59_205">"#"</definedName>
    <definedName name="FDC_59_206">"#"</definedName>
    <definedName name="FDC_59_207">"#"</definedName>
    <definedName name="FDC_59_208">"#"</definedName>
    <definedName name="FDC_59_209">"#"</definedName>
    <definedName name="FDC_59_21">"#"</definedName>
    <definedName name="FDC_59_210">"#"</definedName>
    <definedName name="FDC_59_211">"#"</definedName>
    <definedName name="FDC_59_212">"#"</definedName>
    <definedName name="FDC_59_213">"#"</definedName>
    <definedName name="FDC_59_214">"#"</definedName>
    <definedName name="FDC_59_215">"#"</definedName>
    <definedName name="FDC_59_216">"#"</definedName>
    <definedName name="FDC_59_217">"#"</definedName>
    <definedName name="FDC_59_218">"#"</definedName>
    <definedName name="FDC_59_219">"#"</definedName>
    <definedName name="FDC_59_22">"#"</definedName>
    <definedName name="FDC_59_220">"#"</definedName>
    <definedName name="FDC_59_221">"#"</definedName>
    <definedName name="FDC_59_222">"#"</definedName>
    <definedName name="FDC_59_223">"#"</definedName>
    <definedName name="FDC_59_224">"#"</definedName>
    <definedName name="FDC_59_225">"#"</definedName>
    <definedName name="FDC_59_226">"#"</definedName>
    <definedName name="FDC_59_227">"#"</definedName>
    <definedName name="FDC_59_228">"#"</definedName>
    <definedName name="FDC_59_229">"#"</definedName>
    <definedName name="FDC_59_23">"#"</definedName>
    <definedName name="FDC_59_230">"#"</definedName>
    <definedName name="FDC_59_231">"#"</definedName>
    <definedName name="FDC_59_232">"#"</definedName>
    <definedName name="FDC_59_233">"#"</definedName>
    <definedName name="FDC_59_234">"#"</definedName>
    <definedName name="FDC_59_235">"#"</definedName>
    <definedName name="FDC_59_236">"#"</definedName>
    <definedName name="FDC_59_237">"#"</definedName>
    <definedName name="FDC_59_238">"#"</definedName>
    <definedName name="FDC_59_239">"#"</definedName>
    <definedName name="FDC_59_24">"#"</definedName>
    <definedName name="FDC_59_240">"#"</definedName>
    <definedName name="FDC_59_241">"#"</definedName>
    <definedName name="FDC_59_242">"#"</definedName>
    <definedName name="FDC_59_243">"#"</definedName>
    <definedName name="FDC_59_244">"#"</definedName>
    <definedName name="FDC_59_245">"#"</definedName>
    <definedName name="FDC_59_246">"#"</definedName>
    <definedName name="FDC_59_247">"#"</definedName>
    <definedName name="FDC_59_248">"#"</definedName>
    <definedName name="FDC_59_249">"#"</definedName>
    <definedName name="FDC_59_25">"#"</definedName>
    <definedName name="FDC_59_250">"#"</definedName>
    <definedName name="FDC_59_251">"#"</definedName>
    <definedName name="FDC_59_252">"#"</definedName>
    <definedName name="FDC_59_253">"#"</definedName>
    <definedName name="FDC_59_254">"#"</definedName>
    <definedName name="FDC_59_255">"#"</definedName>
    <definedName name="FDC_59_256">"#"</definedName>
    <definedName name="FDC_59_257">"#"</definedName>
    <definedName name="FDC_59_258">"#"</definedName>
    <definedName name="FDC_59_259">"#"</definedName>
    <definedName name="FDC_59_26">"#"</definedName>
    <definedName name="FDC_59_260">"#"</definedName>
    <definedName name="FDC_59_261">"#"</definedName>
    <definedName name="FDC_59_27">"#"</definedName>
    <definedName name="FDC_59_28">"#"</definedName>
    <definedName name="FDC_59_29">"#"</definedName>
    <definedName name="FDC_59_3">"#"</definedName>
    <definedName name="FDC_59_30">"#"</definedName>
    <definedName name="FDC_59_31">"#"</definedName>
    <definedName name="FDC_59_32">"#"</definedName>
    <definedName name="FDC_59_33">"#"</definedName>
    <definedName name="FDC_59_34">"#"</definedName>
    <definedName name="FDC_59_35">"#"</definedName>
    <definedName name="FDC_59_36">"#"</definedName>
    <definedName name="FDC_59_37">"#"</definedName>
    <definedName name="FDC_59_38">"#"</definedName>
    <definedName name="FDC_59_39">"#"</definedName>
    <definedName name="FDC_59_4">"#"</definedName>
    <definedName name="FDC_59_40">"#"</definedName>
    <definedName name="FDC_59_41">"#"</definedName>
    <definedName name="FDC_59_42">"#"</definedName>
    <definedName name="FDC_59_43">"#"</definedName>
    <definedName name="FDC_59_44">"#"</definedName>
    <definedName name="FDC_59_45">"#"</definedName>
    <definedName name="FDC_59_46">"#"</definedName>
    <definedName name="FDC_59_47">"#"</definedName>
    <definedName name="FDC_59_48">"#"</definedName>
    <definedName name="FDC_59_49">"#"</definedName>
    <definedName name="FDC_59_5">"#"</definedName>
    <definedName name="FDC_59_50">"#"</definedName>
    <definedName name="FDC_59_51">"#"</definedName>
    <definedName name="FDC_59_52">"#"</definedName>
    <definedName name="FDC_59_53">"#"</definedName>
    <definedName name="FDC_59_54">"#"</definedName>
    <definedName name="FDC_59_55">"#"</definedName>
    <definedName name="FDC_59_56">"#"</definedName>
    <definedName name="FDC_59_57">"#"</definedName>
    <definedName name="FDC_59_58">"#"</definedName>
    <definedName name="FDC_59_59">"#"</definedName>
    <definedName name="FDC_59_6">"#"</definedName>
    <definedName name="FDC_59_60">"#"</definedName>
    <definedName name="FDC_59_61">"#"</definedName>
    <definedName name="FDC_59_62">"#"</definedName>
    <definedName name="FDC_59_63">"#"</definedName>
    <definedName name="FDC_59_64">"#"</definedName>
    <definedName name="FDC_59_65">"#"</definedName>
    <definedName name="FDC_59_66">"#"</definedName>
    <definedName name="FDC_59_67">"#"</definedName>
    <definedName name="FDC_59_68">"#"</definedName>
    <definedName name="FDC_59_69">"#"</definedName>
    <definedName name="FDC_59_7">"#"</definedName>
    <definedName name="FDC_59_70">"#"</definedName>
    <definedName name="FDC_59_71">"#"</definedName>
    <definedName name="FDC_59_72">"#"</definedName>
    <definedName name="FDC_59_73">"#"</definedName>
    <definedName name="FDC_59_74">"#"</definedName>
    <definedName name="FDC_59_75">"#"</definedName>
    <definedName name="FDC_59_76">"#"</definedName>
    <definedName name="FDC_59_77">"#"</definedName>
    <definedName name="FDC_59_78">"#"</definedName>
    <definedName name="FDC_59_79">"#"</definedName>
    <definedName name="FDC_59_8">"#"</definedName>
    <definedName name="FDC_59_80">"#"</definedName>
    <definedName name="FDC_59_81">"#"</definedName>
    <definedName name="FDC_59_82">"#"</definedName>
    <definedName name="FDC_59_83">"#"</definedName>
    <definedName name="FDC_59_84">"#"</definedName>
    <definedName name="FDC_59_85">"#"</definedName>
    <definedName name="FDC_59_86">"#"</definedName>
    <definedName name="FDC_59_87">"#"</definedName>
    <definedName name="FDC_59_88">"#"</definedName>
    <definedName name="FDC_59_89">"#"</definedName>
    <definedName name="FDC_59_9">"#"</definedName>
    <definedName name="FDC_59_90">"#"</definedName>
    <definedName name="FDC_59_91">"#"</definedName>
    <definedName name="FDC_59_92">"#"</definedName>
    <definedName name="FDC_59_93">"#"</definedName>
    <definedName name="FDC_59_94">"#"</definedName>
    <definedName name="FDC_59_95">"#"</definedName>
    <definedName name="FDC_59_96">"#"</definedName>
    <definedName name="FDC_59_97">"#"</definedName>
    <definedName name="FDC_59_98">"#"</definedName>
    <definedName name="FDC_59_99">"#"</definedName>
    <definedName name="FDC_6_0">"#"</definedName>
    <definedName name="FDC_6_1">"#"</definedName>
    <definedName name="FDC_6_2">"#"</definedName>
    <definedName name="FDC_6_3">"#"</definedName>
    <definedName name="FDC_60_0">"#"</definedName>
    <definedName name="FDC_60_1">"#"</definedName>
    <definedName name="FDC_60_10">"#"</definedName>
    <definedName name="FDC_60_100">"#"</definedName>
    <definedName name="FDC_60_101">"#"</definedName>
    <definedName name="FDC_60_102">"#"</definedName>
    <definedName name="FDC_60_103">"#"</definedName>
    <definedName name="FDC_60_104">"#"</definedName>
    <definedName name="FDC_60_105">"#"</definedName>
    <definedName name="FDC_60_106">"#"</definedName>
    <definedName name="FDC_60_107">"#"</definedName>
    <definedName name="FDC_60_108">"#"</definedName>
    <definedName name="FDC_60_109">"#"</definedName>
    <definedName name="FDC_60_11">"#"</definedName>
    <definedName name="FDC_60_110">"#"</definedName>
    <definedName name="FDC_60_111">"#"</definedName>
    <definedName name="FDC_60_112">"#"</definedName>
    <definedName name="FDC_60_113">"#"</definedName>
    <definedName name="FDC_60_114">"#"</definedName>
    <definedName name="FDC_60_115">"#"</definedName>
    <definedName name="FDC_60_116">"#"</definedName>
    <definedName name="FDC_60_117">"#"</definedName>
    <definedName name="FDC_60_118">"#"</definedName>
    <definedName name="FDC_60_119">"#"</definedName>
    <definedName name="FDC_60_12">"#"</definedName>
    <definedName name="FDC_60_120">"#"</definedName>
    <definedName name="FDC_60_121">"#"</definedName>
    <definedName name="FDC_60_122">"#"</definedName>
    <definedName name="FDC_60_123">"#"</definedName>
    <definedName name="FDC_60_124">"#"</definedName>
    <definedName name="FDC_60_125">"#"</definedName>
    <definedName name="FDC_60_126">"#"</definedName>
    <definedName name="FDC_60_127">"#"</definedName>
    <definedName name="FDC_60_128">"#"</definedName>
    <definedName name="FDC_60_129">"#"</definedName>
    <definedName name="FDC_60_13">"#"</definedName>
    <definedName name="FDC_60_130">"#"</definedName>
    <definedName name="FDC_60_131">"#"</definedName>
    <definedName name="FDC_60_132">"#"</definedName>
    <definedName name="FDC_60_133">"#"</definedName>
    <definedName name="FDC_60_134">"#"</definedName>
    <definedName name="FDC_60_135">"#"</definedName>
    <definedName name="FDC_60_136">"#"</definedName>
    <definedName name="FDC_60_137">"#"</definedName>
    <definedName name="FDC_60_138">"#"</definedName>
    <definedName name="FDC_60_139">"#"</definedName>
    <definedName name="FDC_60_14">"#"</definedName>
    <definedName name="FDC_60_140">"#"</definedName>
    <definedName name="FDC_60_141">"#"</definedName>
    <definedName name="FDC_60_142">"#"</definedName>
    <definedName name="FDC_60_143">"#"</definedName>
    <definedName name="FDC_60_144">"#"</definedName>
    <definedName name="FDC_60_145">"#"</definedName>
    <definedName name="FDC_60_146">"#"</definedName>
    <definedName name="FDC_60_147">"#"</definedName>
    <definedName name="FDC_60_148">"#"</definedName>
    <definedName name="FDC_60_149">"#"</definedName>
    <definedName name="FDC_60_15">"#"</definedName>
    <definedName name="FDC_60_150">"#"</definedName>
    <definedName name="FDC_60_151">"#"</definedName>
    <definedName name="FDC_60_152">"#"</definedName>
    <definedName name="FDC_60_153">"#"</definedName>
    <definedName name="FDC_60_154">"#"</definedName>
    <definedName name="FDC_60_155">"#"</definedName>
    <definedName name="FDC_60_156">"#"</definedName>
    <definedName name="FDC_60_157">"#"</definedName>
    <definedName name="FDC_60_158">"#"</definedName>
    <definedName name="FDC_60_159">"#"</definedName>
    <definedName name="FDC_60_16">"#"</definedName>
    <definedName name="FDC_60_160">"#"</definedName>
    <definedName name="FDC_60_161">"#"</definedName>
    <definedName name="FDC_60_162">"#"</definedName>
    <definedName name="FDC_60_163">"#"</definedName>
    <definedName name="FDC_60_164">"#"</definedName>
    <definedName name="FDC_60_165">"#"</definedName>
    <definedName name="FDC_60_166">"#"</definedName>
    <definedName name="FDC_60_167">"#"</definedName>
    <definedName name="FDC_60_168">"#"</definedName>
    <definedName name="FDC_60_169">"#"</definedName>
    <definedName name="FDC_60_17">"#"</definedName>
    <definedName name="FDC_60_170">"#"</definedName>
    <definedName name="FDC_60_171">"#"</definedName>
    <definedName name="FDC_60_172">"#"</definedName>
    <definedName name="FDC_60_173">"#"</definedName>
    <definedName name="FDC_60_174">"#"</definedName>
    <definedName name="FDC_60_175">"#"</definedName>
    <definedName name="FDC_60_176">"#"</definedName>
    <definedName name="FDC_60_177">"#"</definedName>
    <definedName name="FDC_60_178">"#"</definedName>
    <definedName name="FDC_60_179">"#"</definedName>
    <definedName name="FDC_60_18">"#"</definedName>
    <definedName name="FDC_60_180">"#"</definedName>
    <definedName name="FDC_60_181">"#"</definedName>
    <definedName name="FDC_60_182">"#"</definedName>
    <definedName name="FDC_60_183">"#"</definedName>
    <definedName name="FDC_60_184">"#"</definedName>
    <definedName name="FDC_60_185">"#"</definedName>
    <definedName name="FDC_60_186">"#"</definedName>
    <definedName name="FDC_60_187">"#"</definedName>
    <definedName name="FDC_60_188">"#"</definedName>
    <definedName name="FDC_60_189">"#"</definedName>
    <definedName name="FDC_60_19">"#"</definedName>
    <definedName name="FDC_60_190">"#"</definedName>
    <definedName name="FDC_60_191">"#"</definedName>
    <definedName name="FDC_60_192">"#"</definedName>
    <definedName name="FDC_60_193">"#"</definedName>
    <definedName name="FDC_60_194">"#"</definedName>
    <definedName name="FDC_60_195">"#"</definedName>
    <definedName name="FDC_60_196">"#"</definedName>
    <definedName name="FDC_60_197">"#"</definedName>
    <definedName name="FDC_60_198">"#"</definedName>
    <definedName name="FDC_60_199">"#"</definedName>
    <definedName name="FDC_60_2">"#"</definedName>
    <definedName name="FDC_60_20">"#"</definedName>
    <definedName name="FDC_60_200">"#"</definedName>
    <definedName name="FDC_60_201">"#"</definedName>
    <definedName name="FDC_60_202">"#"</definedName>
    <definedName name="FDC_60_203">"#"</definedName>
    <definedName name="FDC_60_204">"#"</definedName>
    <definedName name="FDC_60_205">"#"</definedName>
    <definedName name="FDC_60_206">"#"</definedName>
    <definedName name="FDC_60_207">"#"</definedName>
    <definedName name="FDC_60_208">"#"</definedName>
    <definedName name="FDC_60_209">"#"</definedName>
    <definedName name="FDC_60_21">"#"</definedName>
    <definedName name="FDC_60_210">"#"</definedName>
    <definedName name="FDC_60_211">"#"</definedName>
    <definedName name="FDC_60_212">"#"</definedName>
    <definedName name="FDC_60_213">"#"</definedName>
    <definedName name="FDC_60_214">"#"</definedName>
    <definedName name="FDC_60_215">"#"</definedName>
    <definedName name="FDC_60_216">"#"</definedName>
    <definedName name="FDC_60_217">"#"</definedName>
    <definedName name="FDC_60_218">"#"</definedName>
    <definedName name="FDC_60_219">"#"</definedName>
    <definedName name="FDC_60_22">"#"</definedName>
    <definedName name="FDC_60_220">"#"</definedName>
    <definedName name="FDC_60_221">"#"</definedName>
    <definedName name="FDC_60_222">"#"</definedName>
    <definedName name="FDC_60_223">"#"</definedName>
    <definedName name="FDC_60_224">"#"</definedName>
    <definedName name="FDC_60_225">"#"</definedName>
    <definedName name="FDC_60_226">"#"</definedName>
    <definedName name="FDC_60_227">"#"</definedName>
    <definedName name="FDC_60_228">"#"</definedName>
    <definedName name="FDC_60_229">"#"</definedName>
    <definedName name="FDC_60_23">"#"</definedName>
    <definedName name="FDC_60_230">"#"</definedName>
    <definedName name="FDC_60_231">"#"</definedName>
    <definedName name="FDC_60_232">"#"</definedName>
    <definedName name="FDC_60_233">"#"</definedName>
    <definedName name="FDC_60_234">"#"</definedName>
    <definedName name="FDC_60_235">"#"</definedName>
    <definedName name="FDC_60_236">"#"</definedName>
    <definedName name="FDC_60_237">"#"</definedName>
    <definedName name="FDC_60_238">"#"</definedName>
    <definedName name="FDC_60_239">"#"</definedName>
    <definedName name="FDC_60_24">"#"</definedName>
    <definedName name="FDC_60_240">"#"</definedName>
    <definedName name="FDC_60_241">"#"</definedName>
    <definedName name="FDC_60_242">"#"</definedName>
    <definedName name="FDC_60_243">"#"</definedName>
    <definedName name="FDC_60_244">"#"</definedName>
    <definedName name="FDC_60_245">"#"</definedName>
    <definedName name="FDC_60_246">"#"</definedName>
    <definedName name="FDC_60_247">"#"</definedName>
    <definedName name="FDC_60_248">"#"</definedName>
    <definedName name="FDC_60_249">"#"</definedName>
    <definedName name="FDC_60_25">"#"</definedName>
    <definedName name="FDC_60_250">"#"</definedName>
    <definedName name="FDC_60_251">"#"</definedName>
    <definedName name="FDC_60_252">"#"</definedName>
    <definedName name="FDC_60_253">"#"</definedName>
    <definedName name="FDC_60_254">"#"</definedName>
    <definedName name="FDC_60_255">"#"</definedName>
    <definedName name="FDC_60_256">"#"</definedName>
    <definedName name="FDC_60_257">"#"</definedName>
    <definedName name="FDC_60_258">"#"</definedName>
    <definedName name="FDC_60_259">"#"</definedName>
    <definedName name="FDC_60_26">"#"</definedName>
    <definedName name="FDC_60_260">"#"</definedName>
    <definedName name="FDC_60_261">"#"</definedName>
    <definedName name="FDC_60_27">"#"</definedName>
    <definedName name="FDC_60_28">"#"</definedName>
    <definedName name="FDC_60_29">"#"</definedName>
    <definedName name="FDC_60_3">"#"</definedName>
    <definedName name="FDC_60_30">"#"</definedName>
    <definedName name="FDC_60_31">"#"</definedName>
    <definedName name="FDC_60_32">"#"</definedName>
    <definedName name="FDC_60_33">"#"</definedName>
    <definedName name="FDC_60_34">"#"</definedName>
    <definedName name="FDC_60_35">"#"</definedName>
    <definedName name="FDC_60_36">"#"</definedName>
    <definedName name="FDC_60_37">"#"</definedName>
    <definedName name="FDC_60_38">"#"</definedName>
    <definedName name="FDC_60_39">"#"</definedName>
    <definedName name="FDC_60_4">"#"</definedName>
    <definedName name="FDC_60_40">"#"</definedName>
    <definedName name="FDC_60_41">"#"</definedName>
    <definedName name="FDC_60_42">"#"</definedName>
    <definedName name="FDC_60_43">"#"</definedName>
    <definedName name="FDC_60_44">"#"</definedName>
    <definedName name="FDC_60_45">"#"</definedName>
    <definedName name="FDC_60_46">"#"</definedName>
    <definedName name="FDC_60_47">"#"</definedName>
    <definedName name="FDC_60_48">"#"</definedName>
    <definedName name="FDC_60_49">"#"</definedName>
    <definedName name="FDC_60_5">"#"</definedName>
    <definedName name="FDC_60_50">"#"</definedName>
    <definedName name="FDC_60_51">"#"</definedName>
    <definedName name="FDC_60_52">"#"</definedName>
    <definedName name="FDC_60_53">"#"</definedName>
    <definedName name="FDC_60_54">"#"</definedName>
    <definedName name="FDC_60_55">"#"</definedName>
    <definedName name="FDC_60_56">"#"</definedName>
    <definedName name="FDC_60_57">"#"</definedName>
    <definedName name="FDC_60_58">"#"</definedName>
    <definedName name="FDC_60_59">"#"</definedName>
    <definedName name="FDC_60_6">"#"</definedName>
    <definedName name="FDC_60_60">"#"</definedName>
    <definedName name="FDC_60_61">"#"</definedName>
    <definedName name="FDC_60_62">"#"</definedName>
    <definedName name="FDC_60_63">"#"</definedName>
    <definedName name="FDC_60_64">"#"</definedName>
    <definedName name="FDC_60_65">"#"</definedName>
    <definedName name="FDC_60_66">"#"</definedName>
    <definedName name="FDC_60_67">"#"</definedName>
    <definedName name="FDC_60_68">"#"</definedName>
    <definedName name="FDC_60_69">"#"</definedName>
    <definedName name="FDC_60_7">"#"</definedName>
    <definedName name="FDC_60_70">"#"</definedName>
    <definedName name="FDC_60_71">"#"</definedName>
    <definedName name="FDC_60_72">"#"</definedName>
    <definedName name="FDC_60_73">"#"</definedName>
    <definedName name="FDC_60_74">"#"</definedName>
    <definedName name="FDC_60_75">"#"</definedName>
    <definedName name="FDC_60_76">"#"</definedName>
    <definedName name="FDC_60_77">"#"</definedName>
    <definedName name="FDC_60_78">"#"</definedName>
    <definedName name="FDC_60_79">"#"</definedName>
    <definedName name="FDC_60_8">"#"</definedName>
    <definedName name="FDC_60_80">"#"</definedName>
    <definedName name="FDC_60_81">"#"</definedName>
    <definedName name="FDC_60_82">"#"</definedName>
    <definedName name="FDC_60_83">"#"</definedName>
    <definedName name="FDC_60_84">"#"</definedName>
    <definedName name="FDC_60_85">"#"</definedName>
    <definedName name="FDC_60_86">"#"</definedName>
    <definedName name="FDC_60_87">"#"</definedName>
    <definedName name="FDC_60_88">"#"</definedName>
    <definedName name="FDC_60_89">"#"</definedName>
    <definedName name="FDC_60_9">"#"</definedName>
    <definedName name="FDC_60_90">"#"</definedName>
    <definedName name="FDC_60_91">"#"</definedName>
    <definedName name="FDC_60_92">"#"</definedName>
    <definedName name="FDC_60_93">"#"</definedName>
    <definedName name="FDC_60_94">"#"</definedName>
    <definedName name="FDC_60_95">"#"</definedName>
    <definedName name="FDC_60_96">"#"</definedName>
    <definedName name="FDC_60_97">"#"</definedName>
    <definedName name="FDC_60_98">"#"</definedName>
    <definedName name="FDC_60_99">"#"</definedName>
    <definedName name="FDC_61_0">"#"</definedName>
    <definedName name="FDC_62_0">"#"</definedName>
    <definedName name="FDC_62_1">"#"</definedName>
    <definedName name="FDC_62_10">"#"</definedName>
    <definedName name="FDC_62_100">"#"</definedName>
    <definedName name="FDC_62_101">"#"</definedName>
    <definedName name="FDC_62_102">"#"</definedName>
    <definedName name="FDC_62_103">"#"</definedName>
    <definedName name="FDC_62_104">"#"</definedName>
    <definedName name="FDC_62_105">"#"</definedName>
    <definedName name="FDC_62_106">"#"</definedName>
    <definedName name="FDC_62_107">"#"</definedName>
    <definedName name="FDC_62_108">"#"</definedName>
    <definedName name="FDC_62_109">"#"</definedName>
    <definedName name="FDC_62_11">"#"</definedName>
    <definedName name="FDC_62_110">"#"</definedName>
    <definedName name="FDC_62_111">"#"</definedName>
    <definedName name="FDC_62_112">"#"</definedName>
    <definedName name="FDC_62_113">"#"</definedName>
    <definedName name="FDC_62_114">"#"</definedName>
    <definedName name="FDC_62_115">"#"</definedName>
    <definedName name="FDC_62_116">"#"</definedName>
    <definedName name="FDC_62_117">"#"</definedName>
    <definedName name="FDC_62_118">"#"</definedName>
    <definedName name="FDC_62_119">"#"</definedName>
    <definedName name="FDC_62_12">"#"</definedName>
    <definedName name="FDC_62_120">"#"</definedName>
    <definedName name="FDC_62_121">"#"</definedName>
    <definedName name="FDC_62_122">"#"</definedName>
    <definedName name="FDC_62_123">"#"</definedName>
    <definedName name="FDC_62_124">"#"</definedName>
    <definedName name="FDC_62_125">"#"</definedName>
    <definedName name="FDC_62_126">"#"</definedName>
    <definedName name="FDC_62_127">"#"</definedName>
    <definedName name="FDC_62_128">"#"</definedName>
    <definedName name="FDC_62_129">"#"</definedName>
    <definedName name="FDC_62_13">"#"</definedName>
    <definedName name="FDC_62_130">"#"</definedName>
    <definedName name="FDC_62_131">"#"</definedName>
    <definedName name="FDC_62_132">"#"</definedName>
    <definedName name="FDC_62_133">"#"</definedName>
    <definedName name="FDC_62_134">"#"</definedName>
    <definedName name="FDC_62_135">"#"</definedName>
    <definedName name="FDC_62_136">"#"</definedName>
    <definedName name="FDC_62_137">"#"</definedName>
    <definedName name="FDC_62_138">"#"</definedName>
    <definedName name="FDC_62_139">"#"</definedName>
    <definedName name="FDC_62_14">"#"</definedName>
    <definedName name="FDC_62_140">"#"</definedName>
    <definedName name="FDC_62_141">"#"</definedName>
    <definedName name="FDC_62_142">"#"</definedName>
    <definedName name="FDC_62_143">"#"</definedName>
    <definedName name="FDC_62_144">"#"</definedName>
    <definedName name="FDC_62_145">"#"</definedName>
    <definedName name="FDC_62_146">"#"</definedName>
    <definedName name="FDC_62_147">"#"</definedName>
    <definedName name="FDC_62_148">"#"</definedName>
    <definedName name="FDC_62_149">"#"</definedName>
    <definedName name="FDC_62_15">"#"</definedName>
    <definedName name="FDC_62_150">"#"</definedName>
    <definedName name="FDC_62_151">"#"</definedName>
    <definedName name="FDC_62_152">"#"</definedName>
    <definedName name="FDC_62_153">"#"</definedName>
    <definedName name="FDC_62_154">"#"</definedName>
    <definedName name="FDC_62_155">"#"</definedName>
    <definedName name="FDC_62_156">"#"</definedName>
    <definedName name="FDC_62_157">"#"</definedName>
    <definedName name="FDC_62_158">"#"</definedName>
    <definedName name="FDC_62_159">"#"</definedName>
    <definedName name="FDC_62_16">"#"</definedName>
    <definedName name="FDC_62_160">"#"</definedName>
    <definedName name="FDC_62_161">"#"</definedName>
    <definedName name="FDC_62_162">"#"</definedName>
    <definedName name="FDC_62_163">"#"</definedName>
    <definedName name="FDC_62_164">"#"</definedName>
    <definedName name="FDC_62_165">"#"</definedName>
    <definedName name="FDC_62_166">"#"</definedName>
    <definedName name="FDC_62_167">"#"</definedName>
    <definedName name="FDC_62_168">"#"</definedName>
    <definedName name="FDC_62_169">"#"</definedName>
    <definedName name="FDC_62_17">"#"</definedName>
    <definedName name="FDC_62_170">"#"</definedName>
    <definedName name="FDC_62_171">"#"</definedName>
    <definedName name="FDC_62_172">"#"</definedName>
    <definedName name="FDC_62_173">"#"</definedName>
    <definedName name="FDC_62_174">"#"</definedName>
    <definedName name="FDC_62_175">"#"</definedName>
    <definedName name="FDC_62_176">"#"</definedName>
    <definedName name="FDC_62_177">"#"</definedName>
    <definedName name="FDC_62_178">"#"</definedName>
    <definedName name="FDC_62_179">"#"</definedName>
    <definedName name="FDC_62_18">"#"</definedName>
    <definedName name="FDC_62_180">"#"</definedName>
    <definedName name="FDC_62_181">"#"</definedName>
    <definedName name="FDC_62_182">"#"</definedName>
    <definedName name="FDC_62_183">"#"</definedName>
    <definedName name="FDC_62_184">"#"</definedName>
    <definedName name="FDC_62_185">"#"</definedName>
    <definedName name="FDC_62_186">"#"</definedName>
    <definedName name="FDC_62_187">"#"</definedName>
    <definedName name="FDC_62_188">"#"</definedName>
    <definedName name="FDC_62_189">"#"</definedName>
    <definedName name="FDC_62_19">"#"</definedName>
    <definedName name="FDC_62_190">"#"</definedName>
    <definedName name="FDC_62_191">"#"</definedName>
    <definedName name="FDC_62_192">"#"</definedName>
    <definedName name="FDC_62_193">"#"</definedName>
    <definedName name="FDC_62_194">"#"</definedName>
    <definedName name="FDC_62_195">"#"</definedName>
    <definedName name="FDC_62_196">"#"</definedName>
    <definedName name="FDC_62_197">"#"</definedName>
    <definedName name="FDC_62_198">"#"</definedName>
    <definedName name="FDC_62_199">"#"</definedName>
    <definedName name="FDC_62_2">"#"</definedName>
    <definedName name="FDC_62_20">"#"</definedName>
    <definedName name="FDC_62_200">"#"</definedName>
    <definedName name="FDC_62_201">"#"</definedName>
    <definedName name="FDC_62_202">"#"</definedName>
    <definedName name="FDC_62_203">"#"</definedName>
    <definedName name="FDC_62_204">"#"</definedName>
    <definedName name="FDC_62_205">"#"</definedName>
    <definedName name="FDC_62_206">"#"</definedName>
    <definedName name="FDC_62_207">"#"</definedName>
    <definedName name="FDC_62_208">"#"</definedName>
    <definedName name="FDC_62_209">"#"</definedName>
    <definedName name="FDC_62_21">"#"</definedName>
    <definedName name="FDC_62_210">"#"</definedName>
    <definedName name="FDC_62_211">"#"</definedName>
    <definedName name="FDC_62_212">"#"</definedName>
    <definedName name="FDC_62_213">"#"</definedName>
    <definedName name="FDC_62_214">"#"</definedName>
    <definedName name="FDC_62_215">"#"</definedName>
    <definedName name="FDC_62_216">"#"</definedName>
    <definedName name="FDC_62_217">"#"</definedName>
    <definedName name="FDC_62_218">"#"</definedName>
    <definedName name="FDC_62_219">"#"</definedName>
    <definedName name="FDC_62_22">"#"</definedName>
    <definedName name="FDC_62_220">"#"</definedName>
    <definedName name="FDC_62_221">"#"</definedName>
    <definedName name="FDC_62_222">"#"</definedName>
    <definedName name="FDC_62_223">"#"</definedName>
    <definedName name="FDC_62_224">"#"</definedName>
    <definedName name="FDC_62_225">"#"</definedName>
    <definedName name="FDC_62_226">"#"</definedName>
    <definedName name="FDC_62_227">"#"</definedName>
    <definedName name="FDC_62_228">"#"</definedName>
    <definedName name="FDC_62_229">"#"</definedName>
    <definedName name="FDC_62_23">"#"</definedName>
    <definedName name="FDC_62_230">"#"</definedName>
    <definedName name="FDC_62_231">"#"</definedName>
    <definedName name="FDC_62_232">"#"</definedName>
    <definedName name="FDC_62_233">"#"</definedName>
    <definedName name="FDC_62_234">"#"</definedName>
    <definedName name="FDC_62_235">"#"</definedName>
    <definedName name="FDC_62_236">"#"</definedName>
    <definedName name="FDC_62_237">"#"</definedName>
    <definedName name="FDC_62_238">"#"</definedName>
    <definedName name="FDC_62_239">"#"</definedName>
    <definedName name="FDC_62_24">"#"</definedName>
    <definedName name="FDC_62_240">"#"</definedName>
    <definedName name="FDC_62_241">"#"</definedName>
    <definedName name="FDC_62_242">"#"</definedName>
    <definedName name="FDC_62_243">"#"</definedName>
    <definedName name="FDC_62_244">"#"</definedName>
    <definedName name="FDC_62_245">"#"</definedName>
    <definedName name="FDC_62_246">"#"</definedName>
    <definedName name="FDC_62_247">"#"</definedName>
    <definedName name="FDC_62_248">"#"</definedName>
    <definedName name="FDC_62_249">"#"</definedName>
    <definedName name="FDC_62_25">"#"</definedName>
    <definedName name="FDC_62_250">"#"</definedName>
    <definedName name="FDC_62_251">"#"</definedName>
    <definedName name="FDC_62_252">"#"</definedName>
    <definedName name="FDC_62_253">"#"</definedName>
    <definedName name="FDC_62_254">"#"</definedName>
    <definedName name="FDC_62_255">"#"</definedName>
    <definedName name="FDC_62_256">"#"</definedName>
    <definedName name="FDC_62_257">"#"</definedName>
    <definedName name="FDC_62_258">"#"</definedName>
    <definedName name="FDC_62_259">"#"</definedName>
    <definedName name="FDC_62_26">"#"</definedName>
    <definedName name="FDC_62_260">"#"</definedName>
    <definedName name="FDC_62_261">"#"</definedName>
    <definedName name="FDC_62_27">"#"</definedName>
    <definedName name="FDC_62_28">"#"</definedName>
    <definedName name="FDC_62_29">"#"</definedName>
    <definedName name="FDC_62_3">"#"</definedName>
    <definedName name="FDC_62_30">"#"</definedName>
    <definedName name="FDC_62_31">"#"</definedName>
    <definedName name="FDC_62_32">"#"</definedName>
    <definedName name="FDC_62_33">"#"</definedName>
    <definedName name="FDC_62_34">"#"</definedName>
    <definedName name="FDC_62_35">"#"</definedName>
    <definedName name="FDC_62_36">"#"</definedName>
    <definedName name="FDC_62_37">"#"</definedName>
    <definedName name="FDC_62_38">"#"</definedName>
    <definedName name="FDC_62_39">"#"</definedName>
    <definedName name="FDC_62_4">"#"</definedName>
    <definedName name="FDC_62_40">"#"</definedName>
    <definedName name="FDC_62_41">"#"</definedName>
    <definedName name="FDC_62_42">"#"</definedName>
    <definedName name="FDC_62_43">"#"</definedName>
    <definedName name="FDC_62_44">"#"</definedName>
    <definedName name="FDC_62_45">"#"</definedName>
    <definedName name="FDC_62_46">"#"</definedName>
    <definedName name="FDC_62_47">"#"</definedName>
    <definedName name="FDC_62_48">"#"</definedName>
    <definedName name="FDC_62_49">"#"</definedName>
    <definedName name="FDC_62_5">"#"</definedName>
    <definedName name="FDC_62_50">"#"</definedName>
    <definedName name="FDC_62_51">"#"</definedName>
    <definedName name="FDC_62_52">"#"</definedName>
    <definedName name="FDC_62_53">"#"</definedName>
    <definedName name="FDC_62_54">"#"</definedName>
    <definedName name="FDC_62_55">"#"</definedName>
    <definedName name="FDC_62_56">"#"</definedName>
    <definedName name="FDC_62_57">"#"</definedName>
    <definedName name="FDC_62_58">"#"</definedName>
    <definedName name="FDC_62_59">"#"</definedName>
    <definedName name="FDC_62_6">"#"</definedName>
    <definedName name="FDC_62_60">"#"</definedName>
    <definedName name="FDC_62_61">"#"</definedName>
    <definedName name="FDC_62_62">"#"</definedName>
    <definedName name="FDC_62_63">"#"</definedName>
    <definedName name="FDC_62_64">"#"</definedName>
    <definedName name="FDC_62_65">"#"</definedName>
    <definedName name="FDC_62_66">"#"</definedName>
    <definedName name="FDC_62_67">"#"</definedName>
    <definedName name="FDC_62_68">"#"</definedName>
    <definedName name="FDC_62_69">"#"</definedName>
    <definedName name="FDC_62_7">"#"</definedName>
    <definedName name="FDC_62_70">"#"</definedName>
    <definedName name="FDC_62_71">"#"</definedName>
    <definedName name="FDC_62_72">"#"</definedName>
    <definedName name="FDC_62_73">"#"</definedName>
    <definedName name="FDC_62_74">"#"</definedName>
    <definedName name="FDC_62_75">"#"</definedName>
    <definedName name="FDC_62_76">"#"</definedName>
    <definedName name="FDC_62_77">"#"</definedName>
    <definedName name="FDC_62_78">"#"</definedName>
    <definedName name="FDC_62_79">"#"</definedName>
    <definedName name="FDC_62_8">"#"</definedName>
    <definedName name="FDC_62_80">"#"</definedName>
    <definedName name="FDC_62_81">"#"</definedName>
    <definedName name="FDC_62_82">"#"</definedName>
    <definedName name="FDC_62_83">"#"</definedName>
    <definedName name="FDC_62_84">"#"</definedName>
    <definedName name="FDC_62_85">"#"</definedName>
    <definedName name="FDC_62_86">"#"</definedName>
    <definedName name="FDC_62_87">"#"</definedName>
    <definedName name="FDC_62_88">"#"</definedName>
    <definedName name="FDC_62_89">"#"</definedName>
    <definedName name="FDC_62_9">"#"</definedName>
    <definedName name="FDC_62_90">"#"</definedName>
    <definedName name="FDC_62_91">"#"</definedName>
    <definedName name="FDC_62_92">"#"</definedName>
    <definedName name="FDC_62_93">"#"</definedName>
    <definedName name="FDC_62_94">"#"</definedName>
    <definedName name="FDC_62_95">"#"</definedName>
    <definedName name="FDC_62_96">"#"</definedName>
    <definedName name="FDC_62_97">"#"</definedName>
    <definedName name="FDC_62_98">"#"</definedName>
    <definedName name="FDC_62_99">"#"</definedName>
    <definedName name="FDC_63_0">"#"</definedName>
    <definedName name="FDC_63_1">"#"</definedName>
    <definedName name="FDC_63_10">"#"</definedName>
    <definedName name="FDC_63_100">"#"</definedName>
    <definedName name="FDC_63_101">"#"</definedName>
    <definedName name="FDC_63_102">"#"</definedName>
    <definedName name="FDC_63_103">"#"</definedName>
    <definedName name="FDC_63_104">"#"</definedName>
    <definedName name="FDC_63_105">"#"</definedName>
    <definedName name="FDC_63_106">"#"</definedName>
    <definedName name="FDC_63_107">"#"</definedName>
    <definedName name="FDC_63_108">"#"</definedName>
    <definedName name="FDC_63_109">"#"</definedName>
    <definedName name="FDC_63_11">"#"</definedName>
    <definedName name="FDC_63_110">"#"</definedName>
    <definedName name="FDC_63_111">"#"</definedName>
    <definedName name="FDC_63_112">"#"</definedName>
    <definedName name="FDC_63_113">"#"</definedName>
    <definedName name="FDC_63_114">"#"</definedName>
    <definedName name="FDC_63_115">"#"</definedName>
    <definedName name="FDC_63_116">"#"</definedName>
    <definedName name="FDC_63_117">"#"</definedName>
    <definedName name="FDC_63_118">"#"</definedName>
    <definedName name="FDC_63_119">"#"</definedName>
    <definedName name="FDC_63_12">"#"</definedName>
    <definedName name="FDC_63_120">"#"</definedName>
    <definedName name="FDC_63_121">"#"</definedName>
    <definedName name="FDC_63_122">"#"</definedName>
    <definedName name="FDC_63_123">"#"</definedName>
    <definedName name="FDC_63_124">"#"</definedName>
    <definedName name="FDC_63_125">"#"</definedName>
    <definedName name="FDC_63_126">"#"</definedName>
    <definedName name="FDC_63_127">"#"</definedName>
    <definedName name="FDC_63_128">"#"</definedName>
    <definedName name="FDC_63_129">"#"</definedName>
    <definedName name="FDC_63_13">"#"</definedName>
    <definedName name="FDC_63_130">"#"</definedName>
    <definedName name="FDC_63_131">"#"</definedName>
    <definedName name="FDC_63_132">"#"</definedName>
    <definedName name="FDC_63_133">"#"</definedName>
    <definedName name="FDC_63_134">"#"</definedName>
    <definedName name="FDC_63_135">"#"</definedName>
    <definedName name="FDC_63_136">"#"</definedName>
    <definedName name="FDC_63_137">"#"</definedName>
    <definedName name="FDC_63_138">"#"</definedName>
    <definedName name="FDC_63_139">"#"</definedName>
    <definedName name="FDC_63_14">"#"</definedName>
    <definedName name="FDC_63_140">"#"</definedName>
    <definedName name="FDC_63_141">"#"</definedName>
    <definedName name="FDC_63_142">"#"</definedName>
    <definedName name="FDC_63_143">"#"</definedName>
    <definedName name="FDC_63_144">"#"</definedName>
    <definedName name="FDC_63_145">"#"</definedName>
    <definedName name="FDC_63_146">"#"</definedName>
    <definedName name="FDC_63_147">"#"</definedName>
    <definedName name="FDC_63_148">"#"</definedName>
    <definedName name="FDC_63_149">"#"</definedName>
    <definedName name="FDC_63_15">"#"</definedName>
    <definedName name="FDC_63_150">"#"</definedName>
    <definedName name="FDC_63_151">"#"</definedName>
    <definedName name="FDC_63_152">"#"</definedName>
    <definedName name="FDC_63_153">"#"</definedName>
    <definedName name="FDC_63_154">"#"</definedName>
    <definedName name="FDC_63_155">"#"</definedName>
    <definedName name="FDC_63_156">"#"</definedName>
    <definedName name="FDC_63_157">"#"</definedName>
    <definedName name="FDC_63_158">"#"</definedName>
    <definedName name="FDC_63_159">"#"</definedName>
    <definedName name="FDC_63_16">"#"</definedName>
    <definedName name="FDC_63_160">"#"</definedName>
    <definedName name="FDC_63_161">"#"</definedName>
    <definedName name="FDC_63_162">"#"</definedName>
    <definedName name="FDC_63_163">"#"</definedName>
    <definedName name="FDC_63_164">"#"</definedName>
    <definedName name="FDC_63_165">"#"</definedName>
    <definedName name="FDC_63_166">"#"</definedName>
    <definedName name="FDC_63_167">"#"</definedName>
    <definedName name="FDC_63_168">"#"</definedName>
    <definedName name="FDC_63_169">"#"</definedName>
    <definedName name="FDC_63_17">"#"</definedName>
    <definedName name="FDC_63_170">"#"</definedName>
    <definedName name="FDC_63_171">"#"</definedName>
    <definedName name="FDC_63_172">"#"</definedName>
    <definedName name="FDC_63_173">"#"</definedName>
    <definedName name="FDC_63_174">"#"</definedName>
    <definedName name="FDC_63_175">"#"</definedName>
    <definedName name="FDC_63_176">"#"</definedName>
    <definedName name="FDC_63_177">"#"</definedName>
    <definedName name="FDC_63_178">"#"</definedName>
    <definedName name="FDC_63_179">"#"</definedName>
    <definedName name="FDC_63_18">"#"</definedName>
    <definedName name="FDC_63_180">"#"</definedName>
    <definedName name="FDC_63_181">"#"</definedName>
    <definedName name="FDC_63_182">"#"</definedName>
    <definedName name="FDC_63_183">"#"</definedName>
    <definedName name="FDC_63_184">"#"</definedName>
    <definedName name="FDC_63_185">"#"</definedName>
    <definedName name="FDC_63_186">"#"</definedName>
    <definedName name="FDC_63_187">"#"</definedName>
    <definedName name="FDC_63_188">"#"</definedName>
    <definedName name="FDC_63_189">"#"</definedName>
    <definedName name="FDC_63_19">"#"</definedName>
    <definedName name="FDC_63_190">"#"</definedName>
    <definedName name="FDC_63_191">"#"</definedName>
    <definedName name="FDC_63_192">"#"</definedName>
    <definedName name="FDC_63_193">"#"</definedName>
    <definedName name="FDC_63_194">"#"</definedName>
    <definedName name="FDC_63_195">"#"</definedName>
    <definedName name="FDC_63_196">"#"</definedName>
    <definedName name="FDC_63_197">"#"</definedName>
    <definedName name="FDC_63_198">"#"</definedName>
    <definedName name="FDC_63_199">"#"</definedName>
    <definedName name="FDC_63_2">"#"</definedName>
    <definedName name="FDC_63_20">"#"</definedName>
    <definedName name="FDC_63_200">"#"</definedName>
    <definedName name="FDC_63_201">"#"</definedName>
    <definedName name="FDC_63_202">"#"</definedName>
    <definedName name="FDC_63_203">"#"</definedName>
    <definedName name="FDC_63_204">"#"</definedName>
    <definedName name="FDC_63_205">"#"</definedName>
    <definedName name="FDC_63_206">"#"</definedName>
    <definedName name="FDC_63_207">"#"</definedName>
    <definedName name="FDC_63_208">"#"</definedName>
    <definedName name="FDC_63_209">"#"</definedName>
    <definedName name="FDC_63_21">"#"</definedName>
    <definedName name="FDC_63_210">"#"</definedName>
    <definedName name="FDC_63_211">"#"</definedName>
    <definedName name="FDC_63_212">"#"</definedName>
    <definedName name="FDC_63_213">"#"</definedName>
    <definedName name="FDC_63_214">"#"</definedName>
    <definedName name="FDC_63_215">"#"</definedName>
    <definedName name="FDC_63_216">"#"</definedName>
    <definedName name="FDC_63_217">"#"</definedName>
    <definedName name="FDC_63_218">"#"</definedName>
    <definedName name="FDC_63_219">"#"</definedName>
    <definedName name="FDC_63_22">"#"</definedName>
    <definedName name="FDC_63_220">"#"</definedName>
    <definedName name="FDC_63_221">"#"</definedName>
    <definedName name="FDC_63_222">"#"</definedName>
    <definedName name="FDC_63_223">"#"</definedName>
    <definedName name="FDC_63_224">"#"</definedName>
    <definedName name="FDC_63_225">"#"</definedName>
    <definedName name="FDC_63_226">"#"</definedName>
    <definedName name="FDC_63_227">"#"</definedName>
    <definedName name="FDC_63_228">"#"</definedName>
    <definedName name="FDC_63_229">"#"</definedName>
    <definedName name="FDC_63_23">"#"</definedName>
    <definedName name="FDC_63_230">"#"</definedName>
    <definedName name="FDC_63_231">"#"</definedName>
    <definedName name="FDC_63_232">"#"</definedName>
    <definedName name="FDC_63_233">"#"</definedName>
    <definedName name="FDC_63_234">"#"</definedName>
    <definedName name="FDC_63_235">"#"</definedName>
    <definedName name="FDC_63_236">"#"</definedName>
    <definedName name="FDC_63_237">"#"</definedName>
    <definedName name="FDC_63_238">"#"</definedName>
    <definedName name="FDC_63_239">"#"</definedName>
    <definedName name="FDC_63_24">"#"</definedName>
    <definedName name="FDC_63_240">"#"</definedName>
    <definedName name="FDC_63_241">"#"</definedName>
    <definedName name="FDC_63_242">"#"</definedName>
    <definedName name="FDC_63_243">"#"</definedName>
    <definedName name="FDC_63_244">"#"</definedName>
    <definedName name="FDC_63_245">"#"</definedName>
    <definedName name="FDC_63_246">"#"</definedName>
    <definedName name="FDC_63_247">"#"</definedName>
    <definedName name="FDC_63_248">"#"</definedName>
    <definedName name="FDC_63_249">"#"</definedName>
    <definedName name="FDC_63_25">"#"</definedName>
    <definedName name="FDC_63_250">"#"</definedName>
    <definedName name="FDC_63_251">"#"</definedName>
    <definedName name="FDC_63_252">"#"</definedName>
    <definedName name="FDC_63_253">"#"</definedName>
    <definedName name="FDC_63_254">"#"</definedName>
    <definedName name="FDC_63_255">"#"</definedName>
    <definedName name="FDC_63_256">"#"</definedName>
    <definedName name="FDC_63_257">"#"</definedName>
    <definedName name="FDC_63_258">"#"</definedName>
    <definedName name="FDC_63_259">"#"</definedName>
    <definedName name="FDC_63_26">"#"</definedName>
    <definedName name="FDC_63_260">"#"</definedName>
    <definedName name="FDC_63_261">"#"</definedName>
    <definedName name="FDC_63_27">"#"</definedName>
    <definedName name="FDC_63_28">"#"</definedName>
    <definedName name="FDC_63_29">"#"</definedName>
    <definedName name="FDC_63_3">"#"</definedName>
    <definedName name="FDC_63_30">"#"</definedName>
    <definedName name="FDC_63_31">"#"</definedName>
    <definedName name="FDC_63_32">"#"</definedName>
    <definedName name="FDC_63_33">"#"</definedName>
    <definedName name="FDC_63_34">"#"</definedName>
    <definedName name="FDC_63_35">"#"</definedName>
    <definedName name="FDC_63_36">"#"</definedName>
    <definedName name="FDC_63_37">"#"</definedName>
    <definedName name="FDC_63_38">"#"</definedName>
    <definedName name="FDC_63_39">"#"</definedName>
    <definedName name="FDC_63_4">"#"</definedName>
    <definedName name="FDC_63_40">"#"</definedName>
    <definedName name="FDC_63_41">"#"</definedName>
    <definedName name="FDC_63_42">"#"</definedName>
    <definedName name="FDC_63_43">"#"</definedName>
    <definedName name="FDC_63_44">"#"</definedName>
    <definedName name="FDC_63_45">"#"</definedName>
    <definedName name="FDC_63_46">"#"</definedName>
    <definedName name="FDC_63_47">"#"</definedName>
    <definedName name="FDC_63_48">"#"</definedName>
    <definedName name="FDC_63_49">"#"</definedName>
    <definedName name="FDC_63_5">"#"</definedName>
    <definedName name="FDC_63_50">"#"</definedName>
    <definedName name="FDC_63_51">"#"</definedName>
    <definedName name="FDC_63_52">"#"</definedName>
    <definedName name="FDC_63_53">"#"</definedName>
    <definedName name="FDC_63_54">"#"</definedName>
    <definedName name="FDC_63_55">"#"</definedName>
    <definedName name="FDC_63_56">"#"</definedName>
    <definedName name="FDC_63_57">"#"</definedName>
    <definedName name="FDC_63_58">"#"</definedName>
    <definedName name="FDC_63_59">"#"</definedName>
    <definedName name="FDC_63_6">"#"</definedName>
    <definedName name="FDC_63_60">"#"</definedName>
    <definedName name="FDC_63_61">"#"</definedName>
    <definedName name="FDC_63_62">"#"</definedName>
    <definedName name="FDC_63_63">"#"</definedName>
    <definedName name="FDC_63_64">"#"</definedName>
    <definedName name="FDC_63_65">"#"</definedName>
    <definedName name="FDC_63_66">"#"</definedName>
    <definedName name="FDC_63_67">"#"</definedName>
    <definedName name="FDC_63_68">"#"</definedName>
    <definedName name="FDC_63_69">"#"</definedName>
    <definedName name="FDC_63_7">"#"</definedName>
    <definedName name="FDC_63_70">"#"</definedName>
    <definedName name="FDC_63_71">"#"</definedName>
    <definedName name="FDC_63_72">"#"</definedName>
    <definedName name="FDC_63_73">"#"</definedName>
    <definedName name="FDC_63_74">"#"</definedName>
    <definedName name="FDC_63_75">"#"</definedName>
    <definedName name="FDC_63_76">"#"</definedName>
    <definedName name="FDC_63_77">"#"</definedName>
    <definedName name="FDC_63_78">"#"</definedName>
    <definedName name="FDC_63_79">"#"</definedName>
    <definedName name="FDC_63_8">"#"</definedName>
    <definedName name="FDC_63_80">"#"</definedName>
    <definedName name="FDC_63_81">"#"</definedName>
    <definedName name="FDC_63_82">"#"</definedName>
    <definedName name="FDC_63_83">"#"</definedName>
    <definedName name="FDC_63_84">"#"</definedName>
    <definedName name="FDC_63_85">"#"</definedName>
    <definedName name="FDC_63_86">"#"</definedName>
    <definedName name="FDC_63_87">"#"</definedName>
    <definedName name="FDC_63_88">"#"</definedName>
    <definedName name="FDC_63_89">"#"</definedName>
    <definedName name="FDC_63_9">"#"</definedName>
    <definedName name="FDC_63_90">"#"</definedName>
    <definedName name="FDC_63_91">"#"</definedName>
    <definedName name="FDC_63_92">"#"</definedName>
    <definedName name="FDC_63_93">"#"</definedName>
    <definedName name="FDC_63_94">"#"</definedName>
    <definedName name="FDC_63_95">"#"</definedName>
    <definedName name="FDC_63_96">"#"</definedName>
    <definedName name="FDC_63_97">"#"</definedName>
    <definedName name="FDC_63_98">"#"</definedName>
    <definedName name="FDC_63_99">"#"</definedName>
    <definedName name="FDC_64_0">"#"</definedName>
    <definedName name="FDC_64_1">"#"</definedName>
    <definedName name="FDC_64_10">"#"</definedName>
    <definedName name="FDC_64_100">"#"</definedName>
    <definedName name="FDC_64_101">"#"</definedName>
    <definedName name="FDC_64_102">"#"</definedName>
    <definedName name="FDC_64_103">"#"</definedName>
    <definedName name="FDC_64_104">"#"</definedName>
    <definedName name="FDC_64_105">"#"</definedName>
    <definedName name="FDC_64_106">"#"</definedName>
    <definedName name="FDC_64_107">"#"</definedName>
    <definedName name="FDC_64_108">"#"</definedName>
    <definedName name="FDC_64_109">"#"</definedName>
    <definedName name="FDC_64_11">"#"</definedName>
    <definedName name="FDC_64_110">"#"</definedName>
    <definedName name="FDC_64_111">"#"</definedName>
    <definedName name="FDC_64_112">"#"</definedName>
    <definedName name="FDC_64_113">"#"</definedName>
    <definedName name="FDC_64_114">"#"</definedName>
    <definedName name="FDC_64_115">"#"</definedName>
    <definedName name="FDC_64_116">"#"</definedName>
    <definedName name="FDC_64_117">"#"</definedName>
    <definedName name="FDC_64_118">"#"</definedName>
    <definedName name="FDC_64_119">"#"</definedName>
    <definedName name="FDC_64_12">"#"</definedName>
    <definedName name="FDC_64_120">"#"</definedName>
    <definedName name="FDC_64_121">"#"</definedName>
    <definedName name="FDC_64_122">"#"</definedName>
    <definedName name="FDC_64_123">"#"</definedName>
    <definedName name="FDC_64_124">"#"</definedName>
    <definedName name="FDC_64_125">"#"</definedName>
    <definedName name="FDC_64_126">"#"</definedName>
    <definedName name="FDC_64_127">"#"</definedName>
    <definedName name="FDC_64_128">"#"</definedName>
    <definedName name="FDC_64_129">"#"</definedName>
    <definedName name="FDC_64_13">"#"</definedName>
    <definedName name="FDC_64_130">"#"</definedName>
    <definedName name="FDC_64_131">"#"</definedName>
    <definedName name="FDC_64_132">"#"</definedName>
    <definedName name="FDC_64_133">"#"</definedName>
    <definedName name="FDC_64_134">"#"</definedName>
    <definedName name="FDC_64_135">"#"</definedName>
    <definedName name="FDC_64_136">"#"</definedName>
    <definedName name="FDC_64_137">"#"</definedName>
    <definedName name="FDC_64_138">"#"</definedName>
    <definedName name="FDC_64_139">"#"</definedName>
    <definedName name="FDC_64_14">"#"</definedName>
    <definedName name="FDC_64_140">"#"</definedName>
    <definedName name="FDC_64_141">"#"</definedName>
    <definedName name="FDC_64_142">"#"</definedName>
    <definedName name="FDC_64_143">"#"</definedName>
    <definedName name="FDC_64_144">"#"</definedName>
    <definedName name="FDC_64_145">"#"</definedName>
    <definedName name="FDC_64_146">"#"</definedName>
    <definedName name="FDC_64_147">"#"</definedName>
    <definedName name="FDC_64_148">"#"</definedName>
    <definedName name="FDC_64_149">"#"</definedName>
    <definedName name="FDC_64_15">"#"</definedName>
    <definedName name="FDC_64_150">"#"</definedName>
    <definedName name="FDC_64_151">"#"</definedName>
    <definedName name="FDC_64_152">"#"</definedName>
    <definedName name="FDC_64_153">"#"</definedName>
    <definedName name="FDC_64_154">"#"</definedName>
    <definedName name="FDC_64_155">"#"</definedName>
    <definedName name="FDC_64_156">"#"</definedName>
    <definedName name="FDC_64_157">"#"</definedName>
    <definedName name="FDC_64_158">"#"</definedName>
    <definedName name="FDC_64_159">"#"</definedName>
    <definedName name="FDC_64_16">"#"</definedName>
    <definedName name="FDC_64_160">"#"</definedName>
    <definedName name="FDC_64_161">"#"</definedName>
    <definedName name="FDC_64_162">"#"</definedName>
    <definedName name="FDC_64_163">"#"</definedName>
    <definedName name="FDC_64_164">"#"</definedName>
    <definedName name="FDC_64_165">"#"</definedName>
    <definedName name="FDC_64_166">"#"</definedName>
    <definedName name="FDC_64_167">"#"</definedName>
    <definedName name="FDC_64_168">"#"</definedName>
    <definedName name="FDC_64_169">"#"</definedName>
    <definedName name="FDC_64_17">"#"</definedName>
    <definedName name="FDC_64_170">"#"</definedName>
    <definedName name="FDC_64_171">"#"</definedName>
    <definedName name="FDC_64_172">"#"</definedName>
    <definedName name="FDC_64_173">"#"</definedName>
    <definedName name="FDC_64_174">"#"</definedName>
    <definedName name="FDC_64_175">"#"</definedName>
    <definedName name="FDC_64_176">"#"</definedName>
    <definedName name="FDC_64_177">"#"</definedName>
    <definedName name="FDC_64_178">"#"</definedName>
    <definedName name="FDC_64_179">"#"</definedName>
    <definedName name="FDC_64_18">"#"</definedName>
    <definedName name="FDC_64_180">"#"</definedName>
    <definedName name="FDC_64_181">"#"</definedName>
    <definedName name="FDC_64_182">"#"</definedName>
    <definedName name="FDC_64_183">"#"</definedName>
    <definedName name="FDC_64_184">"#"</definedName>
    <definedName name="FDC_64_185">"#"</definedName>
    <definedName name="FDC_64_186">"#"</definedName>
    <definedName name="FDC_64_187">"#"</definedName>
    <definedName name="FDC_64_188">"#"</definedName>
    <definedName name="FDC_64_189">"#"</definedName>
    <definedName name="FDC_64_19">"#"</definedName>
    <definedName name="FDC_64_190">"#"</definedName>
    <definedName name="FDC_64_191">"#"</definedName>
    <definedName name="FDC_64_192">"#"</definedName>
    <definedName name="FDC_64_193">"#"</definedName>
    <definedName name="FDC_64_194">"#"</definedName>
    <definedName name="FDC_64_195">"#"</definedName>
    <definedName name="FDC_64_196">"#"</definedName>
    <definedName name="FDC_64_197">"#"</definedName>
    <definedName name="FDC_64_198">"#"</definedName>
    <definedName name="FDC_64_199">"#"</definedName>
    <definedName name="FDC_64_2">"#"</definedName>
    <definedName name="FDC_64_20">"#"</definedName>
    <definedName name="FDC_64_200">"#"</definedName>
    <definedName name="FDC_64_201">"#"</definedName>
    <definedName name="FDC_64_202">"#"</definedName>
    <definedName name="FDC_64_203">"#"</definedName>
    <definedName name="FDC_64_204">"#"</definedName>
    <definedName name="FDC_64_205">"#"</definedName>
    <definedName name="FDC_64_206">"#"</definedName>
    <definedName name="FDC_64_207">"#"</definedName>
    <definedName name="FDC_64_208">"#"</definedName>
    <definedName name="FDC_64_209">"#"</definedName>
    <definedName name="FDC_64_21">"#"</definedName>
    <definedName name="FDC_64_210">"#"</definedName>
    <definedName name="FDC_64_211">"#"</definedName>
    <definedName name="FDC_64_212">"#"</definedName>
    <definedName name="FDC_64_213">"#"</definedName>
    <definedName name="FDC_64_214">"#"</definedName>
    <definedName name="FDC_64_215">"#"</definedName>
    <definedName name="FDC_64_216">"#"</definedName>
    <definedName name="FDC_64_217">"#"</definedName>
    <definedName name="FDC_64_218">"#"</definedName>
    <definedName name="FDC_64_219">"#"</definedName>
    <definedName name="FDC_64_22">"#"</definedName>
    <definedName name="FDC_64_220">"#"</definedName>
    <definedName name="FDC_64_221">"#"</definedName>
    <definedName name="FDC_64_222">"#"</definedName>
    <definedName name="FDC_64_223">"#"</definedName>
    <definedName name="FDC_64_224">"#"</definedName>
    <definedName name="FDC_64_225">"#"</definedName>
    <definedName name="FDC_64_226">"#"</definedName>
    <definedName name="FDC_64_227">"#"</definedName>
    <definedName name="FDC_64_228">"#"</definedName>
    <definedName name="FDC_64_229">"#"</definedName>
    <definedName name="FDC_64_23">"#"</definedName>
    <definedName name="FDC_64_230">"#"</definedName>
    <definedName name="FDC_64_231">"#"</definedName>
    <definedName name="FDC_64_232">"#"</definedName>
    <definedName name="FDC_64_233">"#"</definedName>
    <definedName name="FDC_64_234">"#"</definedName>
    <definedName name="FDC_64_235">"#"</definedName>
    <definedName name="FDC_64_236">"#"</definedName>
    <definedName name="FDC_64_237">"#"</definedName>
    <definedName name="FDC_64_238">"#"</definedName>
    <definedName name="FDC_64_239">"#"</definedName>
    <definedName name="FDC_64_24">"#"</definedName>
    <definedName name="FDC_64_240">"#"</definedName>
    <definedName name="FDC_64_241">"#"</definedName>
    <definedName name="FDC_64_242">"#"</definedName>
    <definedName name="FDC_64_243">"#"</definedName>
    <definedName name="FDC_64_244">"#"</definedName>
    <definedName name="FDC_64_245">"#"</definedName>
    <definedName name="FDC_64_246">"#"</definedName>
    <definedName name="FDC_64_247">"#"</definedName>
    <definedName name="FDC_64_248">"#"</definedName>
    <definedName name="FDC_64_249">"#"</definedName>
    <definedName name="FDC_64_25">"#"</definedName>
    <definedName name="FDC_64_250">"#"</definedName>
    <definedName name="FDC_64_251">"#"</definedName>
    <definedName name="FDC_64_252">"#"</definedName>
    <definedName name="FDC_64_253">"#"</definedName>
    <definedName name="FDC_64_254">"#"</definedName>
    <definedName name="FDC_64_255">"#"</definedName>
    <definedName name="FDC_64_256">"#"</definedName>
    <definedName name="FDC_64_257">"#"</definedName>
    <definedName name="FDC_64_258">"#"</definedName>
    <definedName name="FDC_64_259">"#"</definedName>
    <definedName name="FDC_64_26">"#"</definedName>
    <definedName name="FDC_64_260">"#"</definedName>
    <definedName name="FDC_64_261">"#"</definedName>
    <definedName name="FDC_64_27">"#"</definedName>
    <definedName name="FDC_64_28">"#"</definedName>
    <definedName name="FDC_64_29">"#"</definedName>
    <definedName name="FDC_64_3">"#"</definedName>
    <definedName name="FDC_64_30">"#"</definedName>
    <definedName name="FDC_64_31">"#"</definedName>
    <definedName name="FDC_64_32">"#"</definedName>
    <definedName name="FDC_64_33">"#"</definedName>
    <definedName name="FDC_64_34">"#"</definedName>
    <definedName name="FDC_64_35">"#"</definedName>
    <definedName name="FDC_64_36">"#"</definedName>
    <definedName name="FDC_64_37">"#"</definedName>
    <definedName name="FDC_64_38">"#"</definedName>
    <definedName name="FDC_64_39">"#"</definedName>
    <definedName name="FDC_64_4">"#"</definedName>
    <definedName name="FDC_64_40">"#"</definedName>
    <definedName name="FDC_64_41">"#"</definedName>
    <definedName name="FDC_64_42">"#"</definedName>
    <definedName name="FDC_64_43">"#"</definedName>
    <definedName name="FDC_64_44">"#"</definedName>
    <definedName name="FDC_64_45">"#"</definedName>
    <definedName name="FDC_64_46">"#"</definedName>
    <definedName name="FDC_64_47">"#"</definedName>
    <definedName name="FDC_64_48">"#"</definedName>
    <definedName name="FDC_64_49">"#"</definedName>
    <definedName name="FDC_64_5">"#"</definedName>
    <definedName name="FDC_64_50">"#"</definedName>
    <definedName name="FDC_64_51">"#"</definedName>
    <definedName name="FDC_64_52">"#"</definedName>
    <definedName name="FDC_64_53">"#"</definedName>
    <definedName name="FDC_64_54">"#"</definedName>
    <definedName name="FDC_64_55">"#"</definedName>
    <definedName name="FDC_64_56">"#"</definedName>
    <definedName name="FDC_64_57">"#"</definedName>
    <definedName name="FDC_64_58">"#"</definedName>
    <definedName name="FDC_64_59">"#"</definedName>
    <definedName name="FDC_64_6">"#"</definedName>
    <definedName name="FDC_64_60">"#"</definedName>
    <definedName name="FDC_64_61">"#"</definedName>
    <definedName name="FDC_64_62">"#"</definedName>
    <definedName name="FDC_64_63">"#"</definedName>
    <definedName name="FDC_64_64">"#"</definedName>
    <definedName name="FDC_64_65">"#"</definedName>
    <definedName name="FDC_64_66">"#"</definedName>
    <definedName name="FDC_64_67">"#"</definedName>
    <definedName name="FDC_64_68">"#"</definedName>
    <definedName name="FDC_64_69">"#"</definedName>
    <definedName name="FDC_64_7">"#"</definedName>
    <definedName name="FDC_64_70">"#"</definedName>
    <definedName name="FDC_64_71">"#"</definedName>
    <definedName name="FDC_64_72">"#"</definedName>
    <definedName name="FDC_64_73">"#"</definedName>
    <definedName name="FDC_64_74">"#"</definedName>
    <definedName name="FDC_64_75">"#"</definedName>
    <definedName name="FDC_64_76">"#"</definedName>
    <definedName name="FDC_64_77">"#"</definedName>
    <definedName name="FDC_64_78">"#"</definedName>
    <definedName name="FDC_64_79">"#"</definedName>
    <definedName name="FDC_64_8">"#"</definedName>
    <definedName name="FDC_64_80">"#"</definedName>
    <definedName name="FDC_64_81">"#"</definedName>
    <definedName name="FDC_64_82">"#"</definedName>
    <definedName name="FDC_64_83">"#"</definedName>
    <definedName name="FDC_64_84">"#"</definedName>
    <definedName name="FDC_64_85">"#"</definedName>
    <definedName name="FDC_64_86">"#"</definedName>
    <definedName name="FDC_64_87">"#"</definedName>
    <definedName name="FDC_64_88">"#"</definedName>
    <definedName name="FDC_64_89">"#"</definedName>
    <definedName name="FDC_64_9">"#"</definedName>
    <definedName name="FDC_64_90">"#"</definedName>
    <definedName name="FDC_64_91">"#"</definedName>
    <definedName name="FDC_64_92">"#"</definedName>
    <definedName name="FDC_64_93">"#"</definedName>
    <definedName name="FDC_64_94">"#"</definedName>
    <definedName name="FDC_64_95">"#"</definedName>
    <definedName name="FDC_64_96">"#"</definedName>
    <definedName name="FDC_64_97">"#"</definedName>
    <definedName name="FDC_64_98">"#"</definedName>
    <definedName name="FDC_64_99">"#"</definedName>
    <definedName name="FDC_65_0">"#"</definedName>
    <definedName name="FDC_7_0">"#"</definedName>
    <definedName name="FDC_7_1">"#"</definedName>
    <definedName name="FDC_7_2">"#"</definedName>
    <definedName name="FDC_7_3">"#"</definedName>
    <definedName name="FDC_8_0">"#"</definedName>
    <definedName name="FDC_8_1">"#"</definedName>
    <definedName name="FDC_8_2">"#"</definedName>
    <definedName name="FDC_8_3">"#"</definedName>
    <definedName name="FDC_9_0">"#"</definedName>
    <definedName name="FDC_9_1">"#"</definedName>
    <definedName name="FDC_9_2">"#"</definedName>
    <definedName name="FDC_9_3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>"A35795"</definedName>
    <definedName name="FDD_10_2">"A36160"</definedName>
    <definedName name="FDD_10_3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>"E35795"</definedName>
    <definedName name="FDD_11_2">"E36160"</definedName>
    <definedName name="FDD_11_3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>"E35795"</definedName>
    <definedName name="FDD_12_2">"E36160"</definedName>
    <definedName name="FDD_12_3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>"A35795"</definedName>
    <definedName name="FDD_19_2">"E36160"</definedName>
    <definedName name="FDD_19_3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>"U35795"</definedName>
    <definedName name="FDD_25_2">"U36160"</definedName>
    <definedName name="FDD_25_3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>"A35795"</definedName>
    <definedName name="FDD_41_2">"E36160"</definedName>
    <definedName name="FDD_41_3">"E36525"</definedName>
    <definedName name="FDD_42_0" hidden="1">"U25569"</definedName>
    <definedName name="FDD_42_1">"U35795"</definedName>
    <definedName name="FDD_42_2">"U36160"</definedName>
    <definedName name="FDD_42_3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>"E35795"</definedName>
    <definedName name="FDD_5_2">"E36160"</definedName>
    <definedName name="FDD_5_3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>"A35044"</definedName>
    <definedName name="FDD_58_101">"A35051"</definedName>
    <definedName name="FDD_58_102">"A35058"</definedName>
    <definedName name="FDD_58_103">"A35065"</definedName>
    <definedName name="FDD_58_104">"A35072"</definedName>
    <definedName name="FDD_58_105">"A35079"</definedName>
    <definedName name="FDD_58_106">"A35086"</definedName>
    <definedName name="FDD_58_107">"A35093"</definedName>
    <definedName name="FDD_58_108">"A35100"</definedName>
    <definedName name="FDD_58_109">"A35107"</definedName>
    <definedName name="FDD_58_11" hidden="1">"A34699"</definedName>
    <definedName name="FDD_58_110">"A35114"</definedName>
    <definedName name="FDD_58_111">"A35121"</definedName>
    <definedName name="FDD_58_112">"A35128"</definedName>
    <definedName name="FDD_58_113">"A35135"</definedName>
    <definedName name="FDD_58_114">"A35142"</definedName>
    <definedName name="FDD_58_115">"A35149"</definedName>
    <definedName name="FDD_58_116">"A35156"</definedName>
    <definedName name="FDD_58_117">"A35162"</definedName>
    <definedName name="FDD_58_118">"A35170"</definedName>
    <definedName name="FDD_58_119">"A35177"</definedName>
    <definedName name="FDD_58_12" hidden="1">"A35064"</definedName>
    <definedName name="FDD_58_120">"A35184"</definedName>
    <definedName name="FDD_58_121">"A35191"</definedName>
    <definedName name="FDD_58_122">"A35198"</definedName>
    <definedName name="FDD_58_123">"A35205"</definedName>
    <definedName name="FDD_58_124">"A35212"</definedName>
    <definedName name="FDD_58_125">"A35219"</definedName>
    <definedName name="FDD_58_126">"A35226"</definedName>
    <definedName name="FDD_58_127">"A35233"</definedName>
    <definedName name="FDD_58_128">"A35240"</definedName>
    <definedName name="FDD_58_129">"A35247"</definedName>
    <definedName name="FDD_58_13" hidden="1">"A35430"</definedName>
    <definedName name="FDD_58_130">"A35254"</definedName>
    <definedName name="FDD_58_131">"A35261"</definedName>
    <definedName name="FDD_58_132">"A35268"</definedName>
    <definedName name="FDD_58_133">"A35275"</definedName>
    <definedName name="FDD_58_134">"A35282"</definedName>
    <definedName name="FDD_58_135">"A35289"</definedName>
    <definedName name="FDD_58_136">"A35296"</definedName>
    <definedName name="FDD_58_137">"A35303"</definedName>
    <definedName name="FDD_58_138">"A35310"</definedName>
    <definedName name="FDD_58_139">"A35317"</definedName>
    <definedName name="FDD_58_14" hidden="1">"A35795"</definedName>
    <definedName name="FDD_58_140">"A35324"</definedName>
    <definedName name="FDD_58_141">"A35331"</definedName>
    <definedName name="FDD_58_142">"A35338"</definedName>
    <definedName name="FDD_58_143">"A35345"</definedName>
    <definedName name="FDD_58_144">"A35352"</definedName>
    <definedName name="FDD_58_145">"A35359"</definedName>
    <definedName name="FDD_58_146">"A35366"</definedName>
    <definedName name="FDD_58_147">"A35373"</definedName>
    <definedName name="FDD_58_148">"A35380"</definedName>
    <definedName name="FDD_58_149">"A35387"</definedName>
    <definedName name="FDD_58_15">"A34449"</definedName>
    <definedName name="FDD_58_150">"A35394"</definedName>
    <definedName name="FDD_58_151">"A35401"</definedName>
    <definedName name="FDD_58_152">"A35408"</definedName>
    <definedName name="FDD_58_153">"A35415"</definedName>
    <definedName name="FDD_58_154">"A35422"</definedName>
    <definedName name="FDD_58_155">"A35429"</definedName>
    <definedName name="FDD_58_156">"A35436"</definedName>
    <definedName name="FDD_58_157">"A35443"</definedName>
    <definedName name="FDD_58_158">"A35450"</definedName>
    <definedName name="FDD_58_159">"A35457"</definedName>
    <definedName name="FDD_58_16">"A34456"</definedName>
    <definedName name="FDD_58_160">"A35464"</definedName>
    <definedName name="FDD_58_161">"A35471"</definedName>
    <definedName name="FDD_58_162">"A35478"</definedName>
    <definedName name="FDD_58_163">"A35485"</definedName>
    <definedName name="FDD_58_164">"A35492"</definedName>
    <definedName name="FDD_58_165">"A35499"</definedName>
    <definedName name="FDD_58_166">"A35506"</definedName>
    <definedName name="FDD_58_167">"A35513"</definedName>
    <definedName name="FDD_58_168">"A35520"</definedName>
    <definedName name="FDD_58_169">"A35527"</definedName>
    <definedName name="FDD_58_17">"A34463"</definedName>
    <definedName name="FDD_58_170">"A35534"</definedName>
    <definedName name="FDD_58_171">"A35541"</definedName>
    <definedName name="FDD_58_172">"A35548"</definedName>
    <definedName name="FDD_58_173">"A35555"</definedName>
    <definedName name="FDD_58_174">"A35562"</definedName>
    <definedName name="FDD_58_175">"A35569"</definedName>
    <definedName name="FDD_58_176">"A35576"</definedName>
    <definedName name="FDD_58_177">"A35583"</definedName>
    <definedName name="FDD_58_178">"A35590"</definedName>
    <definedName name="FDD_58_179">"A35597"</definedName>
    <definedName name="FDD_58_18">"A34470"</definedName>
    <definedName name="FDD_58_180">"A35604"</definedName>
    <definedName name="FDD_58_181">"A35611"</definedName>
    <definedName name="FDD_58_182">"A35618"</definedName>
    <definedName name="FDD_58_183">"A35625"</definedName>
    <definedName name="FDD_58_184">"A35632"</definedName>
    <definedName name="FDD_58_185">"A35639"</definedName>
    <definedName name="FDD_58_186">"A35646"</definedName>
    <definedName name="FDD_58_187">"A35653"</definedName>
    <definedName name="FDD_58_188">"A35660"</definedName>
    <definedName name="FDD_58_189">"A35667"</definedName>
    <definedName name="FDD_58_19">"A34477"</definedName>
    <definedName name="FDD_58_190">"A35674"</definedName>
    <definedName name="FDD_58_191">"A35681"</definedName>
    <definedName name="FDD_58_192">"A35688"</definedName>
    <definedName name="FDD_58_193">"A35695"</definedName>
    <definedName name="FDD_58_194">"A35702"</definedName>
    <definedName name="FDD_58_195">"A35709"</definedName>
    <definedName name="FDD_58_196">"A35716"</definedName>
    <definedName name="FDD_58_197">"A35723"</definedName>
    <definedName name="FDD_58_198">"A35730"</definedName>
    <definedName name="FDD_58_199">"A35737"</definedName>
    <definedName name="FDD_58_2" hidden="1">"A31412"</definedName>
    <definedName name="FDD_58_20">"A34484"</definedName>
    <definedName name="FDD_58_200">"A35744"</definedName>
    <definedName name="FDD_58_201">"A35751"</definedName>
    <definedName name="FDD_58_202">"A35758"</definedName>
    <definedName name="FDD_58_203">"A35765"</definedName>
    <definedName name="FDD_58_204">"A35772"</definedName>
    <definedName name="FDD_58_205">"A35779"</definedName>
    <definedName name="FDD_58_206">"A35786"</definedName>
    <definedName name="FDD_58_207">"A35793"</definedName>
    <definedName name="FDD_58_208">"A35800"</definedName>
    <definedName name="FDD_58_209">"A35807"</definedName>
    <definedName name="FDD_58_21">"A34491"</definedName>
    <definedName name="FDD_58_210">"A35814"</definedName>
    <definedName name="FDD_58_211">"A35821"</definedName>
    <definedName name="FDD_58_212">"A35828"</definedName>
    <definedName name="FDD_58_213">"A35835"</definedName>
    <definedName name="FDD_58_214">"A35842"</definedName>
    <definedName name="FDD_58_215">"A35849"</definedName>
    <definedName name="FDD_58_216">"A35856"</definedName>
    <definedName name="FDD_58_217">"A35863"</definedName>
    <definedName name="FDD_58_218">"A35870"</definedName>
    <definedName name="FDD_58_219">"A35877"</definedName>
    <definedName name="FDD_58_22">"A34498"</definedName>
    <definedName name="FDD_58_220">"A35884"</definedName>
    <definedName name="FDD_58_221">"A35891"</definedName>
    <definedName name="FDD_58_222">"A35898"</definedName>
    <definedName name="FDD_58_223">"A35905"</definedName>
    <definedName name="FDD_58_224">"A35912"</definedName>
    <definedName name="FDD_58_225">"A35919"</definedName>
    <definedName name="FDD_58_226">"A35926"</definedName>
    <definedName name="FDD_58_227">"A35933"</definedName>
    <definedName name="FDD_58_228">"A35940"</definedName>
    <definedName name="FDD_58_229">"A35947"</definedName>
    <definedName name="FDD_58_23">"A34505"</definedName>
    <definedName name="FDD_58_230">"A35954"</definedName>
    <definedName name="FDD_58_231">"A35961"</definedName>
    <definedName name="FDD_58_232">"A35968"</definedName>
    <definedName name="FDD_58_233">"A35975"</definedName>
    <definedName name="FDD_58_234">"A35982"</definedName>
    <definedName name="FDD_58_235">"A35989"</definedName>
    <definedName name="FDD_58_236">"A35996"</definedName>
    <definedName name="FDD_58_237">"A36003"</definedName>
    <definedName name="FDD_58_238">"A36010"</definedName>
    <definedName name="FDD_58_239">"A36017"</definedName>
    <definedName name="FDD_58_24">"A34512"</definedName>
    <definedName name="FDD_58_240">"A36024"</definedName>
    <definedName name="FDD_58_241">"A36031"</definedName>
    <definedName name="FDD_58_242">"A36038"</definedName>
    <definedName name="FDD_58_243">"A36045"</definedName>
    <definedName name="FDD_58_244">"A36052"</definedName>
    <definedName name="FDD_58_245">"A36059"</definedName>
    <definedName name="FDD_58_246">"A36066"</definedName>
    <definedName name="FDD_58_247">"A36073"</definedName>
    <definedName name="FDD_58_248">"A36080"</definedName>
    <definedName name="FDD_58_249">"A36087"</definedName>
    <definedName name="FDD_58_25">"A34519"</definedName>
    <definedName name="FDD_58_250">"A36094"</definedName>
    <definedName name="FDD_58_251">"A36101"</definedName>
    <definedName name="FDD_58_252">"A36108"</definedName>
    <definedName name="FDD_58_253">"A36115"</definedName>
    <definedName name="FDD_58_254">"A36122"</definedName>
    <definedName name="FDD_58_255">"A36129"</definedName>
    <definedName name="FDD_58_256">"A36136"</definedName>
    <definedName name="FDD_58_257">"A36143"</definedName>
    <definedName name="FDD_58_258">"A36150"</definedName>
    <definedName name="FDD_58_259">"A36157"</definedName>
    <definedName name="FDD_58_26">"A34526"</definedName>
    <definedName name="FDD_58_260">"A36164"</definedName>
    <definedName name="FDD_58_27">"A34533"</definedName>
    <definedName name="FDD_58_28">"A34540"</definedName>
    <definedName name="FDD_58_29">"A34547"</definedName>
    <definedName name="FDD_58_3" hidden="1">"A31777"</definedName>
    <definedName name="FDD_58_30">"A34554"</definedName>
    <definedName name="FDD_58_31">"A34561"</definedName>
    <definedName name="FDD_58_32">"A34568"</definedName>
    <definedName name="FDD_58_33">"A34575"</definedName>
    <definedName name="FDD_58_34">"A34582"</definedName>
    <definedName name="FDD_58_35">"A34589"</definedName>
    <definedName name="FDD_58_36">"A34596"</definedName>
    <definedName name="FDD_58_37">"A34603"</definedName>
    <definedName name="FDD_58_38">"A34610"</definedName>
    <definedName name="FDD_58_39">"A34617"</definedName>
    <definedName name="FDD_58_4" hidden="1">"A32142"</definedName>
    <definedName name="FDD_58_40">"A34624"</definedName>
    <definedName name="FDD_58_41">"A34631"</definedName>
    <definedName name="FDD_58_42">"A34638"</definedName>
    <definedName name="FDD_58_43">"A34645"</definedName>
    <definedName name="FDD_58_44">"A34652"</definedName>
    <definedName name="FDD_58_45">"A34659"</definedName>
    <definedName name="FDD_58_46">"A34666"</definedName>
    <definedName name="FDD_58_47">"A34673"</definedName>
    <definedName name="FDD_58_48">"A34680"</definedName>
    <definedName name="FDD_58_49">"A34687"</definedName>
    <definedName name="FDD_58_5" hidden="1">"A32508"</definedName>
    <definedName name="FDD_58_50">"A34694"</definedName>
    <definedName name="FDD_58_51">"A34701"</definedName>
    <definedName name="FDD_58_52">"A34708"</definedName>
    <definedName name="FDD_58_53">"A34715"</definedName>
    <definedName name="FDD_58_54">"A34722"</definedName>
    <definedName name="FDD_58_55">"A34729"</definedName>
    <definedName name="FDD_58_56">"A34736"</definedName>
    <definedName name="FDD_58_57">"A34743"</definedName>
    <definedName name="FDD_58_58">"A34750"</definedName>
    <definedName name="FDD_58_59">"A34757"</definedName>
    <definedName name="FDD_58_6" hidden="1">"A32873"</definedName>
    <definedName name="FDD_58_60">"A34764"</definedName>
    <definedName name="FDD_58_61">"A34771"</definedName>
    <definedName name="FDD_58_62">"A34778"</definedName>
    <definedName name="FDD_58_63">"A34785"</definedName>
    <definedName name="FDD_58_64">"A34792"</definedName>
    <definedName name="FDD_58_65">"A34799"</definedName>
    <definedName name="FDD_58_66">"A34806"</definedName>
    <definedName name="FDD_58_67">"A34813"</definedName>
    <definedName name="FDD_58_68">"A34820"</definedName>
    <definedName name="FDD_58_69">"A34827"</definedName>
    <definedName name="FDD_58_7" hidden="1">"A33238"</definedName>
    <definedName name="FDD_58_70">"A34834"</definedName>
    <definedName name="FDD_58_71">"A34841"</definedName>
    <definedName name="FDD_58_72">"A34848"</definedName>
    <definedName name="FDD_58_73">"A34855"</definedName>
    <definedName name="FDD_58_74">"A34862"</definedName>
    <definedName name="FDD_58_75">"A34869"</definedName>
    <definedName name="FDD_58_76">"A34876"</definedName>
    <definedName name="FDD_58_77">"A34883"</definedName>
    <definedName name="FDD_58_78">"A34890"</definedName>
    <definedName name="FDD_58_79">"A34897"</definedName>
    <definedName name="FDD_58_8" hidden="1">"A33603"</definedName>
    <definedName name="FDD_58_80">"A34904"</definedName>
    <definedName name="FDD_58_81">"A34911"</definedName>
    <definedName name="FDD_58_82">"A34918"</definedName>
    <definedName name="FDD_58_83">"A34925"</definedName>
    <definedName name="FDD_58_84">"A34932"</definedName>
    <definedName name="FDD_58_85">"A34939"</definedName>
    <definedName name="FDD_58_86">"A34946"</definedName>
    <definedName name="FDD_58_87">"A34953"</definedName>
    <definedName name="FDD_58_88">"A34960"</definedName>
    <definedName name="FDD_58_89">"A34967"</definedName>
    <definedName name="FDD_58_9" hidden="1">"A33969"</definedName>
    <definedName name="FDD_58_90">"A34974"</definedName>
    <definedName name="FDD_58_91">"A34981"</definedName>
    <definedName name="FDD_58_92">"A34988"</definedName>
    <definedName name="FDD_58_93">"A34995"</definedName>
    <definedName name="FDD_58_94">"A35002"</definedName>
    <definedName name="FDD_58_95">"A35009"</definedName>
    <definedName name="FDD_58_96">"A35016"</definedName>
    <definedName name="FDD_58_97">"A35023"</definedName>
    <definedName name="FDD_58_98">"A35030"</definedName>
    <definedName name="FDD_58_99">"A35037"</definedName>
    <definedName name="FDD_59_0" hidden="1">"A30681"</definedName>
    <definedName name="FDD_59_1" hidden="1">"A31047"</definedName>
    <definedName name="FDD_59_10" hidden="1">"A34334"</definedName>
    <definedName name="FDD_59_100">"A35044"</definedName>
    <definedName name="FDD_59_101">"A35051"</definedName>
    <definedName name="FDD_59_102">"A35059"</definedName>
    <definedName name="FDD_59_103">"A35065"</definedName>
    <definedName name="FDD_59_104">"A35072"</definedName>
    <definedName name="FDD_59_105">"A35079"</definedName>
    <definedName name="FDD_59_106">"A35086"</definedName>
    <definedName name="FDD_59_107">"A35093"</definedName>
    <definedName name="FDD_59_108">"A35100"</definedName>
    <definedName name="FDD_59_109">"A35107"</definedName>
    <definedName name="FDD_59_11" hidden="1">"A34699"</definedName>
    <definedName name="FDD_59_110">"A35114"</definedName>
    <definedName name="FDD_59_111">"A35121"</definedName>
    <definedName name="FDD_59_112">"A35128"</definedName>
    <definedName name="FDD_59_113">"A35135"</definedName>
    <definedName name="FDD_59_114">"A35141"</definedName>
    <definedName name="FDD_59_115">"A35149"</definedName>
    <definedName name="FDD_59_116">"A35156"</definedName>
    <definedName name="FDD_59_117">"A35163"</definedName>
    <definedName name="FDD_59_118">"A35170"</definedName>
    <definedName name="FDD_59_119">"A35177"</definedName>
    <definedName name="FDD_59_12" hidden="1">"A35064"</definedName>
    <definedName name="FDD_59_120">"A35184"</definedName>
    <definedName name="FDD_59_121">"A35192"</definedName>
    <definedName name="FDD_59_122">"A35198"</definedName>
    <definedName name="FDD_59_123">"A35205"</definedName>
    <definedName name="FDD_59_124">"A35213"</definedName>
    <definedName name="FDD_59_125">"A35219"</definedName>
    <definedName name="FDD_59_126">"A35226"</definedName>
    <definedName name="FDD_59_127">"A35233"</definedName>
    <definedName name="FDD_59_128">"A35240"</definedName>
    <definedName name="FDD_59_129">"A35247"</definedName>
    <definedName name="FDD_59_13" hidden="1">"A35430"</definedName>
    <definedName name="FDD_59_130">"A35254"</definedName>
    <definedName name="FDD_59_131">"A35261"</definedName>
    <definedName name="FDD_59_132">"A35268"</definedName>
    <definedName name="FDD_59_133">"A35275"</definedName>
    <definedName name="FDD_59_134">"A35282"</definedName>
    <definedName name="FDD_59_135">"A35289"</definedName>
    <definedName name="FDD_59_136">"A35296"</definedName>
    <definedName name="FDD_59_137">"A35303"</definedName>
    <definedName name="FDD_59_138">"A35310"</definedName>
    <definedName name="FDD_59_139">"A35317"</definedName>
    <definedName name="FDD_59_14" hidden="1">"A35795"</definedName>
    <definedName name="FDD_59_140">"A35324"</definedName>
    <definedName name="FDD_59_141">"A35331"</definedName>
    <definedName name="FDD_59_142">"A35338"</definedName>
    <definedName name="FDD_59_143">"A35345"</definedName>
    <definedName name="FDD_59_144">"A35352"</definedName>
    <definedName name="FDD_59_145">"A35359"</definedName>
    <definedName name="FDD_59_146">"A35366"</definedName>
    <definedName name="FDD_59_147">"A35373"</definedName>
    <definedName name="FDD_59_148">"A35380"</definedName>
    <definedName name="FDD_59_149">"A35387"</definedName>
    <definedName name="FDD_59_15">"A34449"</definedName>
    <definedName name="FDD_59_150">"A35394"</definedName>
    <definedName name="FDD_59_151">"A35401"</definedName>
    <definedName name="FDD_59_152">"A35408"</definedName>
    <definedName name="FDD_59_153">"A35415"</definedName>
    <definedName name="FDD_59_154">"A35422"</definedName>
    <definedName name="FDD_59_155">"A35429"</definedName>
    <definedName name="FDD_59_156">"A35436"</definedName>
    <definedName name="FDD_59_157">"A35443"</definedName>
    <definedName name="FDD_59_158">"A35450"</definedName>
    <definedName name="FDD_59_159">"A35457"</definedName>
    <definedName name="FDD_59_16">"A34457"</definedName>
    <definedName name="FDD_59_160">"A35464"</definedName>
    <definedName name="FDD_59_161">"A35471"</definedName>
    <definedName name="FDD_59_162">"A35478"</definedName>
    <definedName name="FDD_59_163">"A35485"</definedName>
    <definedName name="FDD_59_164">"A35492"</definedName>
    <definedName name="FDD_59_165">"A35499"</definedName>
    <definedName name="FDD_59_166">"A35506"</definedName>
    <definedName name="FDD_59_167">"A35513"</definedName>
    <definedName name="FDD_59_168">"A35521"</definedName>
    <definedName name="FDD_59_169">"A35527"</definedName>
    <definedName name="FDD_59_17">"A34463"</definedName>
    <definedName name="FDD_59_170">"A35534"</definedName>
    <definedName name="FDD_59_171">"A35541"</definedName>
    <definedName name="FDD_59_172">"A35548"</definedName>
    <definedName name="FDD_59_173">"A35556"</definedName>
    <definedName name="FDD_59_174">"A35562"</definedName>
    <definedName name="FDD_59_175">"A35569"</definedName>
    <definedName name="FDD_59_176">"A35577"</definedName>
    <definedName name="FDD_59_177">"A35583"</definedName>
    <definedName name="FDD_59_178">"A35590"</definedName>
    <definedName name="FDD_59_179">"A35597"</definedName>
    <definedName name="FDD_59_18">"A34470"</definedName>
    <definedName name="FDD_59_180">"A35604"</definedName>
    <definedName name="FDD_59_181">"A35611"</definedName>
    <definedName name="FDD_59_182">"A35618"</definedName>
    <definedName name="FDD_59_183">"A35625"</definedName>
    <definedName name="FDD_59_184">"A35632"</definedName>
    <definedName name="FDD_59_185">"A35639"</definedName>
    <definedName name="FDD_59_186">"A35646"</definedName>
    <definedName name="FDD_59_187">"A35653"</definedName>
    <definedName name="FDD_59_188">"A35660"</definedName>
    <definedName name="FDD_59_189">"A35668"</definedName>
    <definedName name="FDD_59_19">"A34477"</definedName>
    <definedName name="FDD_59_190">"A35674"</definedName>
    <definedName name="FDD_59_191">"A35681"</definedName>
    <definedName name="FDD_59_192">"A35688"</definedName>
    <definedName name="FDD_59_193">"A35695"</definedName>
    <definedName name="FDD_59_194">"A35702"</definedName>
    <definedName name="FDD_59_195">"A35709"</definedName>
    <definedName name="FDD_59_196">"A35716"</definedName>
    <definedName name="FDD_59_197">"A35723"</definedName>
    <definedName name="FDD_59_198">"A35730"</definedName>
    <definedName name="FDD_59_199">"A35737"</definedName>
    <definedName name="FDD_59_2" hidden="1">"A31412"</definedName>
    <definedName name="FDD_59_20">"A34485"</definedName>
    <definedName name="FDD_59_200">"A35744"</definedName>
    <definedName name="FDD_59_201">"A35751"</definedName>
    <definedName name="FDD_59_202">"A35758"</definedName>
    <definedName name="FDD_59_203">"A35765"</definedName>
    <definedName name="FDD_59_204">"A35772"</definedName>
    <definedName name="FDD_59_205">"A35779"</definedName>
    <definedName name="FDD_59_206">"A35786"</definedName>
    <definedName name="FDD_59_207">"A35793"</definedName>
    <definedName name="FDD_59_208">"A35800"</definedName>
    <definedName name="FDD_59_209">"A35807"</definedName>
    <definedName name="FDD_59_21">"A34491"</definedName>
    <definedName name="FDD_59_210">"A35814"</definedName>
    <definedName name="FDD_59_211">"A35821"</definedName>
    <definedName name="FDD_59_212">"A35828"</definedName>
    <definedName name="FDD_59_213">"A35835"</definedName>
    <definedName name="FDD_59_214">"A35842"</definedName>
    <definedName name="FDD_59_215">"A35849"</definedName>
    <definedName name="FDD_59_216">"A35856"</definedName>
    <definedName name="FDD_59_217">"A35863"</definedName>
    <definedName name="FDD_59_218">"A35870"</definedName>
    <definedName name="FDD_59_219">"A35877"</definedName>
    <definedName name="FDD_59_22">"A34498"</definedName>
    <definedName name="FDD_59_220">"A35884"</definedName>
    <definedName name="FDD_59_221">"A35891"</definedName>
    <definedName name="FDD_59_222">"A35899"</definedName>
    <definedName name="FDD_59_223">"A35905"</definedName>
    <definedName name="FDD_59_224">"A35912"</definedName>
    <definedName name="FDD_59_225">"A35919"</definedName>
    <definedName name="FDD_59_226">"A35926"</definedName>
    <definedName name="FDD_59_227">"A35933"</definedName>
    <definedName name="FDD_59_228">"A35941"</definedName>
    <definedName name="FDD_59_229">"A35947"</definedName>
    <definedName name="FDD_59_23">"A34505"</definedName>
    <definedName name="FDD_59_230">"A35954"</definedName>
    <definedName name="FDD_59_231">"A35961"</definedName>
    <definedName name="FDD_59_232">"A35968"</definedName>
    <definedName name="FDD_59_233">"A35975"</definedName>
    <definedName name="FDD_59_234">"A35982"</definedName>
    <definedName name="FDD_59_235">"A35989"</definedName>
    <definedName name="FDD_59_236">"A35996"</definedName>
    <definedName name="FDD_59_237">"A36003"</definedName>
    <definedName name="FDD_59_238">"A36010"</definedName>
    <definedName name="FDD_59_239">"A36017"</definedName>
    <definedName name="FDD_59_24">"A34512"</definedName>
    <definedName name="FDD_59_240">"A36024"</definedName>
    <definedName name="FDD_59_241">"A36031"</definedName>
    <definedName name="FDD_59_242">"A36039"</definedName>
    <definedName name="FDD_59_243">"A36045"</definedName>
    <definedName name="FDD_59_244">"A36052"</definedName>
    <definedName name="FDD_59_245">"A36059"</definedName>
    <definedName name="FDD_59_246">"A36066"</definedName>
    <definedName name="FDD_59_247">"A36073"</definedName>
    <definedName name="FDD_59_248">"A36080"</definedName>
    <definedName name="FDD_59_249">"A36087"</definedName>
    <definedName name="FDD_59_25">"A34519"</definedName>
    <definedName name="FDD_59_250">"A36094"</definedName>
    <definedName name="FDD_59_251">"A36101"</definedName>
    <definedName name="FDD_59_252">"A36108"</definedName>
    <definedName name="FDD_59_253">"A36116"</definedName>
    <definedName name="FDD_59_254">"A36122"</definedName>
    <definedName name="FDD_59_255">"A36129"</definedName>
    <definedName name="FDD_59_256">"A36136"</definedName>
    <definedName name="FDD_59_257">"A36143"</definedName>
    <definedName name="FDD_59_258">"A36150"</definedName>
    <definedName name="FDD_59_259">"A36157"</definedName>
    <definedName name="FDD_59_26">"A34526"</definedName>
    <definedName name="FDD_59_260">"A36164"</definedName>
    <definedName name="FDD_59_27">"A34533"</definedName>
    <definedName name="FDD_59_28">"A34540"</definedName>
    <definedName name="FDD_59_29">"A34547"</definedName>
    <definedName name="FDD_59_3" hidden="1">"A31777"</definedName>
    <definedName name="FDD_59_30">"A34554"</definedName>
    <definedName name="FDD_59_31">"A34561"</definedName>
    <definedName name="FDD_59_32">"A34568"</definedName>
    <definedName name="FDD_59_33">"A34576"</definedName>
    <definedName name="FDD_59_34">"A34582"</definedName>
    <definedName name="FDD_59_35">"A34589"</definedName>
    <definedName name="FDD_59_36">"A34596"</definedName>
    <definedName name="FDD_59_37">"A34603"</definedName>
    <definedName name="FDD_59_38">"A34610"</definedName>
    <definedName name="FDD_59_39">"A34617"</definedName>
    <definedName name="FDD_59_4" hidden="1">"A32142"</definedName>
    <definedName name="FDD_59_40">"A34624"</definedName>
    <definedName name="FDD_59_41">"A34631"</definedName>
    <definedName name="FDD_59_42">"A34638"</definedName>
    <definedName name="FDD_59_43">"A34645"</definedName>
    <definedName name="FDD_59_44">"A34652"</definedName>
    <definedName name="FDD_59_45">"A34659"</definedName>
    <definedName name="FDD_59_46">"A34666"</definedName>
    <definedName name="FDD_59_47">"A34673"</definedName>
    <definedName name="FDD_59_48">"A34680"</definedName>
    <definedName name="FDD_59_49">"A34687"</definedName>
    <definedName name="FDD_59_5" hidden="1">"A32508"</definedName>
    <definedName name="FDD_59_50">"A34696"</definedName>
    <definedName name="FDD_59_51">"A34702"</definedName>
    <definedName name="FDD_59_52">"A34708"</definedName>
    <definedName name="FDD_59_53">"A34715"</definedName>
    <definedName name="FDD_59_54">"A34722"</definedName>
    <definedName name="FDD_59_55">"A34729"</definedName>
    <definedName name="FDD_59_56">"A34736"</definedName>
    <definedName name="FDD_59_57">"A34743"</definedName>
    <definedName name="FDD_59_58">"A34750"</definedName>
    <definedName name="FDD_59_59">"A34757"</definedName>
    <definedName name="FDD_59_6" hidden="1">"A32873"</definedName>
    <definedName name="FDD_59_60">"A34764"</definedName>
    <definedName name="FDD_59_61">"A34771"</definedName>
    <definedName name="FDD_59_62">"A34778"</definedName>
    <definedName name="FDD_59_63">"A34785"</definedName>
    <definedName name="FDD_59_64">"A34792"</definedName>
    <definedName name="FDD_59_65">"A34799"</definedName>
    <definedName name="FDD_59_66">"A34807"</definedName>
    <definedName name="FDD_59_67">"A34813"</definedName>
    <definedName name="FDD_59_68">"A34820"</definedName>
    <definedName name="FDD_59_69">"A34828"</definedName>
    <definedName name="FDD_59_7" hidden="1">"A33238"</definedName>
    <definedName name="FDD_59_70">"A34834"</definedName>
    <definedName name="FDD_59_71">"A34841"</definedName>
    <definedName name="FDD_59_72">"A34848"</definedName>
    <definedName name="FDD_59_73">"A34855"</definedName>
    <definedName name="FDD_59_74">"A34862"</definedName>
    <definedName name="FDD_59_75">"A34870"</definedName>
    <definedName name="FDD_59_76">"A34876"</definedName>
    <definedName name="FDD_59_77">"A34883"</definedName>
    <definedName name="FDD_59_78">"A34891"</definedName>
    <definedName name="FDD_59_79">"A34897"</definedName>
    <definedName name="FDD_59_8" hidden="1">"A33603"</definedName>
    <definedName name="FDD_59_80">"A34904"</definedName>
    <definedName name="FDD_59_81">"A34911"</definedName>
    <definedName name="FDD_59_82">"A34918"</definedName>
    <definedName name="FDD_59_83">"A34925"</definedName>
    <definedName name="FDD_59_84">"A34932"</definedName>
    <definedName name="FDD_59_85">"A34940"</definedName>
    <definedName name="FDD_59_86">"A34946"</definedName>
    <definedName name="FDD_59_87">"A34953"</definedName>
    <definedName name="FDD_59_88">"A34960"</definedName>
    <definedName name="FDD_59_89">"A34967"</definedName>
    <definedName name="FDD_59_9" hidden="1">"A33969"</definedName>
    <definedName name="FDD_59_90">"A34974"</definedName>
    <definedName name="FDD_59_91">"A34981"</definedName>
    <definedName name="FDD_59_92">"A34988"</definedName>
    <definedName name="FDD_59_93">"A34995"</definedName>
    <definedName name="FDD_59_94">"A35002"</definedName>
    <definedName name="FDD_59_95">"A35009"</definedName>
    <definedName name="FDD_59_96">"A35016"</definedName>
    <definedName name="FDD_59_97">"A35023"</definedName>
    <definedName name="FDD_59_98">"A35030"</definedName>
    <definedName name="FDD_59_99">"A35037"</definedName>
    <definedName name="FDD_6_0" hidden="1">"A25569"</definedName>
    <definedName name="FDD_6_1">"A35795"</definedName>
    <definedName name="FDD_6_2">"E36160"</definedName>
    <definedName name="FDD_6_3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>"E35795"</definedName>
    <definedName name="FDD_7_2">"E36160"</definedName>
    <definedName name="FDD_7_3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>"E35795"</definedName>
    <definedName name="FDD_8_2">"E36160"</definedName>
    <definedName name="FDD_8_3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>"E35795"</definedName>
    <definedName name="FDD_9_2">"E36160"</definedName>
    <definedName name="FDD_9_3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dfghdjd" hidden="1">#REF!</definedName>
    <definedName name="fdfa_FI" hidden="1">{"MISDBAH/G_L_AB"}</definedName>
    <definedName name="fdfa_IsText" hidden="1">TRUE</definedName>
    <definedName name="fdfa_OF" hidden="1">{"PAGID","PAGIDTX1","PAGGRP01","PAGGRPTX01","LINGRP01","LINGRPTX01","LINID","COL01","COL02","COL03","COL04","COL05","COL06","COL07","COL08","DATUM"}</definedName>
    <definedName name="fdfa_OFText" hidden="1">{"KONT 00  Konto-Nummer ID","KONT 00  Konto-Nummer TX","KONT 02  BWA-2-Zeilen ID","KONT 02  BWA-2-Zeilen TX0","KOST 61  Märkte/Vorlauf/VW/Objekte ID","KOST 61  Märkte/Vorlauf/VW/Objekte TX0","KOST 00  Kostenstellen-Nr. ID","ZNR.|","Bezeichnung|","","Lfd.Monat|FEB/05|","","Aufgelaufen|MAR/04-FEB/05|","","%|",""}</definedName>
    <definedName name="FDFD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dfdf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dfdfdsf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dfdsfd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dfghdf" hidden="1">{"inputs raw data",#N/A,TRUE,"INPUT"}</definedName>
    <definedName name="fdfs">[0]!fdfs</definedName>
    <definedName name="FDFSDF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dfsdfsd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dfss" hidden="1">{"GLI-Income Statement",#N/A,FALSE,"gli";"GLI - Balance Sheet Wksht",#N/A,FALSE,"gli";"GLI-Cash Flow",#N/A,FALSE,"gli";"GLI Qtrly Stats",#N/A,FALSE,"gli"}</definedName>
    <definedName name="fdg" hidden="1">{"Assumptions",#N/A,TRUE,"Assumptions";"Income",#N/A,TRUE,"Income";"Balance",#N/A,TRUE,"Balance"}</definedName>
    <definedName name="fdgs" hidden="1">#REF!</definedName>
    <definedName name="FDP_0_1_aUrv" hidden="1">#REF!</definedName>
    <definedName name="FDP_1_1_aUrv" hidden="1">#REF!</definedName>
    <definedName name="FDP_10_1_aUrv" hidden="1">#REF!</definedName>
    <definedName name="FDP_100_1_aUrv" hidden="1">#REF!</definedName>
    <definedName name="FDP_101_1_aUrv" hidden="1">#REF!</definedName>
    <definedName name="FDP_102_1_aUrv" hidden="1">#REF!</definedName>
    <definedName name="FDP_103_1_aUrv" hidden="1">#REF!</definedName>
    <definedName name="FDP_104_1_aUrv" hidden="1">#REF!</definedName>
    <definedName name="FDP_105_1_aUrv" hidden="1">#REF!</definedName>
    <definedName name="FDP_106_1_aUrv" hidden="1">#REF!</definedName>
    <definedName name="FDP_107_1_aUrv" hidden="1">#REF!</definedName>
    <definedName name="FDP_108_1_aUrv" hidden="1">#REF!</definedName>
    <definedName name="FDP_109_1_aUrv" hidden="1">#REF!</definedName>
    <definedName name="FDP_11_1_aDrv" hidden="1">#REF!</definedName>
    <definedName name="FDP_110_1_aUrv" hidden="1">#REF!</definedName>
    <definedName name="FDP_111_1_aUrv" hidden="1">#REF!</definedName>
    <definedName name="FDP_112_1_aUrv" hidden="1">#REF!</definedName>
    <definedName name="FDP_113_1_aUrv" hidden="1">#REF!</definedName>
    <definedName name="FDP_114_1_aUrv" hidden="1">#REF!</definedName>
    <definedName name="FDP_115_1_aUrv" hidden="1">#REF!</definedName>
    <definedName name="FDP_116_1_aUrv" hidden="1">#REF!</definedName>
    <definedName name="FDP_117_1_aUrv" hidden="1">#REF!</definedName>
    <definedName name="FDP_118_1_aUrv" hidden="1">#REF!</definedName>
    <definedName name="FDP_119_1_aUrv" hidden="1">#REF!</definedName>
    <definedName name="FDP_12_1_aDrv" hidden="1">#REF!</definedName>
    <definedName name="FDP_120_1_aUrv" hidden="1">#REF!</definedName>
    <definedName name="FDP_121_1_aUrv" hidden="1">#REF!</definedName>
    <definedName name="FDP_122_1_aUrv" hidden="1">#REF!</definedName>
    <definedName name="FDP_123_1_aUrv" hidden="1">#REF!</definedName>
    <definedName name="FDP_124_1_aUrv" hidden="1">#REF!</definedName>
    <definedName name="FDP_125_1_aUrv" hidden="1">#REF!</definedName>
    <definedName name="FDP_126_1_aUrv" hidden="1">#REF!</definedName>
    <definedName name="FDP_127_1_aUrv" hidden="1">#REF!</definedName>
    <definedName name="FDP_128_1_aUrv" hidden="1">#REF!</definedName>
    <definedName name="FDP_129_1_aUrv" hidden="1">#REF!</definedName>
    <definedName name="FDP_13_1_aDrv" hidden="1">#REF!</definedName>
    <definedName name="FDP_130_1_aUrv" hidden="1">#REF!</definedName>
    <definedName name="FDP_131_1_aUrv" hidden="1">#REF!</definedName>
    <definedName name="FDP_132_1_aUrv" hidden="1">#REF!</definedName>
    <definedName name="FDP_133_1_aUrv" hidden="1">#REF!</definedName>
    <definedName name="FDP_134_1_aUrv" hidden="1">#REF!</definedName>
    <definedName name="FDP_135_1_aUrv" hidden="1">#REF!</definedName>
    <definedName name="FDP_136_1_aSrv" hidden="1">#REF!</definedName>
    <definedName name="FDP_137_1_aUrv" hidden="1">#REF!</definedName>
    <definedName name="FDP_138_1_aUrv" hidden="1">#REF!</definedName>
    <definedName name="FDP_139_1_aUrv" hidden="1">#REF!</definedName>
    <definedName name="FDP_14_1_aDrv" hidden="1">#REF!</definedName>
    <definedName name="FDP_140_1_aUrv" hidden="1">#REF!</definedName>
    <definedName name="FDP_141_1_aSrv" hidden="1">#REF!</definedName>
    <definedName name="FDP_142_1_aUrv" hidden="1">#REF!</definedName>
    <definedName name="FDP_143_1_aUrv" hidden="1">#REF!</definedName>
    <definedName name="FDP_144_1_aUrv" hidden="1">#REF!</definedName>
    <definedName name="FDP_145_1_aUrv" hidden="1">#REF!</definedName>
    <definedName name="FDP_146_1_aUrv" hidden="1">#REF!</definedName>
    <definedName name="FDP_147_1_aUrv" hidden="1">#REF!</definedName>
    <definedName name="FDP_148_1_aUrv" hidden="1">#REF!</definedName>
    <definedName name="FDP_149_1_aUrv" hidden="1">#REF!</definedName>
    <definedName name="FDP_15_1_aUrv" hidden="1">#REF!</definedName>
    <definedName name="FDP_150_1_aUrv" hidden="1">#REF!</definedName>
    <definedName name="FDP_151_1_aUrv" hidden="1">#REF!</definedName>
    <definedName name="FDP_152_1_aUrv" hidden="1">#REF!</definedName>
    <definedName name="FDP_153_1_aUrv" hidden="1">#REF!</definedName>
    <definedName name="FDP_154_1_aUrv" hidden="1">#REF!</definedName>
    <definedName name="FDP_155_1_aSrv" hidden="1">#REF!</definedName>
    <definedName name="FDP_156_1_aUrv" hidden="1">#REF!</definedName>
    <definedName name="FDP_157_1_aSrv" hidden="1">#REF!</definedName>
    <definedName name="FDP_158_1_aUrv" hidden="1">#REF!</definedName>
    <definedName name="FDP_159_1_aSrv" hidden="1">#REF!</definedName>
    <definedName name="FDP_16_1_aDrv" hidden="1">#REF!</definedName>
    <definedName name="FDP_160_1_aUrv" hidden="1">#REF!</definedName>
    <definedName name="FDP_161_1_aSrv" hidden="1">#REF!</definedName>
    <definedName name="FDP_162_1_aUrv" hidden="1">#REF!</definedName>
    <definedName name="FDP_163_1_aSrv" hidden="1">#REF!</definedName>
    <definedName name="FDP_164_1_aUrv" hidden="1">#REF!</definedName>
    <definedName name="FDP_165_1_aSrv" hidden="1">#REF!</definedName>
    <definedName name="FDP_166_1_aDrv" hidden="1">#REF!</definedName>
    <definedName name="FDP_167_1_aDrv" hidden="1">#REF!</definedName>
    <definedName name="FDP_168_1_aDrv" hidden="1">#REF!</definedName>
    <definedName name="FDP_169_1_aDrv" hidden="1">#REF!</definedName>
    <definedName name="FDP_17_1_aUrv" hidden="1">#REF!</definedName>
    <definedName name="FDP_170_1_aDrv" hidden="1">#REF!</definedName>
    <definedName name="FDP_171_1_aDrv" hidden="1">#REF!</definedName>
    <definedName name="FDP_172_1_aDrv" hidden="1">#REF!</definedName>
    <definedName name="FDP_173_1_aDrv" hidden="1">#REF!</definedName>
    <definedName name="FDP_174_1_aDrv" hidden="1">#REF!</definedName>
    <definedName name="FDP_175_1_aDrv" hidden="1">#REF!</definedName>
    <definedName name="FDP_176_1_aDrv" hidden="1">#REF!</definedName>
    <definedName name="FDP_177_1_aDrv" hidden="1">#REF!</definedName>
    <definedName name="FDP_178_1_aDrv" hidden="1">#REF!</definedName>
    <definedName name="FDP_179_1_aUrv" hidden="1">#REF!</definedName>
    <definedName name="FDP_18_1_aUrv" hidden="1">#REF!</definedName>
    <definedName name="FDP_180_1_aUrv" hidden="1">#REF!</definedName>
    <definedName name="FDP_181_1_aUrv" hidden="1">#REF!</definedName>
    <definedName name="FDP_182_1_aDrv" hidden="1">#REF!</definedName>
    <definedName name="FDP_183_1_aDrv" hidden="1">#REF!</definedName>
    <definedName name="FDP_184_1_aUdv" hidden="1">#REF!</definedName>
    <definedName name="FDP_185_1_aUdv" hidden="1">#REF!</definedName>
    <definedName name="FDP_186_1_aUdv" hidden="1">#REF!</definedName>
    <definedName name="FDP_187_1_aUdv" hidden="1">#REF!</definedName>
    <definedName name="FDP_188_1_aUdv" hidden="1">#REF!</definedName>
    <definedName name="FDP_189_1_aUdv" hidden="1">#REF!</definedName>
    <definedName name="FDP_19_1_aDrv" hidden="1">#REF!</definedName>
    <definedName name="FDP_190_1_aUdv" hidden="1">#REF!</definedName>
    <definedName name="FDP_191_1_aUdv" hidden="1">#REF!</definedName>
    <definedName name="FDP_192_1_aUdv" hidden="1">#REF!</definedName>
    <definedName name="FDP_193_1_aUdv" hidden="1">#REF!</definedName>
    <definedName name="FDP_194_1_aUdv" hidden="1">#REF!</definedName>
    <definedName name="FDP_195_1_aUdv" hidden="1">#REF!</definedName>
    <definedName name="FDP_196_1_aUdv" hidden="1">#REF!</definedName>
    <definedName name="FDP_197_1_aUdv" hidden="1">#REF!</definedName>
    <definedName name="FDP_198_1_aUdv" hidden="1">#REF!</definedName>
    <definedName name="FDP_199_1_aUdv" hidden="1">#REF!</definedName>
    <definedName name="FDP_2_1_aUrv" hidden="1">#REF!</definedName>
    <definedName name="FDP_20_1_aDrv" hidden="1">#REF!</definedName>
    <definedName name="FDP_200_1_aDdv" hidden="1">#REF!</definedName>
    <definedName name="FDP_201_1_aDdv" hidden="1">#REF!</definedName>
    <definedName name="FDP_202_1_aDdv" hidden="1">#REF!</definedName>
    <definedName name="FDP_203_1_aDdv" hidden="1">#REF!</definedName>
    <definedName name="FDP_204_1_aUrv" hidden="1">#REF!</definedName>
    <definedName name="FDP_205_1_aUrv" hidden="1">#REF!</definedName>
    <definedName name="FDP_206_1_aDrv" hidden="1">#REF!</definedName>
    <definedName name="FDP_21_1_aDrv" hidden="1">#REF!</definedName>
    <definedName name="FDP_22_1_aDrv" hidden="1">#REF!</definedName>
    <definedName name="FDP_23_1_aDrv" hidden="1">#REF!</definedName>
    <definedName name="FDP_24_1_aDrv" hidden="1">#REF!</definedName>
    <definedName name="FDP_25_1_aUrv" hidden="1">#REF!</definedName>
    <definedName name="FDP_26_1_aUrv" hidden="1">#REF!</definedName>
    <definedName name="FDP_27_1_aDrv" hidden="1">#REF!</definedName>
    <definedName name="FDP_28_1_aUrv" hidden="1">#REF!</definedName>
    <definedName name="FDP_29_1_aUrv" hidden="1">#REF!</definedName>
    <definedName name="FDP_3_1_aUrv" hidden="1">#REF!</definedName>
    <definedName name="FDP_30_1_aUrv" hidden="1">#REF!</definedName>
    <definedName name="FDP_31_1_aUrv" hidden="1">#REF!</definedName>
    <definedName name="FDP_32_1_aUrv" hidden="1">#REF!</definedName>
    <definedName name="FDP_33_1_aDrv" hidden="1">#REF!</definedName>
    <definedName name="FDP_34_1_aUrv" hidden="1">#REF!</definedName>
    <definedName name="FDP_35_1_aUrv" hidden="1">#REF!</definedName>
    <definedName name="FDP_36_1_aUrv" hidden="1">#REF!</definedName>
    <definedName name="FDP_37_1_aUrv" hidden="1">#REF!</definedName>
    <definedName name="FDP_38_1_aUrv" hidden="1">#REF!</definedName>
    <definedName name="FDP_39_1_aSrv" hidden="1">#REF!</definedName>
    <definedName name="FDP_4_1_aSrv" hidden="1">#REF!</definedName>
    <definedName name="FDP_40_1_aUrv" hidden="1">#REF!</definedName>
    <definedName name="FDP_41_1_aUrv" hidden="1">#REF!</definedName>
    <definedName name="FDP_42_1_aUrv" hidden="1">#REF!</definedName>
    <definedName name="FDP_43_1_aUrv" hidden="1">#REF!</definedName>
    <definedName name="FDP_44_1_aUrv" hidden="1">#REF!</definedName>
    <definedName name="FDP_45_1_aSrv" hidden="1">#REF!</definedName>
    <definedName name="FDP_46_1_aSrv" hidden="1">#REF!</definedName>
    <definedName name="FDP_47_1_aUrv" hidden="1">#REF!</definedName>
    <definedName name="FDP_48_1_aUrv" hidden="1">#REF!</definedName>
    <definedName name="FDP_49_1_aUrv" hidden="1">#REF!</definedName>
    <definedName name="FDP_5_1_aDrv" hidden="1">#REF!</definedName>
    <definedName name="FDP_50_1_aUrv" hidden="1">#REF!</definedName>
    <definedName name="FDP_51_1_aUrv" hidden="1">#REF!</definedName>
    <definedName name="FDP_52_1_aSrv" hidden="1">#REF!</definedName>
    <definedName name="FDP_53_1_aUrv" hidden="1">#REF!</definedName>
    <definedName name="FDP_54_1_aUrv" hidden="1">#REF!</definedName>
    <definedName name="FDP_55_1_aUrv" hidden="1">#REF!</definedName>
    <definedName name="FDP_56_1_aUrv" hidden="1">#REF!</definedName>
    <definedName name="FDP_57_1_aUrv" hidden="1">#REF!</definedName>
    <definedName name="FDP_58_1_aUrv" hidden="1">#REF!</definedName>
    <definedName name="FDP_59_1_aUrv" hidden="1">#REF!</definedName>
    <definedName name="FDP_6_1_aSrv" hidden="1">#REF!</definedName>
    <definedName name="FDP_60_1_aUrv" hidden="1">#REF!</definedName>
    <definedName name="FDP_61_1_aUrv" hidden="1">#REF!</definedName>
    <definedName name="FDP_62_1_aUrv" hidden="1">#REF!</definedName>
    <definedName name="FDP_63_1_aUrv" hidden="1">#REF!</definedName>
    <definedName name="FDP_64_1_aUrv" hidden="1">#REF!</definedName>
    <definedName name="FDP_65_1_aSrv" hidden="1">#REF!</definedName>
    <definedName name="FDP_66_1_aSrv" hidden="1">#REF!</definedName>
    <definedName name="FDP_67_1_aUrv" hidden="1">#REF!</definedName>
    <definedName name="FDP_68_1_aSrv" hidden="1">#REF!</definedName>
    <definedName name="FDP_69_1_aSrv" hidden="1">#REF!</definedName>
    <definedName name="FDP_7_1_aSrv" hidden="1">#REF!</definedName>
    <definedName name="FDP_70_1_aUrv" hidden="1">#REF!</definedName>
    <definedName name="FDP_71_1_aUrv" hidden="1">#REF!</definedName>
    <definedName name="FDP_72_1_aUrv" hidden="1">#REF!</definedName>
    <definedName name="FDP_73_1_aSrv" hidden="1">#REF!</definedName>
    <definedName name="FDP_74_1_aDrv" hidden="1">#REF!</definedName>
    <definedName name="FDP_75_1_aUrv" hidden="1">#REF!</definedName>
    <definedName name="FDP_76_1_aDrv" hidden="1">#REF!</definedName>
    <definedName name="FDP_77_1_aUrv" hidden="1">#REF!</definedName>
    <definedName name="FDP_78_1_aSrv" hidden="1">#REF!</definedName>
    <definedName name="FDP_79_1_aUrv" hidden="1">#REF!</definedName>
    <definedName name="FDP_8_1_aUrv" hidden="1">#REF!</definedName>
    <definedName name="FDP_80_1_aSrv" hidden="1">#REF!</definedName>
    <definedName name="FDP_81_1_aUrv" hidden="1">#REF!</definedName>
    <definedName name="FDP_82_1_aUrv" hidden="1">#REF!</definedName>
    <definedName name="FDP_83_1_aUrv" hidden="1">#REF!</definedName>
    <definedName name="FDP_84_1_aUrv" hidden="1">#REF!</definedName>
    <definedName name="FDP_85_1_aUrv" hidden="1">#REF!</definedName>
    <definedName name="FDP_86_1_aSrv" hidden="1">#REF!</definedName>
    <definedName name="FDP_87_1_aUrv" hidden="1">#REF!</definedName>
    <definedName name="FDP_88_1_aSrv" hidden="1">#REF!</definedName>
    <definedName name="FDP_89_1_aUrv" hidden="1">#REF!</definedName>
    <definedName name="FDP_9_1_aSrv" hidden="1">#REF!</definedName>
    <definedName name="FDP_90_1_aUrv" hidden="1">#REF!</definedName>
    <definedName name="FDP_91_1_aUrv" hidden="1">#REF!</definedName>
    <definedName name="FDP_92_1_aSrv" hidden="1">#REF!</definedName>
    <definedName name="FDP_93_1_aUrv" hidden="1">#REF!</definedName>
    <definedName name="FDP_94_1_aSrv" hidden="1">#REF!</definedName>
    <definedName name="FDP_95_1_aUrv" hidden="1">#REF!</definedName>
    <definedName name="FDP_96_1_aUrv" hidden="1">#REF!</definedName>
    <definedName name="FDP_97_1_aSrv" hidden="1">#REF!</definedName>
    <definedName name="FDP_98_1_aDrv" hidden="1">#REF!</definedName>
    <definedName name="FDP_99_1_aUrv" hidden="1">#REF!</definedName>
    <definedName name="Fdrs_1">#REF!</definedName>
    <definedName name="Fdrs_2">#REF!</definedName>
    <definedName name="fds">{"'下期集計（10.27迄・速報値）'!$Q$16"}</definedName>
    <definedName name="FDS_CACHE_PTR" hidden="1">"19728544:937520382"</definedName>
    <definedName name="FDS00CONV">#REF!</definedName>
    <definedName name="FDS00OW">#REF!</definedName>
    <definedName name="FDSA" hidden="1">{"fdsup://directions/FAT Viewer?action=UPDATE&amp;creator=factset&amp;DYN_ARGS=TRUE&amp;DOC_NAME=FAT:FQL_AUDITING_CLIENT_TEMPLATE.FAT&amp;display_string=Audit&amp;VAR:KEY=LABQNIRODC&amp;VAR:QUERY=KEZGX0NBUEVYKExUTVMsMTIvMzEvMjAwOSwsLCxVU0QpQEZGX0NBUEVYKExUTVNfU0VNSSwxMi8zMS8yMDA5L","CwsLFVTRCkp&amp;WINDOW=FIRST_POPUP&amp;HEIGHT=450&amp;WIDTH=450&amp;START_MAXIMIZED=FALSE&amp;VAR:CALENDAR=US&amp;VAR:SYMBOL=228645&amp;VAR:INDEX=0"}</definedName>
    <definedName name="fdsafdsa">{"Price","ICTG","TS131","D","0","0","H"}</definedName>
    <definedName name="fdsfad_FI" hidden="1">{"MISDBAH/G_L_AB"}</definedName>
    <definedName name="fdsfad_IsText" hidden="1">TRUE</definedName>
    <definedName name="fdsfad_OF" hidden="1">{"LINGRP01","LINGRPTX01","LINID","COL01","COL02","COL04","COL05","COL06","COL07","COL08","COL09","COL10","COL11","COL12","COL13","COL14","COL15","COL16","COL17","COL18","DATUM"}</definedName>
    <definedName name="fdsfad_OFText" hidden="1">{"KONT 10  Bilanz ID","KONT 10  Bilanz TX0","KONT 00  Konto-Nummer ID","Konto|","BEZEICHNUNG|","MAR/2005|","APR/2005|","MAI/2005|","JUN/2005|","JUL/2005|","AUG/2005|","SEP/2005|","OKT/2005|","NOV/2005|","DEZ/2005|","JAN/2006|","FEB/2006|","","TOTAL|","",""}</definedName>
    <definedName name="fdsfs" hidden="1">{"GLI-Income Statement",#N/A,FALSE,"gli";"GLI - Balance Sheet Wksht",#N/A,FALSE,"gli";"GLI-Cash Flow",#N/A,FALSE,"gli";"GLI Qtrly Stats",#N/A,FALSE,"gli"}</definedName>
    <definedName name="FDSH00">#REF!</definedName>
    <definedName name="FDSH00PF">#REF!</definedName>
    <definedName name="FDSH01">#REF!</definedName>
    <definedName name="FDSH02">#REF!</definedName>
    <definedName name="FDSH03">#REF!</definedName>
    <definedName name="FDSH98">#REF!</definedName>
    <definedName name="FDSH99">#REF!</definedName>
    <definedName name="FDSH99PF">#REF!</definedName>
    <definedName name="FDSO00">#REF!</definedName>
    <definedName name="FDSO02">#REF!</definedName>
    <definedName name="FDSO97">#REF!</definedName>
    <definedName name="FDSO98">#REF!</definedName>
    <definedName name="FDSO99">#REF!</definedName>
    <definedName name="f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EB">11</definedName>
    <definedName name="feb02tb" hidden="1">{"Statement of Income",#N/A,TRUE,"Mar99";"Balance Sheet",#N/A,TRUE,"Mar99"}</definedName>
    <definedName name="February_Funding">#REF!</definedName>
    <definedName name="fedfd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edtax">#REF!</definedName>
    <definedName name="fee">0.1</definedName>
    <definedName name="FEES">#REF!</definedName>
    <definedName name="ff" hidden="1">{"'SIVA Pricing Model'!$A$1:$F$39"}</definedName>
    <definedName name="FFDFDFSD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fdfdfsdf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ff" hidden="1">{"'SIVA Pricing Model'!$A$1:$F$39"}</definedName>
    <definedName name="ffff" hidden="1">{"'1098trans'!$A$10:$F$64","'1098trans'!$A$65:$A$66","'1098trans'!$A$67:$D$69","'1098trans'!$A$64:$F$69"}</definedName>
    <definedName name="fffff">"Chart 1"</definedName>
    <definedName name="ffffff" hidden="1">{"'1098trans'!$A$10:$F$64","'1098trans'!$A$65:$A$66","'1098trans'!$A$67:$D$69","'1098trans'!$A$64:$F$69"}</definedName>
    <definedName name="fffffffff" hidden="1">{"'1098trans'!$A$10:$F$64","'1098trans'!$A$65:$A$66","'1098trans'!$A$67:$D$69","'1098trans'!$A$64:$F$69"}</definedName>
    <definedName name="ffs" hidden="1">#REF!</definedName>
    <definedName name="fg" hidden="1">{#N/A,#N/A,FALSE,"Pooling";#N/A,#N/A,FALSE,"income";#N/A,#N/A,FALSE,"valuation"}</definedName>
    <definedName name="fghjdfj" hidden="1">#REF!</definedName>
    <definedName name="fghkfghkf" hidden="1">#REF!</definedName>
    <definedName name="fghkfghkghj" hidden="1">#REF!</definedName>
    <definedName name="fghkjfghkfghkf" hidden="1">#REF!</definedName>
    <definedName name="fhadfjfsg">{"Price","CNS","TS13","D","0","0","H"}</definedName>
    <definedName name="fhsdfghsfdg" hidden="1">#REF!</definedName>
    <definedName name="File">"LBOC_11"</definedName>
    <definedName name="File_Name">OFFSET([0]!START,0,0,1,1)</definedName>
    <definedName name="File_Number">9</definedName>
    <definedName name="FIMeXToEUR">1/EUReXToFIM</definedName>
    <definedName name="FIN" hidden="1">#REF!</definedName>
    <definedName name="Final" hidden="1">{"cap_structure",#N/A,FALSE,"Graph-Mkt Cap";"price",#N/A,FALSE,"Graph-Price";"ebit",#N/A,FALSE,"Graph-EBITDA";"ebitda",#N/A,FALSE,"Graph-EBITDA"}</definedName>
    <definedName name="FinalColumn" hidden="1">16777215</definedName>
    <definedName name="FinalHeadFont" hidden="1">16777215</definedName>
    <definedName name="FinalHeading" hidden="1">8421504</definedName>
    <definedName name="FINALS" hidden="1">#REF!</definedName>
    <definedName name="financial" hidden="1">{#N/A,#N/A,FALSE,"Summary";#N/A,#N/A,FALSE,"Projections";#N/A,#N/A,FALSE,"Mkt Mults";#N/A,#N/A,FALSE,"DCF";#N/A,#N/A,FALSE,"Accr Dil";#N/A,#N/A,FALSE,"PIC LBO";#N/A,#N/A,FALSE,"MULT10_4";#N/A,#N/A,FALSE,"CBI LBO"}</definedName>
    <definedName name="FINCopyDirection">1</definedName>
    <definedName name="FINCriteriaType">1</definedName>
    <definedName name="FINOptions">"0,0,1,1,1,0,1,-1,0,0,2,0,"</definedName>
    <definedName name="FINRATE">0.0135</definedName>
    <definedName name="First_Consolidation">1</definedName>
    <definedName name="First_File">1</definedName>
    <definedName name="First_payment_due">#REF!</definedName>
    <definedName name="FirstPlotDate" hidden="1">#REF!</definedName>
    <definedName name="Fiscal_Year1" hidden="1">#REF!</definedName>
    <definedName name="Fixed_asset_turns">#REF!</definedName>
    <definedName name="Fixed_assets">#REF!</definedName>
    <definedName name="fjdjk" hidden="1">{#N/A,#N/A,FALSE,"Calculator"}</definedName>
    <definedName name="fjdjk1" hidden="1">{#N/A,#N/A,FALSE,"Calculator"}</definedName>
    <definedName name="fjdjk1a" hidden="1">{#N/A,#N/A,FALSE,"Calculator"}</definedName>
    <definedName name="fjdjka" hidden="1">{#N/A,#N/A,FALSE,"Calculator"}</definedName>
    <definedName name="fjdjkl" hidden="1">{#N/A,#N/A,FALSE,"Calculator"}</definedName>
    <definedName name="fjdjkla" hidden="1">{#N/A,#N/A,FALSE,"Calculator"}</definedName>
    <definedName name="FJKGLJG" hidden="1">{0,0,0,0;0,0,0,0;0,0,0,0;0,0,0,0;"",0,0,0}</definedName>
    <definedName name="fl_FI" hidden="1">{"MISDBAH/G_L_ABFL"}</definedName>
    <definedName name="fl_IsText" hidden="1">TRUE</definedName>
    <definedName name="fl_OF" hidden="1">{"PAGID","PAGIDTX1","LINID","COL01","COL03","COL04","COL07","COL09","COL11","COL13","COL15","COL16","COL17","DATUM"}</definedName>
    <definedName name="fl_OFText" hidden="1">{"KONT 00  Konto-Nummer ID","KONT 00  Konto-Nummer TX","KOST 00  Kostenstellen-Nr. ID","Konto/KST|","Bezeichnung|","","MAR/00 - FEB/01|","MAR/01 - FEB/02|","MAR/02 - FEB/03|","MAR/03 - FEB/04|","MAR/04 - FEB/05|","","MAR/05 - FEB/06|",""}</definedName>
    <definedName name="Florida">#REF!</definedName>
    <definedName name="fml" hidden="1">#REF!</definedName>
    <definedName name="FMTYP">"*STD"</definedName>
    <definedName name="foobar" hidden="1">{"'vert'!$A$1:$T$117"}</definedName>
    <definedName name="foobar2" hidden="1">{"'weekly data'!$A$2:$AS$36"}</definedName>
    <definedName name="foobar3" hidden="1">{"'weekly data'!$A$2:$AS$36"}</definedName>
    <definedName name="foobar4" hidden="1">{"'vert'!$A$1:$T$117"}</definedName>
    <definedName name="FOOTNOTE">"Picture 1"</definedName>
    <definedName name="Footnote5" hidden="1">#REF!</definedName>
    <definedName name="Footnote6" hidden="1">#REF!</definedName>
    <definedName name="Footnote7" hidden="1">#REF!</definedName>
    <definedName name="Footnote8" hidden="1">#REF!</definedName>
    <definedName name="FootnoteDefaults" hidden="1">{1;TRUE;5;"Times New Roman";FALSE;FALSE;TRUE;18;8;-4.5;-4;1;2;2;1;TRUE;5}</definedName>
    <definedName name="forecast_year_2">#REF!</definedName>
    <definedName name="ForecastPeriod" hidden="1">#REF!</definedName>
    <definedName name="ForecastVersion">#REF!</definedName>
    <definedName name="Foreign_Currency_Symbol">#REF!</definedName>
    <definedName name="forgetit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ormatted">{"'Sheet1'!$A$1:$F$101"}</definedName>
    <definedName name="FormulaChecker.Colour.33" hidden="1">16763904</definedName>
    <definedName name="FormulaChecker.Colour.38" hidden="1">13408767</definedName>
    <definedName name="FormulaChecker.Colour.48" hidden="1">9868950</definedName>
    <definedName name="Formule6">#REF!</definedName>
    <definedName name="Formules3">#REF!</definedName>
    <definedName name="Formules4">#REF!</definedName>
    <definedName name="FQNSIMSCENARIOS">"Alone,Competitor,"</definedName>
    <definedName name="fr" hidden="1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FR_COU_ABBR">" "</definedName>
    <definedName name="FR_DISP_HIDDEN">FALSE</definedName>
    <definedName name="FR_SHOW_LINK_MARKER">TRUE</definedName>
    <definedName name="FR_USE_LOCAL_CCY">TRUE</definedName>
    <definedName name="Freezer">#REF!</definedName>
    <definedName name="Frequency">#REF!</definedName>
    <definedName name="FRFeXToEUR">1/EUReXToFRF</definedName>
    <definedName name="Front_rl_price">#REF!</definedName>
    <definedName name="fs" hidden="1">{"'Directory'!$A$72:$E$91"}</definedName>
    <definedName name="fsd" hidden="1">{#N/A,#N/A,FALSE,"Sheet1"}</definedName>
    <definedName name="fsdbdf" hidden="1">"c330"</definedName>
    <definedName name="fsdf" hidden="1">{"'1-TheatreBkgs'!$A$1:$L$102"}</definedName>
    <definedName name="fsdsfafd" hidden="1">{"CSheet",#N/A,FALSE,"C";"SmCap",#N/A,FALSE,"VAL1";"GulfCoast",#N/A,FALSE,"VAL1";"nav",#N/A,FALSE,"NAV";"Summary",#N/A,FALSE,"NAV"}</definedName>
    <definedName name="fsdsfhg">{"Price","CNS","TS13","D","0","0","H"}</definedName>
    <definedName name="fse" hidden="1">{#N/A,#N/A,FALSE,"Sheet1"}</definedName>
    <definedName name="fsf" hidden="1">"CT30000120020930        "</definedName>
    <definedName name="fsfas" hidden="1">{"'Directory'!$A$72:$E$91"}</definedName>
    <definedName name="fsfdgsfdhj" hidden="1">#REF!</definedName>
    <definedName name="FSoPacific" hidden="1">{"BS",#N/A,FALSE,"USA"}</definedName>
    <definedName name="fsssadfdf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FTAX">#REF!</definedName>
    <definedName name="FTE_pct">#REF!</definedName>
    <definedName name="fuck" hidden="1">{"by departments",#N/A,TRUE,"FORECAST";"cap_headcount",#N/A,TRUE,"FORECAST";"summary",#N/A,TRUE,"FORECAST"}</definedName>
    <definedName name="fuckme" hidden="1">{"SUMMARY",#N/A,TRUE,"SUMMARY";"compare",#N/A,TRUE,"Vs. Bus Plan";"ratios",#N/A,TRUE,"Ratios";"REVENUE",#N/A,TRUE,"Revenue";"expenses",#N/A,TRUE,"1996 budget";"payroll",#N/A,TRUE,"Payroll"}</definedName>
    <definedName name="FUDGE">#REF!</definedName>
    <definedName name="fuelco_wrn.test1." hidden="1">{"Income Statement",#N/A,FALSE,"CFMODEL";"Balance Sheet",#N/A,FALSE,"CFMODEL"}</definedName>
    <definedName name="fuelco_wrn.test2." hidden="1">{"SourcesUses",#N/A,TRUE,"CFMODEL";"TransOverview",#N/A,TRUE,"CFMODEL"}</definedName>
    <definedName name="fuelco_wrn.test3." hidden="1">{"SourcesUses",#N/A,TRUE,#N/A;"TransOverview",#N/A,TRUE,"CFMODEL"}</definedName>
    <definedName name="fuelco_wrn.test4." hidden="1">{"SourcesUses",#N/A,TRUE,"FundsFlow";"TransOverview",#N/A,TRUE,"FundsFlow"}</definedName>
    <definedName name="fundIV" hidden="1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fundiv1" hidden="1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FUTURE">#REF!</definedName>
    <definedName name="FUTURETAX">#REF!</definedName>
    <definedName name="fuyituy" hidden="1">#REF!</definedName>
    <definedName name="FX">Model!$AF$7</definedName>
    <definedName name="FXRATE">#REF!</definedName>
    <definedName name="FY">41379.5438773148</definedName>
    <definedName name="fyColHeading">#REF!</definedName>
    <definedName name="fyCoverDate">#REF!</definedName>
    <definedName name="FYE">#REF!</definedName>
    <definedName name="FYE.Month">#REF!</definedName>
    <definedName name="fyProjectName">#REF!</definedName>
    <definedName name="g" hidden="1">{#N/A,#N/A,FALSE,"Assessment";#N/A,#N/A,FALSE,"Staffing";#N/A,#N/A,FALSE,"Hires";#N/A,#N/A,FALSE,"Assumptions"}</definedName>
    <definedName name="ｇ">{"'下期集計（10.27迄・速報値）'!$Q$16"}</definedName>
    <definedName name="g_a">#REF!</definedName>
    <definedName name="GA" hidden="1">{#N/A,#N/A,FALSE,"Job Sched"}</definedName>
    <definedName name="GAL">3.785</definedName>
    <definedName name="GBP">1.55</definedName>
    <definedName name="GBP_2009">1.5</definedName>
    <definedName name="GBP_2010">1.65</definedName>
    <definedName name="GBP_EUR">1</definedName>
    <definedName name="GBP_EXR">1.5</definedName>
    <definedName name="GBP_OLD">1.86</definedName>
    <definedName name="gd">{"'下期集計（10.27迄・速報値）'!$Q$16"}</definedName>
    <definedName name="gda">{"'下期集計（10.27迄・速報値）'!$Q$16"}</definedName>
    <definedName name="gdfs" hidden="1">{#N/A,#N/A,FALSE,"Projections";#N/A,#N/A,FALSE,"Multiples Valuation";#N/A,#N/A,FALSE,"LBO";#N/A,#N/A,FALSE,"Multiples_Sensitivity";#N/A,#N/A,FALSE,"Summary"}</definedName>
    <definedName name="gdsa">{"'下期集計（10.27迄・速報値）'!$Q$16"}</definedName>
    <definedName name="GeelCapexFcst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Georgia">#REF!</definedName>
    <definedName name="gfd" hidden="1">{"FCB_ALL",#N/A,FALSE,"FCB";"GREY_ALL",#N/A,FALSE,"GREY"}</definedName>
    <definedName name="gfhg" hidden="1">{"'Directory'!$A$72:$E$91"}</definedName>
    <definedName name="gfsgfs_FI" hidden="1">{"MISDBAH/G_L_AB40"}</definedName>
    <definedName name="gfsgfs_IsText" hidden="1">TRUE</definedName>
    <definedName name="gfsgfs_OF" hidden="1">{"BCHID","BCHIDTX1","PAGID","PAGIDTX1","LINGRP01","LINGRPTX01","LINID","COL01","COL02","COL03","COL04","COL05","COL06","COL07","COL08","DATUM"}</definedName>
    <definedName name="gfsgfs_OFText" hidden="1">{"KSTR 00  Kostenträger-Nr. ID","KSTR 00  Kostenträger-Nr. TX 0","KONT 00  Konto-Nummer ID","KONT 00  Konto-Nummer TX 0","KOST 60  mý/Bereiche/Vorlauf ID","KOST 60  mý/Bereiche/Vorlauf TX0","KOST 00  Kostenstellen-Nr. ID","ZNR.|","Bezeichnung|","","Lfd.Monat|JAN/06|","","Aufgelaufen|MAR/05-JAN/06|","","%|",""}</definedName>
    <definedName name="GG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ggg" hidden="1">"c1023"</definedName>
    <definedName name="ghdg" hidden="1">#REF!</definedName>
    <definedName name="ghgf" hidden="1">#REF!</definedName>
    <definedName name="ghjlou" hidden="1">{#N/A,#N/A,FALSE,"Index";#N/A,#N/A,FALSE,"inc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gilb.wrn.test2." hidden="1">{"SourcesUses",#N/A,TRUE,"CFMODEL";"TransOverview",#N/A,TRUE,"CFMODEL"}</definedName>
    <definedName name="gilb.wrn.test3." hidden="1">{"SourcesUses",#N/A,TRUE,#N/A;"TransOverview",#N/A,TRUE,"CFMODEL"}</definedName>
    <definedName name="gilb.wrn.test4." hidden="1">{"SourcesUses",#N/A,TRUE,"FundsFlow";"TransOverview",#N/A,TRUE,"FundsFlow"}</definedName>
    <definedName name="gilb_wrn.test1" hidden="1">{"Income Statement",#N/A,FALSE,"CFMODEL";"Balance Sheet",#N/A,FALSE,"CFMODEL"}</definedName>
    <definedName name="gjhg">#REF!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ljghjlghj" hidden="1">#REF!</definedName>
    <definedName name="glue">#REF!</definedName>
    <definedName name="GM">#REF!</definedName>
    <definedName name="GNACOST">7</definedName>
    <definedName name="go" hidden="1">{"TOTAL",#N/A,FALSE,"A";"FISCAL94",#N/A,FALSE,"A";"FISCAL95",#N/A,FALSE,"A";"FISCAL96",#N/A,FALSE,"A";"misc page",#N/A,FALSE,"A"}</definedName>
    <definedName name="gooch" hidden="1">{#N/A,#N/A,FALSE,"Projections";#N/A,#N/A,FALSE,"Multiples Valuation";#N/A,#N/A,FALSE,"LBO";#N/A,#N/A,FALSE,"Multiples_Sensitivity";#N/A,#N/A,FALSE,"Summary"}</definedName>
    <definedName name="good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Goodwill_Amortization">25</definedName>
    <definedName name="gors" hidden="1">{"var_page",#N/A,FALSE,"template"}</definedName>
    <definedName name="gotfff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GP" hidden="1">{#N/A,#N/A,FALSE,"Index";#N/A,#N/A,FALSE,"inc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GPlant">849754.005873728</definedName>
    <definedName name="GraphPage" hidden="1">#REF!</definedName>
    <definedName name="graphs">#REF!</definedName>
    <definedName name="Gridlines" hidden="1">#REF!</definedName>
    <definedName name="Gross_income">#REF!</definedName>
    <definedName name="GROSSC">#REF!</definedName>
    <definedName name="GROSSU">#REF!</definedName>
    <definedName name="Group7">{"Mcp08.PrintRep",""}</definedName>
    <definedName name="gsh" hidden="1">{"'Directory'!$A$72:$E$91"}</definedName>
    <definedName name="GSI.000.001" hidden="1">"64D6144FBFF2C1A67C9BBDDFE88F95D727767282A2869AEFE997DD7C8EF3F6B517E82A1B14AF4F1C4183804AB0654DF3934FC264E0D1BEBB631FCBA2B779E84BF6B9DA4CD17207DB181CEE3BCE87D279"</definedName>
    <definedName name="GUESS">#REF!</definedName>
    <definedName name="guv_FI" hidden="1">{"MISDBAH/G_L_ABGUV"}</definedName>
    <definedName name="guv_IsText" hidden="1">TRUE</definedName>
    <definedName name="guv_OF" hidden="1">{"LINGRP01","LINGRPTX01","LINGRP02","LINGRPTX02","LINID","COL01","COL02","COL03","COL04","COL05","COL06","COL07","DATUM"}</definedName>
    <definedName name="guv_OFText" hidden="1">{"KONT 02  BWA-2-Zeilen ID","KONT 02  BWA-2-Zeilen TX0","KONT 01  BWA-1-Zeilen ID","KONT 01  BWA-1-Zeilen TX0","KONT 00  Konto-Nummer ID","ZNR.|","Bezeichnung|","","Lfd.Monat|FEB/05|","","Aufgelaufen|MAR/04-FEB/05|","",""}</definedName>
    <definedName name="GW">#REF!</definedName>
    <definedName name="GWAMORTDED">#REF!</definedName>
    <definedName name="GWLIFE">#REF!</definedName>
    <definedName name="GWyears">40</definedName>
    <definedName name="h" hidden="1">{"fdsup://Directions/FactSet Auditing Viewer?action=AUDIT_VALUE&amp;DB=129&amp;ID1=88490310&amp;VALUEID=03451&amp;SDATE=200903&amp;PERIODTYPE=QTR_STD&amp;window=popup_no_bar&amp;width=385&amp;height=120&amp;START_MAXIMIZED=FALSE&amp;creator=factset&amp;display_string=Audit"}</definedName>
    <definedName name="ｈ">{"'下期集計（10.27迄・速報値）'!$Q$16"}</definedName>
    <definedName name="Ｈ16・１">{"'コメント'!$A$1:$C$37"}</definedName>
    <definedName name="H16･1速報">{"'コメント'!$A$1:$C$37"}</definedName>
    <definedName name="happy" hidden="1">{"Page1",#N/A,FALSE,"CompCo";"Page2",#N/A,FALSE,"CompCo"}</definedName>
    <definedName name="Hawaii">#REF!</definedName>
    <definedName name="HC">#REF!</definedName>
    <definedName name="hdsg">{0,0,0,0;0,0,0,FALSE;0,0,0,0}</definedName>
    <definedName name="HEADER">#REF!</definedName>
    <definedName name="HEADER2">#REF!</definedName>
    <definedName name="Hello" hidden="1">{"rtn",#N/A,FALSE,"RTN";"tables",#N/A,FALSE,"RTN";"cf",#N/A,FALSE,"CF";"stats",#N/A,FALSE,"Stats";"prop",#N/A,FALSE,"Prop"}</definedName>
    <definedName name="hello2" hidden="1">{#N/A,#N/A,FALSE,"INPUTS";#N/A,#N/A,FALSE,"PROFORMA BSHEET";#N/A,#N/A,FALSE,"COMBINED";#N/A,#N/A,FALSE,"HIGH YIELD";#N/A,#N/A,FALSE,"COMB_GRAPHS"}</definedName>
    <definedName name="hellop" hidden="1">{#N/A,#N/A,TRUE,"PAGE 2";#N/A,#N/A,TRUE,"PAGE 3";#N/A,#N/A,TRUE,"PAGE4"}</definedName>
    <definedName name="HELP">#REF!</definedName>
    <definedName name="helpme" hidden="1">#REF!</definedName>
    <definedName name="hfgh" hidden="1">{#N/A,#N/A,FALSE,"plsprd";#N/A,#N/A,FALSE,"prov-&gt;rtn"}</definedName>
    <definedName name="hfyt" hidden="1">{#N/A,#N/A,FALSE,"pmts";#N/A,#N/A,FALSE,"plsprd";#N/A,#N/A,FALSE,"prov-&gt;rtn";#N/A,#N/A,FALSE,"depdetail";#N/A,#N/A,FALSE,"invobs"}</definedName>
    <definedName name="hg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HGC" hidden="1">{"'Sheet1'!$A$1:$H$36"}</definedName>
    <definedName name="hgf">1360</definedName>
    <definedName name="hghj" hidden="1">#REF!</definedName>
    <definedName name="hgjjdg" hidden="1">{#VALUE!,#N/A,FALSE,0}</definedName>
    <definedName name="hh" hidden="1">{"'SIVA Pricing Model'!$A$1:$F$39"}</definedName>
    <definedName name="hh_FI" hidden="1">{"MISDBAH/G_JS001"}</definedName>
    <definedName name="hh_IsText" hidden="1">FALSE</definedName>
    <definedName name="hh_OF" hidden="1">{"PAGID","PAGIDTX1","LINID","COL01","COL02","DATUM"}</definedName>
    <definedName name="hh_OFText" hidden="1">{"KONT 00  Konto-Nummer ID","KONT 00  Konto-Nummer TX","KOST 00  Kostenstellen-Nr. ID","Konto|","BEZEICHNUNG|",""}</definedName>
    <definedName name="hhh" hidden="1">{#N/A,#N/A,FALSE,"Job Sched"}</definedName>
    <definedName name="HHTML_Control" hidden="1">{"'standard'!$A$8:$C$109"}</definedName>
    <definedName name="Hi" hidden="1">{#N/A,#N/A,FALSE,"Index";#N/A,#N/A,FALSE,"inc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HIEU" hidden="1">{"'Sheet1'!$L$16"}</definedName>
    <definedName name="Hist_Financials">#REF!</definedName>
    <definedName name="HistHelp">#N/A</definedName>
    <definedName name="HistMasterSet">#N/A</definedName>
    <definedName name="HistMod.Restated">#N/A</definedName>
    <definedName name="HISTORICAL" hidden="1">{"GTI monthly IS",#N/A,FALSE,"gti";#N/A,#N/A,FALSE,"gti"}</definedName>
    <definedName name="History">{"'ADV&amp;DP'!$A$4:$C$25"}</definedName>
    <definedName name="HJH" hidden="1">"45RTUBLZGWW58R2DUUWQUGTRB"</definedName>
    <definedName name="hjhjhj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hjjh" hidden="1">{"'08-14'!$A$3:$I$112"}</definedName>
    <definedName name="hjjkk" hidden="1">#REF!</definedName>
    <definedName name="hjlhjklhjkl" hidden="1">#REF!</definedName>
    <definedName name="hjyny" hidden="1">{#N/A,#N/A,FALSE,"TSUM";#N/A,#N/A,FALSE,"shares";#N/A,#N/A,FALSE,"earnout";#N/A,#N/A,FALSE,"Heaty";#N/A,#N/A,FALSE,"self-tend";#N/A,#N/A,FALSE,"self-sum"}</definedName>
    <definedName name="hkklghjlg" hidden="1">#REF!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ConvertZero3" hidden="1">#REF!,#REF!,#REF!,#REF!,#REF!</definedName>
    <definedName name="hn.ConvertZeroUnhide1" hidden="1">#REF!,#REF!,#REF!</definedName>
    <definedName name="hn.Delete015" hidden="1">#REF!,#REF!,#REF!,#REF!,#REF!</definedName>
    <definedName name="hn.DZ_MultByFXRates" hidden="1">#REF!,#REF!,#REF!,#REF!</definedName>
    <definedName name="hn.ExtDb" hidden="1">FALSE</definedName>
    <definedName name="hn.ModelType" hidden="1">"DEAL"</definedName>
    <definedName name="hn.ModelVersion" hidden="1">1</definedName>
    <definedName name="hn.MultByFXRates1" hidden="1">#REF!,#REF!,#REF!,#REF!,#REF!</definedName>
    <definedName name="hn.MultByFXRates2" hidden="1">#REF!,#REF!,#REF!,#REF!,#REF!</definedName>
    <definedName name="hn.MultByFXRates3" hidden="1">#REF!,#REF!,#REF!,#REF!,#REF!</definedName>
    <definedName name="hn.multbyfxrates5" hidden="1">#REF!,#REF!,#REF!,#REF!,#REF!</definedName>
    <definedName name="hn.multbyfxrates6" hidden="1">#REF!,#REF!,#REF!,#REF!,#REF!</definedName>
    <definedName name="hn.multbyfxrates7" hidden="1">#REF!,#REF!,#REF!,#REF!,#REF!</definedName>
    <definedName name="hn.NoUpload" hidden="1">0</definedName>
    <definedName name="hn.PrivateLTMYear" hidden="1">#REF!</definedName>
    <definedName name="hn.RolledForward" hidden="1">FALSE</definedName>
    <definedName name="hn.Version">"Version 2.14"</definedName>
    <definedName name="hn.YearLabel" hidden="1">#REF!</definedName>
    <definedName name="hnineteen">#REF!,#REF!,#REF!,#REF!,#REF!,#REF!,#REF!,#REF!,#REF!,#REF!,#REF!,#REF!</definedName>
    <definedName name="hnu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me">"Home"</definedName>
    <definedName name="HOMFE" hidden="1">{#N/A,#N/A,FALSE,"Assessment";#N/A,#N/A,FALSE,"Staffing";#N/A,#N/A,FALSE,"Hires";#N/A,#N/A,FALSE,"Assumptions"}</definedName>
    <definedName name="Horz" hidden="1">{"'MIS format'!$B$2:$W$101"}</definedName>
    <definedName name="houma" hidden="1">{#N/A,#N/A,FALSE,"INPUTS";#N/A,#N/A,FALSE,"PROFORMA BSHEET";#N/A,#N/A,FALSE,"COMBINED";#N/A,#N/A,FALSE,"HIGH YIELD";#N/A,#N/A,FALSE,"COMB_GRAPHS"}</definedName>
    <definedName name="HOURS">4</definedName>
    <definedName name="Hours_week">#REF!</definedName>
    <definedName name="houy" hidden="1">{#N/A,#N/A,FALSE,"AD_Purchase";#N/A,#N/A,FALSE,"Credit";#N/A,#N/A,FALSE,"PF Acquisition";#N/A,#N/A,FALSE,"PF Offering"}</definedName>
    <definedName name="houy2" hidden="1">{#N/A,#N/A,FALSE,"AD_Purchase";#N/A,#N/A,FALSE,"Credit";#N/A,#N/A,FALSE,"PF Acquisition";#N/A,#N/A,FALSE,"PF Offering"}</definedName>
    <definedName name="htm" hidden="1">{"'SIVA Pricing Model'!$A$1:$F$39"}</definedName>
    <definedName name="HTM_Control">{"'下期集計（10.27迄・速報値）'!$Q$16"}</definedName>
    <definedName name="HTML" hidden="1">{"'Valuation I'!$A$3:$AT$50"}</definedName>
    <definedName name="ＨＴＭＬ">{"'コメント'!$A$1:$C$37"}</definedName>
    <definedName name="html_client" hidden="1">{"'PROFILS'!$A$2:$E$3"}</definedName>
    <definedName name="HTML_CodePage" hidden="1">1252</definedName>
    <definedName name="HTML_Cont" hidden="1">{"'vert'!$A$1:$T$117"}</definedName>
    <definedName name="HTML_Control" hidden="1">{"'Leverage'!$B$2:$M$418"}</definedName>
    <definedName name="HTML_Control_1" hidden="1">{"'A'!$CL$1:$DB$170"}</definedName>
    <definedName name="HTML_Control_1_1" hidden="1">{"'2ND_QUAR'!$A$1:$P$106"}</definedName>
    <definedName name="HTML_Control_1_1_1" hidden="1">{"'PRODUCTIONCOST SHEET'!$B$3:$G$48"}</definedName>
    <definedName name="HTML_Control_1_2" hidden="1">{"'2ND_QUAR'!$A$1:$P$106"}</definedName>
    <definedName name="HTML_Control_1_3" hidden="1">{"'2ND_QUAR'!$A$1:$P$106"}</definedName>
    <definedName name="HTML_Control_1_4" hidden="1">{"'2ND_QUAR'!$A$1:$P$106"}</definedName>
    <definedName name="HTML_Control_1_5" hidden="1">{"'2ND_QUAR'!$A$1:$P$106"}</definedName>
    <definedName name="HTML_Control_2" hidden="1">{"'A'!$CL$1:$DB$170"}</definedName>
    <definedName name="HTML_Control_2_1" hidden="1">{"'2ND_QUAR'!$A$1:$P$106"}</definedName>
    <definedName name="HTML_Control_2_2" hidden="1">{"'2ND_QUAR'!$A$1:$P$106"}</definedName>
    <definedName name="HTML_Control_2_3" hidden="1">{"'2ND_QUAR'!$A$1:$P$106"}</definedName>
    <definedName name="HTML_Control_2_4" hidden="1">{"'2ND_QUAR'!$A$1:$P$106"}</definedName>
    <definedName name="HTML_Control_2_5" hidden="1">{"'2ND_QUAR'!$A$1:$P$106"}</definedName>
    <definedName name="HTML_Control_3" hidden="1">{"'A'!$CL$1:$DB$170"}</definedName>
    <definedName name="HTML_Control_3_1" hidden="1">{"'2ND_QUAR'!$A$1:$P$106"}</definedName>
    <definedName name="HTML_Control_3_2" hidden="1">{"'2ND_QUAR'!$A$1:$P$106"}</definedName>
    <definedName name="HTML_Control_3_3" hidden="1">{"'2ND_QUAR'!$A$1:$P$106"}</definedName>
    <definedName name="HTML_Control_3_4" hidden="1">{"'2ND_QUAR'!$A$1:$P$106"}</definedName>
    <definedName name="HTML_Control_3_5" hidden="1">{"'2ND_QUAR'!$A$1:$P$106"}</definedName>
    <definedName name="HTML_Control_4" hidden="1">{"'A'!$CL$1:$DB$170"}</definedName>
    <definedName name="HTML_Control_4_1" hidden="1">{"'2ND_QUAR'!$A$1:$P$106"}</definedName>
    <definedName name="HTML_Control_4_2" hidden="1">{"'2ND_QUAR'!$A$1:$P$106"}</definedName>
    <definedName name="HTML_Control_4_3" hidden="1">{"'2ND_QUAR'!$A$1:$P$106"}</definedName>
    <definedName name="HTML_Control_4_4" hidden="1">{"'2ND_QUAR'!$A$1:$P$106"}</definedName>
    <definedName name="HTML_Control_4_5" hidden="1">{"'2ND_QUAR'!$A$1:$P$106"}</definedName>
    <definedName name="HTML_Control_5" hidden="1">{"'2ND_QUAR'!$A$1:$P$106"}</definedName>
    <definedName name="HTML_Control_5_1" hidden="1">{"'2ND_QUAR'!$A$1:$P$106"}</definedName>
    <definedName name="HTML_Control_5_2" hidden="1">{"'2ND_QUAR'!$A$1:$P$106"}</definedName>
    <definedName name="HTML_Control_5_3" hidden="1">{"'2ND_QUAR'!$A$1:$P$106"}</definedName>
    <definedName name="HTML_Control_5_4" hidden="1">{"'2ND_QUAR'!$A$1:$P$106"}</definedName>
    <definedName name="HTML_Control_5_5" hidden="1">{"'2ND_QUAR'!$A$1:$P$106"}</definedName>
    <definedName name="HTML_Control1" hidden="1">{"'B-2 QSER Jun 98 4-27-98 cor'!$A$1:$F$57"}</definedName>
    <definedName name="HTML_Control12" hidden="1">{"'Vietnam'!$E$21:$W$45","'Vietnam'!$E$21:$W$45"}</definedName>
    <definedName name="HTML_Control123" hidden="1">{"'Vietnam'!$E$21:$W$45","'Vietnam'!$E$21:$W$45"}</definedName>
    <definedName name="HTML_Control2" hidden="1">{"'action plan'!$D$13"}</definedName>
    <definedName name="HTML_Control3" hidden="1">{"'SIVA Pricing Model'!$A$1:$F$39"}</definedName>
    <definedName name="HTML_Control4" hidden="1">{"'Vietnam'!$E$21:$W$45","'Vietnam'!$E$21:$W$45"}</definedName>
    <definedName name="HTML_Control41" hidden="1">{"'Vietnam'!$E$21:$W$45","'Vietnam'!$E$21:$W$45"}</definedName>
    <definedName name="HTML_Control5" hidden="1">{"'B-2 QSER Jun 98 4-27-98 cor'!$A$1:$F$57"}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ac" hidden="1">"Macintosh HD:HomePageStuff:pc:datasets:implprem.html"</definedName>
    <definedName name="HTML_PathTemplate">"C:\Mes documents\HTMLTemp.htm"</definedName>
    <definedName name="HTML_Title" hidden="1">"leverage"</definedName>
    <definedName name="HTML1" hidden="1">{"'Trend_Total'!$A$7:$V$10","'Trend_Total'!$A$1:$V$4"}</definedName>
    <definedName name="HTML1_1" hidden="1">"[SUMFIN.XLS]IncStmt!$A$1:$AB$116"</definedName>
    <definedName name="HTML1_10" hidden="1">"Syiad.Al-Duri@brr.de"</definedName>
    <definedName name="HTML1_11" hidden="1">-4146</definedName>
    <definedName name="HTML1_12" hidden="1">"c:\temp\test.html"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"BR710 Cost Reduction Programme"</definedName>
    <definedName name="HTML1_4" hidden="1">"Activities"</definedName>
    <definedName name="HTML1_5" hidden="1">"Below is an overview of cost reduction items currently being worked or investigated."</definedName>
    <definedName name="HTML1_6" hidden="1">-4146</definedName>
    <definedName name="HTML1_7" hidden="1">1</definedName>
    <definedName name="HTML1_8" hidden="1">"23/03/98"</definedName>
    <definedName name="HTML1_9" hidden="1">"E710 / Syiad Al-Duri x2016"</definedName>
    <definedName name="HTML10_10" hidden="1">""</definedName>
    <definedName name="HTML10_11" hidden="1">1</definedName>
    <definedName name="HTML10_12" hidden="1">"Q:\DNSTREAM\COMMOPS\TRADING\PSOTCMTD.HTM"</definedName>
    <definedName name="HTML10_2" hidden="1">1</definedName>
    <definedName name="HTML10_3" hidden="1">"PS&amp;CM OTC Monthly Summary"</definedName>
    <definedName name="HTML10_4" hidden="1">"PS&amp;CM OTC Monthly Summary"</definedName>
    <definedName name="HTML10_5" hidden="1">""</definedName>
    <definedName name="HTML10_6" hidden="1">-4146</definedName>
    <definedName name="HTML10_7" hidden="1">-4146</definedName>
    <definedName name="HTML10_8" hidden="1">"9/2/97"</definedName>
    <definedName name="HTML10_9" hidden="1">"Jeff Rehlen ETN 639-3012"</definedName>
    <definedName name="HTML11_10" hidden="1">""</definedName>
    <definedName name="HTML11_11" hidden="1">1</definedName>
    <definedName name="HTML11_12" hidden="1">"Q:\DNSTREAM\COMMOPS\TRADING\PSOTCMTD.HTM"</definedName>
    <definedName name="HTML11_2" hidden="1">1</definedName>
    <definedName name="HTML11_3" hidden="1">"PS&amp;CM OTC Monthly Summary"</definedName>
    <definedName name="HTML11_4" hidden="1">"PS&amp;CM OTC Monthly Summary"</definedName>
    <definedName name="HTML11_5" hidden="1">""</definedName>
    <definedName name="HTML11_6" hidden="1">-4146</definedName>
    <definedName name="HTML11_7" hidden="1">-4146</definedName>
    <definedName name="HTML11_8" hidden="1">"10/1/97"</definedName>
    <definedName name="HTML11_9" hidden="1">"Jeff Rehlen ETN 639-3012"</definedName>
    <definedName name="HTML12_10" hidden="1">""</definedName>
    <definedName name="HTML12_11" hidden="1">1</definedName>
    <definedName name="HTML12_12" hidden="1">"Q:\DNSTREAM\COMMOPS\TRADING\PSOTCMTD.HTM"</definedName>
    <definedName name="HTML12_2" hidden="1">1</definedName>
    <definedName name="HTML12_3" hidden="1">"PS&amp;CM OTC Monthly Summary"</definedName>
    <definedName name="HTML12_4" hidden="1">"PS&amp;CM OTC Monthly Summary"</definedName>
    <definedName name="HTML12_5" hidden="1">""</definedName>
    <definedName name="HTML12_6" hidden="1">-4146</definedName>
    <definedName name="HTML12_7" hidden="1">-4146</definedName>
    <definedName name="HTML12_8" hidden="1">"11/4/97"</definedName>
    <definedName name="HTML12_9" hidden="1">"Jeff Rehlen ETN 639-3012"</definedName>
    <definedName name="HTML13_10" hidden="1">""</definedName>
    <definedName name="HTML13_11" hidden="1">1</definedName>
    <definedName name="HTML13_12" hidden="1">"Q:\DNSTREAM\COMMOPS\TRADING\PSOTCMTD.HTM"</definedName>
    <definedName name="HTML13_2" hidden="1">1</definedName>
    <definedName name="HTML13_3" hidden="1">"PS&amp;CM OTC Monthly Summary"</definedName>
    <definedName name="HTML13_4" hidden="1">"PS&amp;CM OTC Monthly Summary"</definedName>
    <definedName name="HTML13_5" hidden="1">""</definedName>
    <definedName name="HTML13_6" hidden="1">-4146</definedName>
    <definedName name="HTML13_7" hidden="1">-4146</definedName>
    <definedName name="HTML13_8" hidden="1">"11/4/97"</definedName>
    <definedName name="HTML13_9" hidden="1">"Jeff Rehlen ETN 639-3012"</definedName>
    <definedName name="HTML14_10" hidden="1">""</definedName>
    <definedName name="HTML14_11" hidden="1">1</definedName>
    <definedName name="HTML14_12" hidden="1">"Q:\DNSTREAM\COMMOPS\TRADING\PSOTCMTD.HTM"</definedName>
    <definedName name="HTML14_2" hidden="1">1</definedName>
    <definedName name="HTML14_3" hidden="1">"PS&amp;CM OTC Monthly Summary"</definedName>
    <definedName name="HTML14_4" hidden="1">"PS&amp;CM OTC Monthly Summary"</definedName>
    <definedName name="HTML14_5" hidden="1">""</definedName>
    <definedName name="HTML14_6" hidden="1">-4146</definedName>
    <definedName name="HTML14_7" hidden="1">-4146</definedName>
    <definedName name="HTML14_8" hidden="1">"11/4/97"</definedName>
    <definedName name="HTML14_9" hidden="1">"Jeff Rehlen ETN 639-3012"</definedName>
    <definedName name="HTML15_10" hidden="1">""</definedName>
    <definedName name="HTML15_11" hidden="1">1</definedName>
    <definedName name="HTML15_2" hidden="1">1</definedName>
    <definedName name="HTML15_3" hidden="1">"97RNKAUG"</definedName>
    <definedName name="HTML15_4" hidden="1">"North"</definedName>
    <definedName name="HTML15_5" hidden="1">""</definedName>
    <definedName name="HTML15_6" hidden="1">1</definedName>
    <definedName name="HTML15_7" hidden="1">1</definedName>
    <definedName name="HTML15_8" hidden="1">"9/16/97"</definedName>
    <definedName name="HTML15_9" hidden="1">"Bell Atlantic"</definedName>
    <definedName name="HTML16_10" hidden="1">""</definedName>
    <definedName name="HTML16_11" hidden="1">1</definedName>
    <definedName name="HTML16_2" hidden="1">1</definedName>
    <definedName name="HTML16_3" hidden="1">"97RNKAUG"</definedName>
    <definedName name="HTML16_4" hidden="1">"South"</definedName>
    <definedName name="HTML16_5" hidden="1">""</definedName>
    <definedName name="HTML16_6" hidden="1">1</definedName>
    <definedName name="HTML16_7" hidden="1">1</definedName>
    <definedName name="HTML16_8" hidden="1">"9/16/97"</definedName>
    <definedName name="HTML16_9" hidden="1">"Bell Atlantic"</definedName>
    <definedName name="HTML17_10" hidden="1">""</definedName>
    <definedName name="HTML17_11" hidden="1">1</definedName>
    <definedName name="HTML17_2" hidden="1">1</definedName>
    <definedName name="HTML17_3" hidden="1">"97RNK"</definedName>
    <definedName name="HTML17_4" hidden="1">"ReglSys"</definedName>
    <definedName name="HTML17_5" hidden="1">""</definedName>
    <definedName name="HTML17_6" hidden="1">1</definedName>
    <definedName name="HTML17_7" hidden="1">1</definedName>
    <definedName name="HTML17_8" hidden="1">"9/16/97"</definedName>
    <definedName name="HTML17_9" hidden="1">"Bell Atlantic"</definedName>
    <definedName name="HTML18_10" hidden="1">""</definedName>
    <definedName name="HTML18_11" hidden="1">1</definedName>
    <definedName name="HTML18_2" hidden="1">1</definedName>
    <definedName name="HTML18_3" hidden="1">"97RNKNOV"</definedName>
    <definedName name="HTML18_4" hidden="1">"Regional"</definedName>
    <definedName name="HTML18_5" hidden="1">""</definedName>
    <definedName name="HTML18_6" hidden="1">1</definedName>
    <definedName name="HTML18_7" hidden="1">1</definedName>
    <definedName name="HTML18_8" hidden="1">"12/22/97"</definedName>
    <definedName name="HTML18_9" hidden="1">"Bell Atlantic"</definedName>
    <definedName name="HTML19_10" hidden="1">""</definedName>
    <definedName name="HTML19_11" hidden="1">1</definedName>
    <definedName name="HTML19_2" hidden="1">1</definedName>
    <definedName name="HTML19_3" hidden="1">"97RNKNOV"</definedName>
    <definedName name="HTML19_4" hidden="1">"ReglSys"</definedName>
    <definedName name="HTML19_5" hidden="1">""</definedName>
    <definedName name="HTML19_6" hidden="1">1</definedName>
    <definedName name="HTML19_7" hidden="1">1</definedName>
    <definedName name="HTML19_8" hidden="1">"12/23/97"</definedName>
    <definedName name="HTML19_9" hidden="1">"Bell Atlantic"</definedName>
    <definedName name="HTML1a" hidden="1">{"'Vietnam'!$E$21:$W$45","'Vietnam'!$E$21:$W$45"}</definedName>
    <definedName name="html2" hidden="1">{"'Sample Status'!$A$1:$J$21"}</definedName>
    <definedName name="HTML2_1" hidden="1">"[TB9.XLS]St_tot_94_95!$A$1:$J$427"</definedName>
    <definedName name="HTML2_10" hidden="1">"For More Information:  Bob De Young"</definedName>
    <definedName name="HTML2_11" hidden="1">1</definedName>
    <definedName name="HTML2_12" hidden="1">"C:\TEMP\TEST.HTM"</definedName>
    <definedName name="HTML2_13" hidden="1">#N/A</definedName>
    <definedName name="HTML2_14" hidden="1">#N/A</definedName>
    <definedName name="HTML2_15" hidden="1">#N/A</definedName>
    <definedName name="HTML2_2" hidden="1">-4146</definedName>
    <definedName name="HTML2_3" hidden="1">"PS&amp;CM OTC Y-T-D Summary"</definedName>
    <definedName name="HTML2_4" hidden="1">"PS&amp;CM OTC Y-T-D Summary"</definedName>
    <definedName name="HTML2_5" hidden="1">""</definedName>
    <definedName name="HTML2_6" hidden="1">-4146</definedName>
    <definedName name="HTML2_7" hidden="1">1</definedName>
    <definedName name="HTML2_8" hidden="1">"02/13/97"</definedName>
    <definedName name="HTML2_9" hidden="1">"Conoco"</definedName>
    <definedName name="HTML20_10" hidden="1">""</definedName>
    <definedName name="HTML20_11" hidden="1">1</definedName>
    <definedName name="HTML20_2" hidden="1">1</definedName>
    <definedName name="HTML20_3" hidden="1">"97RNKNOV"</definedName>
    <definedName name="HTML20_4" hidden="1">"North"</definedName>
    <definedName name="HTML20_5" hidden="1">""</definedName>
    <definedName name="HTML20_6" hidden="1">1</definedName>
    <definedName name="HTML20_7" hidden="1">1</definedName>
    <definedName name="HTML20_8" hidden="1">"12/23/97"</definedName>
    <definedName name="HTML20_9" hidden="1">"Bell Atlantic"</definedName>
    <definedName name="HTML21_10" hidden="1">""</definedName>
    <definedName name="HTML21_11" hidden="1">1</definedName>
    <definedName name="HTML21_2" hidden="1">1</definedName>
    <definedName name="HTML21_3" hidden="1">"97RNKNOV"</definedName>
    <definedName name="HTML21_4" hidden="1">"South"</definedName>
    <definedName name="HTML21_5" hidden="1">""</definedName>
    <definedName name="HTML21_6" hidden="1">1</definedName>
    <definedName name="HTML21_7" hidden="1">1</definedName>
    <definedName name="HTML21_8" hidden="1">"12/23/97"</definedName>
    <definedName name="HTML21_9" hidden="1">"Bell Atlantic"</definedName>
    <definedName name="HTML22_10" hidden="1">""</definedName>
    <definedName name="HTML22_11" hidden="1">1</definedName>
    <definedName name="HTML22_2" hidden="1">1</definedName>
    <definedName name="HTML22_3" hidden="1">"97RNKDEC"</definedName>
    <definedName name="HTML22_4" hidden="1">"CAM Perf Model"</definedName>
    <definedName name="HTML22_5" hidden="1">""</definedName>
    <definedName name="HTML22_6" hidden="1">1</definedName>
    <definedName name="HTML22_7" hidden="1">1</definedName>
    <definedName name="HTML22_8" hidden="1">"1/20/98"</definedName>
    <definedName name="HTML22_9" hidden="1">"Bell Atlantic"</definedName>
    <definedName name="HTML23_10" hidden="1">""</definedName>
    <definedName name="HTML23_11" hidden="1">1</definedName>
    <definedName name="HTML23_2" hidden="1">1</definedName>
    <definedName name="HTML23_3" hidden="1">"97RNK"</definedName>
    <definedName name="HTML23_4" hidden="1">"Regional"</definedName>
    <definedName name="HTML23_5" hidden="1">""</definedName>
    <definedName name="HTML23_6" hidden="1">1</definedName>
    <definedName name="HTML23_7" hidden="1">1</definedName>
    <definedName name="HTML23_8" hidden="1">"1/21/98"</definedName>
    <definedName name="HTML23_9" hidden="1">"Bell Atlantic"</definedName>
    <definedName name="HTML24_10" hidden="1">""</definedName>
    <definedName name="HTML24_11" hidden="1">1</definedName>
    <definedName name="HTML24_2" hidden="1">1</definedName>
    <definedName name="HTML24_3" hidden="1">"97RNK"</definedName>
    <definedName name="HTML24_4" hidden="1">"ReglSys"</definedName>
    <definedName name="HTML24_5" hidden="1">""</definedName>
    <definedName name="HTML24_6" hidden="1">1</definedName>
    <definedName name="HTML24_7" hidden="1">1</definedName>
    <definedName name="HTML24_8" hidden="1">"1/21/98"</definedName>
    <definedName name="HTML24_9" hidden="1">"Bell Atlantic"</definedName>
    <definedName name="HTML25_10" hidden="1">""</definedName>
    <definedName name="HTML25_11" hidden="1">1</definedName>
    <definedName name="HTML25_2" hidden="1">1</definedName>
    <definedName name="HTML25_3" hidden="1">"97RNK"</definedName>
    <definedName name="HTML25_4" hidden="1">"North"</definedName>
    <definedName name="HTML25_5" hidden="1">""</definedName>
    <definedName name="HTML25_6" hidden="1">1</definedName>
    <definedName name="HTML25_7" hidden="1">1</definedName>
    <definedName name="HTML25_8" hidden="1">"1/21/98"</definedName>
    <definedName name="HTML25_9" hidden="1">"Bell Atlantic"</definedName>
    <definedName name="HTML26_10" hidden="1">""</definedName>
    <definedName name="HTML26_11" hidden="1">1</definedName>
    <definedName name="HTML26_2" hidden="1">1</definedName>
    <definedName name="HTML26_3" hidden="1">"97RNK"</definedName>
    <definedName name="HTML26_4" hidden="1">"South"</definedName>
    <definedName name="HTML26_5" hidden="1">""</definedName>
    <definedName name="HTML26_6" hidden="1">1</definedName>
    <definedName name="HTML26_7" hidden="1">1</definedName>
    <definedName name="HTML26_8" hidden="1">"1/21/98"</definedName>
    <definedName name="HTML26_9" hidden="1">"Bell Atlantic"</definedName>
    <definedName name="HTML27_10" hidden="1">""</definedName>
    <definedName name="HTML27_11" hidden="1">1</definedName>
    <definedName name="HTML27_2" hidden="1">1</definedName>
    <definedName name="HTML27_3" hidden="1">"98RANK03"</definedName>
    <definedName name="HTML27_4" hidden="1">"ReglSys"</definedName>
    <definedName name="HTML27_5" hidden="1">""</definedName>
    <definedName name="HTML27_6" hidden="1">1</definedName>
    <definedName name="HTML27_7" hidden="1">1</definedName>
    <definedName name="HTML27_8" hidden="1">"4/21/98"</definedName>
    <definedName name="HTML27_9" hidden="1">"Bell Atlantic"</definedName>
    <definedName name="HTML28_10" hidden="1">""</definedName>
    <definedName name="HTML28_11" hidden="1">1</definedName>
    <definedName name="HTML28_2" hidden="1">1</definedName>
    <definedName name="HTML28_3" hidden="1">"98RANK03"</definedName>
    <definedName name="HTML28_4" hidden="1">"South"</definedName>
    <definedName name="HTML28_5" hidden="1">""</definedName>
    <definedName name="HTML28_6" hidden="1">1</definedName>
    <definedName name="HTML28_7" hidden="1">1</definedName>
    <definedName name="HTML28_8" hidden="1">"4/21/98"</definedName>
    <definedName name="HTML28_9" hidden="1">"Bell Atlantic"</definedName>
    <definedName name="HTML29_10" hidden="1">""</definedName>
    <definedName name="HTML29_11" hidden="1">1</definedName>
    <definedName name="HTML29_2" hidden="1">1</definedName>
    <definedName name="HTML29_3" hidden="1">"98RANK03"</definedName>
    <definedName name="HTML29_4" hidden="1">"North"</definedName>
    <definedName name="HTML29_5" hidden="1">""</definedName>
    <definedName name="HTML29_6" hidden="1">1</definedName>
    <definedName name="HTML29_7" hidden="1">1</definedName>
    <definedName name="HTML29_8" hidden="1">"4/21/98"</definedName>
    <definedName name="HTML29_9" hidden="1">"Bell Atlantic"</definedName>
    <definedName name="HTML3_1" hidden="1">"[TB9.XLS]St_tot_94_95!$A$1:$H$427"</definedName>
    <definedName name="HTML3_10" hidden="1">""</definedName>
    <definedName name="HTML3_11" hidden="1">-4146</definedName>
    <definedName name="HTML3_12" hidden="1">"C:\TEMP\test.htm"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"PRODSETL"</definedName>
    <definedName name="HTML3_4" hidden="1">"Y-T-D Summary"</definedName>
    <definedName name="HTML3_5" hidden="1">""</definedName>
    <definedName name="HTML3_6" hidden="1">-4146</definedName>
    <definedName name="HTML3_7" hidden="1">-4146</definedName>
    <definedName name="HTML3_8" hidden="1">"02/13/97"</definedName>
    <definedName name="HTML3_9" hidden="1">"Conoco"</definedName>
    <definedName name="HTML30_10" hidden="1">""</definedName>
    <definedName name="HTML30_11" hidden="1">1</definedName>
    <definedName name="HTML30_2" hidden="1">1</definedName>
    <definedName name="HTML30_3" hidden="1">"98RNK"</definedName>
    <definedName name="HTML30_4" hidden="1">"Regional"</definedName>
    <definedName name="HTML30_5" hidden="1">""</definedName>
    <definedName name="HTML30_6" hidden="1">1</definedName>
    <definedName name="HTML30_7" hidden="1">1</definedName>
    <definedName name="HTML30_8" hidden="1">"5/21/98"</definedName>
    <definedName name="HTML30_9" hidden="1">"Bell Atlantic"</definedName>
    <definedName name="HTML31_10" hidden="1">""</definedName>
    <definedName name="HTML31_11" hidden="1">1</definedName>
    <definedName name="HTML31_2" hidden="1">1</definedName>
    <definedName name="HTML31_3" hidden="1">"98RNK"</definedName>
    <definedName name="HTML31_4" hidden="1">"ReglSys"</definedName>
    <definedName name="HTML31_5" hidden="1">""</definedName>
    <definedName name="HTML31_6" hidden="1">1</definedName>
    <definedName name="HTML31_7" hidden="1">1</definedName>
    <definedName name="HTML31_8" hidden="1">"5/21/98"</definedName>
    <definedName name="HTML31_9" hidden="1">"Bell Atlantic"</definedName>
    <definedName name="HTML32_10" hidden="1">""</definedName>
    <definedName name="HTML32_11" hidden="1">1</definedName>
    <definedName name="HTML32_2" hidden="1">1</definedName>
    <definedName name="HTML32_3" hidden="1">"98RNK"</definedName>
    <definedName name="HTML32_4" hidden="1">"MidAtlantic"</definedName>
    <definedName name="HTML32_5" hidden="1">""</definedName>
    <definedName name="HTML32_6" hidden="1">1</definedName>
    <definedName name="HTML32_7" hidden="1">1</definedName>
    <definedName name="HTML32_8" hidden="1">"5/21/98"</definedName>
    <definedName name="HTML32_9" hidden="1">"Bell Atlantic"</definedName>
    <definedName name="HTML33_10" hidden="1">""</definedName>
    <definedName name="HTML33_11" hidden="1">1</definedName>
    <definedName name="HTML33_2" hidden="1">1</definedName>
    <definedName name="HTML33_3" hidden="1">"98RNK"</definedName>
    <definedName name="HTML33_4" hidden="1">"Gateway"</definedName>
    <definedName name="HTML33_5" hidden="1">""</definedName>
    <definedName name="HTML33_6" hidden="1">1</definedName>
    <definedName name="HTML33_7" hidden="1">1</definedName>
    <definedName name="HTML33_8" hidden="1">"5/21/98"</definedName>
    <definedName name="HTML33_9" hidden="1">"Bell Atlantic"</definedName>
    <definedName name="HTML34_10" hidden="1">""</definedName>
    <definedName name="HTML34_11" hidden="1">1</definedName>
    <definedName name="HTML34_2" hidden="1">1</definedName>
    <definedName name="HTML34_3" hidden="1">"98RANK05"</definedName>
    <definedName name="HTML34_4" hidden="1">"Regional"</definedName>
    <definedName name="HTML34_5" hidden="1">""</definedName>
    <definedName name="HTML34_6" hidden="1">1</definedName>
    <definedName name="HTML34_7" hidden="1">1</definedName>
    <definedName name="HTML34_8" hidden="1">"6/18/98"</definedName>
    <definedName name="HTML34_9" hidden="1">"Bell Atlantic"</definedName>
    <definedName name="HTML35_10" hidden="1">""</definedName>
    <definedName name="HTML35_11" hidden="1">1</definedName>
    <definedName name="HTML35_2" hidden="1">1</definedName>
    <definedName name="HTML35_3" hidden="1">"98RANK05"</definedName>
    <definedName name="HTML35_4" hidden="1">"ReglSys"</definedName>
    <definedName name="HTML35_5" hidden="1">""</definedName>
    <definedName name="HTML35_6" hidden="1">1</definedName>
    <definedName name="HTML35_7" hidden="1">1</definedName>
    <definedName name="HTML35_8" hidden="1">"6/18/98"</definedName>
    <definedName name="HTML35_9" hidden="1">"Bell Atlantic"</definedName>
    <definedName name="HTML36_10" hidden="1">""</definedName>
    <definedName name="HTML36_11" hidden="1">1</definedName>
    <definedName name="HTML36_2" hidden="1">1</definedName>
    <definedName name="HTML36_3" hidden="1">"98RANK05"</definedName>
    <definedName name="HTML36_4" hidden="1">"MidAtlantic"</definedName>
    <definedName name="HTML36_5" hidden="1">""</definedName>
    <definedName name="HTML36_6" hidden="1">1</definedName>
    <definedName name="HTML36_7" hidden="1">1</definedName>
    <definedName name="HTML36_8" hidden="1">"6/18/98"</definedName>
    <definedName name="HTML36_9" hidden="1">"Bell Atlantic"</definedName>
    <definedName name="HTML37_10" hidden="1">""</definedName>
    <definedName name="HTML37_11" hidden="1">1</definedName>
    <definedName name="HTML37_2" hidden="1">1</definedName>
    <definedName name="HTML37_3" hidden="1">"98RANK05"</definedName>
    <definedName name="HTML37_4" hidden="1">"Gateway"</definedName>
    <definedName name="HTML37_5" hidden="1">""</definedName>
    <definedName name="HTML37_6" hidden="1">1</definedName>
    <definedName name="HTML37_7" hidden="1">1</definedName>
    <definedName name="HTML37_8" hidden="1">"6/18/98"</definedName>
    <definedName name="HTML37_9" hidden="1">"Bell Atlantic"</definedName>
    <definedName name="HTML38_10" hidden="1">""</definedName>
    <definedName name="HTML38_11" hidden="1">1</definedName>
    <definedName name="HTML38_2" hidden="1">1</definedName>
    <definedName name="HTML38_3" hidden="1">"98RNK"</definedName>
    <definedName name="HTML38_4" hidden="1">"ReglSys"</definedName>
    <definedName name="HTML38_5" hidden="1">""</definedName>
    <definedName name="HTML38_6" hidden="1">1</definedName>
    <definedName name="HTML38_7" hidden="1">1</definedName>
    <definedName name="HTML38_8" hidden="1">"8/20/98"</definedName>
    <definedName name="HTML38_9" hidden="1">"Bell Atlantic"</definedName>
    <definedName name="HTML39_10" hidden="1">""</definedName>
    <definedName name="HTML39_11" hidden="1">1</definedName>
    <definedName name="HTML39_2" hidden="1">1</definedName>
    <definedName name="HTML39_3" hidden="1">"98RANK07"</definedName>
    <definedName name="HTML39_4" hidden="1">"ReglSys"</definedName>
    <definedName name="HTML39_5" hidden="1">""</definedName>
    <definedName name="HTML39_6" hidden="1">1</definedName>
    <definedName name="HTML39_7" hidden="1">1</definedName>
    <definedName name="HTML39_8" hidden="1">"8/20/98"</definedName>
    <definedName name="HTML39_9" hidden="1">"Bell Atlantic"</definedName>
    <definedName name="HTML4_1" hidden="1">"'[AN$.XLS]Support'!$A$1:$M$31"</definedName>
    <definedName name="HTML4_10" hidden="1">""</definedName>
    <definedName name="HTML4_11" hidden="1">1</definedName>
    <definedName name="HTML4_12" hidden="1">"Q:\DNSTREAM\COMMOPS\TRADING\PSOTCYTD.HTM"</definedName>
    <definedName name="HTML4_2" hidden="1">1</definedName>
    <definedName name="HTML4_3" hidden="1">"PRODSETL"</definedName>
    <definedName name="HTML4_4" hidden="1">"PS&amp;CM OTC Y-T-D Summary"</definedName>
    <definedName name="HTML4_5" hidden="1">""</definedName>
    <definedName name="HTML4_6" hidden="1">-4146</definedName>
    <definedName name="HTML4_7" hidden="1">-4146</definedName>
    <definedName name="HTML4_8" hidden="1">"4/3/97"</definedName>
    <definedName name="HTML4_9" hidden="1">"Bob De Young ETN 639-4510"</definedName>
    <definedName name="HTML40_10" hidden="1">""</definedName>
    <definedName name="HTML40_11" hidden="1">1</definedName>
    <definedName name="HTML40_2" hidden="1">1</definedName>
    <definedName name="HTML40_3" hidden="1">"98RANK07"</definedName>
    <definedName name="HTML40_4" hidden="1">"MidAtlantic"</definedName>
    <definedName name="HTML40_5" hidden="1">""</definedName>
    <definedName name="HTML40_6" hidden="1">1</definedName>
    <definedName name="HTML40_7" hidden="1">1</definedName>
    <definedName name="HTML40_8" hidden="1">"8/20/98"</definedName>
    <definedName name="HTML40_9" hidden="1">"Bell Atlantic"</definedName>
    <definedName name="HTML41_10" hidden="1">""</definedName>
    <definedName name="HTML41_11" hidden="1">1</definedName>
    <definedName name="HTML41_2" hidden="1">1</definedName>
    <definedName name="HTML41_3" hidden="1">"98RANK07"</definedName>
    <definedName name="HTML41_4" hidden="1">"Gateway"</definedName>
    <definedName name="HTML41_5" hidden="1">""</definedName>
    <definedName name="HTML41_6" hidden="1">1</definedName>
    <definedName name="HTML41_7" hidden="1">1</definedName>
    <definedName name="HTML41_8" hidden="1">"8/20/98"</definedName>
    <definedName name="HTML41_9" hidden="1">"Bell Atlantic"</definedName>
    <definedName name="HTML5_1" hidden="1">"'[AN$.XLS]1st Pass'!$A$1:$J$17"</definedName>
    <definedName name="HTML5_10" hidden="1">""</definedName>
    <definedName name="HTML5_11" hidden="1">1</definedName>
    <definedName name="HTML5_12" hidden="1">"Q:\DNSTREAM\COMMOPS\TRADING\PSOTCMTD.HTM"</definedName>
    <definedName name="HTML5_2" hidden="1">1</definedName>
    <definedName name="HTML5_3" hidden="1">"PS&amp;CM OTC Monthly Summary"</definedName>
    <definedName name="HTML5_4" hidden="1">"PS&amp;CM OTC Monthly Summary"</definedName>
    <definedName name="HTML5_5" hidden="1">""</definedName>
    <definedName name="HTML5_6" hidden="1">-4146</definedName>
    <definedName name="HTML5_7" hidden="1">-4146</definedName>
    <definedName name="HTML5_8" hidden="1">"4/3/97"</definedName>
    <definedName name="HTML5_9" hidden="1">"Bob De Young ETN 639-4510"</definedName>
    <definedName name="HTML6_10" hidden="1">""</definedName>
    <definedName name="HTML6_11" hidden="1">1</definedName>
    <definedName name="HTML6_12" hidden="1">"Q:\DNSTREAM\COMMOPS\TRADING\PSOTCMTD.HTM"</definedName>
    <definedName name="HTML6_2" hidden="1">1</definedName>
    <definedName name="HTML6_3" hidden="1">"PS&amp;CM OTC Monthly Summary"</definedName>
    <definedName name="HTML6_4" hidden="1">"PS&amp;CM OTC Monthly Summary"</definedName>
    <definedName name="HTML6_5" hidden="1">""</definedName>
    <definedName name="HTML6_6" hidden="1">-4146</definedName>
    <definedName name="HTML6_7" hidden="1">-4146</definedName>
    <definedName name="HTML6_8" hidden="1">"5/1/97"</definedName>
    <definedName name="HTML6_9" hidden="1">"Bob De Young ETN 639-4510"</definedName>
    <definedName name="HTML7_10" hidden="1">""</definedName>
    <definedName name="HTML7_11" hidden="1">1</definedName>
    <definedName name="HTML7_12" hidden="1">"Q:\DNSTREAM\COMMOPS\TRADING\PSOTCMTD.HTM"</definedName>
    <definedName name="HTML7_2" hidden="1">1</definedName>
    <definedName name="HTML7_3" hidden="1">"PS&amp;CM OTC Monthly Summary"</definedName>
    <definedName name="HTML7_4" hidden="1">"PS&amp;CM OTC Monthly Summary"</definedName>
    <definedName name="HTML7_5" hidden="1">""</definedName>
    <definedName name="HTML7_6" hidden="1">-4146</definedName>
    <definedName name="HTML7_7" hidden="1">-4146</definedName>
    <definedName name="HTML7_8" hidden="1">"6/2/97"</definedName>
    <definedName name="HTML7_9" hidden="1">"Bob De Young ETN 639-4510"</definedName>
    <definedName name="HTML8_10" hidden="1">""</definedName>
    <definedName name="HTML8_11" hidden="1">1</definedName>
    <definedName name="HTML8_12" hidden="1">"Q:\DNSTREAM\COMMOPS\TRADING\PSOTCMTD.HTM"</definedName>
    <definedName name="HTML8_2" hidden="1">1</definedName>
    <definedName name="HTML8_3" hidden="1">"PS&amp;CM OTC Monthly Summary"</definedName>
    <definedName name="HTML8_4" hidden="1">"PS&amp;CM OTC Monthly Summary"</definedName>
    <definedName name="HTML8_5" hidden="1">""</definedName>
    <definedName name="HTML8_6" hidden="1">-4146</definedName>
    <definedName name="HTML8_7" hidden="1">-4146</definedName>
    <definedName name="HTML8_8" hidden="1">"7/1/97"</definedName>
    <definedName name="HTML8_9" hidden="1">"Bob De Young ETN 639-4510"</definedName>
    <definedName name="HTML9_10" hidden="1">""</definedName>
    <definedName name="HTML9_11" hidden="1">1</definedName>
    <definedName name="HTML9_12" hidden="1">"Q:\DNSTREAM\COMMOPS\TRADING\PSOTCMTD.HTM"</definedName>
    <definedName name="HTML9_2" hidden="1">1</definedName>
    <definedName name="HTML9_3" hidden="1">"PS&amp;CM OTC Monthly Summary"</definedName>
    <definedName name="HTML9_4" hidden="1">"PS&amp;CM OTC Monthly Summary"</definedName>
    <definedName name="HTML9_5" hidden="1">""</definedName>
    <definedName name="HTML9_6" hidden="1">-4146</definedName>
    <definedName name="HTML9_7" hidden="1">-4146</definedName>
    <definedName name="HTML9_8" hidden="1">"8/1/97"</definedName>
    <definedName name="HTML9_9" hidden="1">"Bob De Young ETN 639-4510"</definedName>
    <definedName name="HTMLCount" hidden="1">2</definedName>
    <definedName name="htmll2" hidden="1">{"'Sample Status'!$A$1:$J$21"}</definedName>
    <definedName name="htwentyone">#REF!,#REF!,#REF!,#REF!,#REF!,#REF!,#REF!,#REF!,#REF!,#REF!</definedName>
    <definedName name="htwentythree">#REF!,#REF!,#REF!,#REF!,#REF!,#REF!,#REF!,#REF!</definedName>
    <definedName name="htwentytwo">#REF!,#REF!,#REF!,#REF!,#REF!,#REF!,#REF!,#REF!,#REF!</definedName>
    <definedName name="hui" hidden="1">{#N/A,#N/A,FALSE,"Assump2";#N/A,#N/A,FALSE,"Income2";#N/A,#N/A,FALSE,"Balance2";#N/A,#N/A,FALSE,"DCF Filter";#N/A,#N/A,FALSE,"Trans Assump2";#N/A,#N/A,FALSE,"Combined Income2";#N/A,#N/A,FALSE,"Combined Balance2"}</definedName>
    <definedName name="huy" hidden="1">{"'Sheet1'!$L$16"}</definedName>
    <definedName name="I" hidden="1">{"Fcst by Qtr Full",#N/A,FALSE,"Tot PalmPalm";"Fcst by Qtr Full",#N/A,FALSE,"Tot Device";"Fcst by Qtr Full",#N/A,FALSE,"Platform";"Fcst by Qtr Full",#N/A,FALSE,"Palm.Net";"Fcst by Qtr Full",#N/A,FALSE,"Elim"}</definedName>
    <definedName name="IC_1">#REF!</definedName>
    <definedName name="IC_2">#REF!</definedName>
    <definedName name="IC_P">#REF!</definedName>
    <definedName name="IC_P1">#REF!</definedName>
    <definedName name="IC_P2">#REF!</definedName>
    <definedName name="IC_P3">#REF!</definedName>
    <definedName name="ID">"4.2"</definedName>
    <definedName name="id_cf_FI" hidden="1">{"MISDBAH/G_ID_CF"}</definedName>
    <definedName name="id_cf_IsText" hidden="1">FALSE</definedName>
    <definedName name="id_cf_OF" hidden="1">{"COL01","COL02","COL04","COL05","COL06","COL07","COL08","COL09","COL10","COL11","COL12","COL13","COL14","COL15","COL16","COL17","COL18","DATUM"}</definedName>
    <definedName name="id_cf_OFText" hidden="1">{"Konto|","BEZEICHNUNG|","MAR/2001|","APR/2001|","MAI/2001|","JUN/2001|","JUL/2001|","AUG/2001|","SEP/2001|","OKT/2001|","NOV/2001|","DEZ/2001|","JAN/2002|","FEB/2002|","","TOTAL|","",""}</definedName>
    <definedName name="id_cf2_FI" hidden="1">{"MISDBAH/G_ID_CF2"}</definedName>
    <definedName name="id_cf2_IsText" hidden="1">FALSE</definedName>
    <definedName name="id_cf2_OF" hidden="1">{"COL01","COL02","COL04","COL05","COL06","COL07","COL08","COL09","COL10","COL11","COL12","COL13","COL14","COL15","COL16","COL17","COL18","DATUM"}</definedName>
    <definedName name="id_cf2_OFText" hidden="1">{"Konto|","BEZEICHNUNG|","MAR/2001|","APR/2001|","MAI/2001|","JUN/2001|","JUL/2001|","AUG/2001|","SEP/2001|","OKT/2001|","NOV/2001|","DEZ/2001|","JAN/2002|","FEB/2002|","","TOTAL|","",""}</definedName>
    <definedName name="Idaho">#REF!</definedName>
    <definedName name="IEPeXToEUR">1/EUReXToIEP</definedName>
    <definedName name="iffx" hidden="1">{"income statement",#N/A,TRUE,"is";"balance sheet",#N/A,TRUE,"bs";"cashflow",#N/A,TRUE,"cf";"rev summary",#N/A,TRUE,"rev summary";"VAD worldwide",#N/A,TRUE,"VAD (worldwide)";"VAD geog brkdwn",#N/A,TRUE,"VAD (geog breakdown)";"VAD sys wrld wide",#N/A,TRUE,"VADSystem (worldwide)";"VAD sys geog brkdwn",#N/A,TRUE,"VADSystem (geog breakdown)";"VAD sys geog brkdwn 2",#N/A,TRUE,"VADSystem (geog breakdown)";"VAG",#N/A,TRUE,"VAG";"CABG",#N/A,TRUE,"CABG";"milestones",#N/A,TRUE,"milestones";"VAD mkt sum",#N/A,TRUE,"VAD Market Sum";"VAD Mkt WW",#N/A,TRUE,"VAD Mkt (worldwide)";"VAD Mkt geog",#N/A,TRUE,"VAD Mkt (Geog)"}</definedName>
    <definedName name="iffy" hidden="1">{"income statement",#N/A,TRUE,"is";"balance sheet",#N/A,TRUE,"bs";"cashflow",#N/A,TRUE,"cf";"rev summary",#N/A,TRUE,"rev summary";"VAD worldwide",#N/A,TRUE,"VAD (worldwide)";"VAD geog brkdwn",#N/A,TRUE,"VAD (geog breakdown)";"VAD sys wrld wide",#N/A,TRUE,"VADSystem (worldwide)";"VAD sys geog brkdwn",#N/A,TRUE,"VADSystem (geog breakdown)";"VAD sys geog brkdwn 2",#N/A,TRUE,"VADSystem (geog breakdown)";"VAG",#N/A,TRUE,"VAG";"CABG",#N/A,TRUE,"CABG";"milestones",#N/A,TRUE,"milestones";"VAD mkt sum",#N/A,TRUE,"VAD Market Sum";"VAD Mkt WW",#N/A,TRUE,"VAD Mkt (worldwide)";"VAD Mkt geog",#N/A,TRUE,"VAD Mkt (Geog)"}</definedName>
    <definedName name="ignore" hidden="1">{"'weekly data'!$A$2:$AS$36"}</definedName>
    <definedName name="ihidepw">"FALSE"</definedName>
    <definedName name="iioo" hidden="1">{#N/A,#N/A,FALSE,"TSUM";#N/A,#N/A,FALSE,"shares";#N/A,#N/A,FALSE,"earnout";#N/A,#N/A,FALSE,"Heaty";#N/A,#N/A,FALSE,"self-tend";#N/A,#N/A,FALSE,"self-sum"}</definedName>
    <definedName name="ijn" hidden="1">{#N/A,#N/A,FALSE,"AD_Purchase";#N/A,#N/A,FALSE,"Credit";#N/A,#N/A,FALSE,"PF Acquisition";#N/A,#N/A,FALSE,"PF Offering"}</definedName>
    <definedName name="Illinois">#REF!</definedName>
    <definedName name="Imagyn" hidden="1">{#N/A,#N/A,FALSE,"Projections";#N/A,#N/A,FALSE,"Multiples Valuation";#N/A,#N/A,FALSE,"LBO";#N/A,#N/A,FALSE,"Multiples_Sensitivity";#N/A,#N/A,FALSE,"Summary"}</definedName>
    <definedName name="IMApplicATSeXToEUR" hidden="1">1/EUReXToATS</definedName>
    <definedName name="Img_ML_1c3d1n6n" hidden="1">"IMG_11"</definedName>
    <definedName name="Img_ML_1t5s6u1f" hidden="1">"IMG_13"</definedName>
    <definedName name="Img_ML_1y7a6c1t">"IMG_6"</definedName>
    <definedName name="Img_ML_2v6s9i5c">"IMG_6"</definedName>
    <definedName name="Img_ML_3b3j3x9k" hidden="1">"IMG_13"</definedName>
    <definedName name="Img_ML_3c6e9c4g">"IMG_6"</definedName>
    <definedName name="Img_ML_3c7g1a7g">"IMG_3"</definedName>
    <definedName name="Img_ML_3e2q4k7i">"IMG_6"</definedName>
    <definedName name="Img_ML_3h2n3p4v">"IMG_6"</definedName>
    <definedName name="Img_ML_3p5d9q5j" hidden="1">"IMG_13"</definedName>
    <definedName name="Img_ML_3y1j4m2m">"IMG_6"</definedName>
    <definedName name="Img_ML_4m3p5r8j">"IMG_12"</definedName>
    <definedName name="Img_ML_5e7g5e5e">"IMG_11"</definedName>
    <definedName name="Img_ML_5e7s6t2u">"IMG_6"</definedName>
    <definedName name="Img_ML_5f9d1i5x">"IMG_6"</definedName>
    <definedName name="Img_ML_5h6q3g8u" hidden="1">"IMG_11"</definedName>
    <definedName name="Img_ML_5k7e4n8n">"IMG_6"</definedName>
    <definedName name="Img_ML_5k8u7s9i">"IMG_6"</definedName>
    <definedName name="Img_ML_6f2p1m9g">"IMG_6"</definedName>
    <definedName name="Img_ML_6k9c9p4d">"IMG_6"</definedName>
    <definedName name="Img_ML_6r9u1n9k">"IMG_6"</definedName>
    <definedName name="Img_ML_6y9f7y3n" hidden="1">"IMG_11"</definedName>
    <definedName name="Img_ML_7g5e5e2b" hidden="1">"IMG_11"</definedName>
    <definedName name="Img_ML_7m5m4k3b">"IMG_6"</definedName>
    <definedName name="Img_ML_7n6h3t1t" hidden="1">"IMG_11"</definedName>
    <definedName name="Img_ML_8b9j5t1p">"IMG_10"</definedName>
    <definedName name="Img_ML_8c2q5i2r">"IMG_6"</definedName>
    <definedName name="Img_ML_8h3m3i1m">"IMG_6"</definedName>
    <definedName name="Img_ML_8h5e9i3c">"IMG_3"</definedName>
    <definedName name="Img_ML_8h7g3c9i">"IMG_3"</definedName>
    <definedName name="Img_ML_8h7g4d4d">"IMG_3"</definedName>
    <definedName name="Img_ML_8j3w6p4c">"IMG_6"</definedName>
    <definedName name="Img_ML_8r1k8t4y">"IMG_6"</definedName>
    <definedName name="Img_ML_8s3q3c1i">"IMG_6"</definedName>
    <definedName name="Img_ML_9n1s4m5f">"IMG_6"</definedName>
    <definedName name="Img_Production_Breakdown">"IMG_3"</definedName>
    <definedName name="Impp_Qtr1_Amt17" hidden="1">#REF!</definedName>
    <definedName name="Impp_Qtr1_Amt19" hidden="1">#REF!</definedName>
    <definedName name="Impp_Qtr1_Amt2" hidden="1">#REF!</definedName>
    <definedName name="Impp_Qtr1_Amt20" hidden="1">#REF!</definedName>
    <definedName name="Impp_Qtr1_Amt21" hidden="1">#REF!</definedName>
    <definedName name="Impp_Qtr1_Amt22" hidden="1">#REF!</definedName>
    <definedName name="Impp_Qtr1_Amt23" hidden="1">#REF!</definedName>
    <definedName name="Impp_Qtr2_Amt17" hidden="1">#REF!</definedName>
    <definedName name="Impp_Qtr2_Amt19" hidden="1">#REF!</definedName>
    <definedName name="Impp_Qtr2_Amt2" hidden="1">#REF!</definedName>
    <definedName name="Impp_Qtr2_Amt20" hidden="1">#REF!</definedName>
    <definedName name="Impp_Qtr2_Amt21" hidden="1">#REF!</definedName>
    <definedName name="Impp_Qtr2_Amt22" hidden="1">#REF!</definedName>
    <definedName name="Impp_Qtr2_Amt23" hidden="1">#REF!</definedName>
    <definedName name="Impp_Qtr3_Amt17" hidden="1">#REF!</definedName>
    <definedName name="Impp_Qtr3_Amt19" hidden="1">#REF!</definedName>
    <definedName name="Impp_Qtr3_Amt2" hidden="1">#REF!</definedName>
    <definedName name="Impp_Qtr3_Amt20" hidden="1">#REF!</definedName>
    <definedName name="Impp_Qtr3_Amt21" hidden="1">#REF!</definedName>
    <definedName name="Impp_Qtr3_Amt22" hidden="1">#REF!</definedName>
    <definedName name="Impp_Qtr3_Amt23" hidden="1">#REF!</definedName>
    <definedName name="Impp_Qtr4_Amt17" hidden="1">#REF!</definedName>
    <definedName name="Impp_Qtr4_Amt19" hidden="1">#REF!</definedName>
    <definedName name="Impp_Qtr4_Amt2" hidden="1">#REF!</definedName>
    <definedName name="Impp_Qtr4_Amt20" hidden="1">#REF!</definedName>
    <definedName name="Impp_Qtr4_Amt21" hidden="1">#REF!</definedName>
    <definedName name="Impp_Qtr4_Amt22" hidden="1">#REF!</definedName>
    <definedName name="Impp_Qtr4_Amt23" hidden="1">#REF!</definedName>
    <definedName name="Impp_Ye_Amt17" hidden="1">#REF!</definedName>
    <definedName name="Impp_Ye_Amt18" hidden="1">#REF!</definedName>
    <definedName name="Impp_Ye_Amt19" hidden="1">#REF!</definedName>
    <definedName name="Impp_Ye_Amt2" hidden="1">#REF!</definedName>
    <definedName name="Impp_Ye_Amt20" hidden="1">#REF!</definedName>
    <definedName name="Impp_Ye_Amt21" hidden="1">#REF!</definedName>
    <definedName name="Impp_Ye_Amt22" hidden="1">#REF!</definedName>
    <definedName name="impuestos" hidden="1">21</definedName>
    <definedName name="inc_stmt">#REF!</definedName>
    <definedName name="INCOME">#REF!</definedName>
    <definedName name="Income_equivalents">#REF!</definedName>
    <definedName name="Income_from_Unconsolidated_Subs">#REF!</definedName>
    <definedName name="INCOME_STMT">#REF!</definedName>
    <definedName name="Income_tax">#REF!</definedName>
    <definedName name="INCOMESTATEMENT">#REF!</definedName>
    <definedName name="Increase_Capitalized_R_D_net">#REF!</definedName>
    <definedName name="IndexedData">#REF!</definedName>
    <definedName name="Indiana">#REF!</definedName>
    <definedName name="Indicat.bis" hidden="1">{"'PROFILS'!$A$2:$E$3"}</definedName>
    <definedName name="IndType" hidden="1">#REF!</definedName>
    <definedName name="inflList" hidden="1">"00000000000000000000000000000000000000000000000000000000000000000000000000000000000000000000000000000000000000000000000000000000000000000000000000000000000000000000000000000000000000000000000000000000"</definedName>
    <definedName name="INFO_BI_EXE_NAME">"BICORE.EXE"</definedName>
    <definedName name="INFO_EXE_SERVER_PATH">"\\sabre2\afw\Sage\Sage 300 ERP\BX61A\BICORE.EXE"</definedName>
    <definedName name="INFO_INSTANCE_ID">"0"</definedName>
    <definedName name="INFO_INSTANCE_NAME">"HQ Human Resource_20120702_12_55_56_5555.xls"</definedName>
    <definedName name="INFO_REPORT_CODE">""</definedName>
    <definedName name="INFO_REPORT_ID">"99"</definedName>
    <definedName name="INFO_REPORT_NAME">"HQ Human Resource"</definedName>
    <definedName name="INFO_RUN_USER">""</definedName>
    <definedName name="INFO_RUN_WORKSTATION">"0313-BBG-FINE"</definedName>
    <definedName name="IngrLink">#REF!</definedName>
    <definedName name="inicat.client" hidden="1">{"'PROFILS'!$A$2:$E$3"}</definedName>
    <definedName name="Initials">" "</definedName>
    <definedName name="InputArea">#REF!</definedName>
    <definedName name="INPUTS">#REF!</definedName>
    <definedName name="INSBEN">0.075</definedName>
    <definedName name="insrateBH">1545800+13346</definedName>
    <definedName name="insratedom">7065000+135816+375000</definedName>
    <definedName name="instodate">73415420</definedName>
    <definedName name="int_calc">#REF!</definedName>
    <definedName name="Int_exp">8%</definedName>
    <definedName name="int_ext_sel">2</definedName>
    <definedName name="int_income">#REF!</definedName>
    <definedName name="int00">#REF!</definedName>
    <definedName name="int1q00">#REF!</definedName>
    <definedName name="int2q00">#REF!</definedName>
    <definedName name="int3q00">#REF!</definedName>
    <definedName name="int4q00">#REF!</definedName>
    <definedName name="Interco2" hidden="1">{#N/A,#N/A,FALSE,"Job Sched"}</definedName>
    <definedName name="Interest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Interest_expense_income">#REF!</definedName>
    <definedName name="InterimColumn" hidden="1">16777215</definedName>
    <definedName name="InterimHeadFont" hidden="1">8388608</definedName>
    <definedName name="InterimHeading" hidden="1">16777215</definedName>
    <definedName name="INTEXP97">#REF!</definedName>
    <definedName name="Intl_Oper_Code16" hidden="1">#REF!</definedName>
    <definedName name="intl97">+#REF!</definedName>
    <definedName name="Inv">#REF!</definedName>
    <definedName name="Invested_capital">#REF!</definedName>
    <definedName name="Invested_capital_DCF">#REF!</definedName>
    <definedName name="Invested_capital_turns">#REF!</definedName>
    <definedName name="Invested_capital_turns_DCF">#REF!</definedName>
    <definedName name="Iowa">#REF!</definedName>
    <definedName name="IPATH">""</definedName>
    <definedName name="IPO" hidden="1">"c89"</definedName>
    <definedName name="IQ_">"c59"</definedName>
    <definedName name="IQ_00_ACQ_52_WK_LOW_PCT" hidden="1">"c2347"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CC_PEN_OBL" hidden="1">"c2108"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HANGE_1" hidden="1">"c1449"</definedName>
    <definedName name="IQ_ACCOUNTS_PAY" hidden="1">"c1343"</definedName>
    <definedName name="IQ_ACCOUNTS_PAY_1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EXP_1" hidden="1">"c1341"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_DEP_1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PAID_IN_1" hidden="1">"c1344"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TER_TAX_INCOME_FDIC" hidden="1">"c6583"</definedName>
    <definedName name="IQ_AG_PROD_FARM_LOANS_DOM_QUARTERLY_AVG_FFIEC" hidden="1">"c15477"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OW_BORROW_CONST" hidden="1">"c15"</definedName>
    <definedName name="IQ_ALLOW_CONST" hidden="1">"c1342"</definedName>
    <definedName name="IQ_ALLOW_CONST_1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ATION_1" hidden="1">"c1591"</definedName>
    <definedName name="IQ_AMORTIZED_COST_FDIC" hidden="1">"c6426"</definedName>
    <definedName name="IQ_AMT_OUT" hidden="1">"c2145"</definedName>
    <definedName name="IQ_ANALYST_DET_EST_REUT" hidden="1">"c12135"</definedName>
    <definedName name="IQ_ANALYST_NON_PER_DET_EST_REUT" hidden="1">"c12758"</definedName>
    <definedName name="IQ_ANNU_DISTRIBUTION_UNIT" hidden="1">"c3004"</definedName>
    <definedName name="IQ_ANNUAL_DIVIDEND" hidden="1">"c229"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NAME_AP" hidden="1">"c8921"</definedName>
    <definedName name="IQ_ASSETS_NAME_AP_ABS" hidden="1">"c8940"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REUT" hidden="1">"c3630"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"c1346"</definedName>
    <definedName name="IQ_AVG_VOLUME_1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_UNUSED_UNUSED" hidden="1">"c8135"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rs" hidden="1">39210.6342708333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IZ_SEG_ASSETS">"c90"</definedName>
    <definedName name="IQ_BIZ_SEG_EBT">"c91"</definedName>
    <definedName name="IQ_BIZ_SEG_GP">"c92"</definedName>
    <definedName name="IQ_BIZ_SEG_NI">"c93"</definedName>
    <definedName name="IQ_BIZ_SEG_OPER_INC">"c94"</definedName>
    <definedName name="IQ_BIZ_SEG_REV">"c95"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FAX" hidden="1">"c2100"</definedName>
    <definedName name="IQ_BOARD_MEMBER_MAIN_FAX" hidden="1">"c15174"</definedName>
    <definedName name="IQ_BOARD_MEMBER_MAIN_PHONE" hidden="1">"c15173"</definedName>
    <definedName name="IQ_BOARD_MEMBER_OFFICE" hidden="1">"c2098"</definedName>
    <definedName name="IQ_BOARD_MEMBER_OFFICE_ADDRESS" hidden="1">"c15172"</definedName>
    <definedName name="IQ_BOARD_MEMBER_PHONE" hidden="1">"c2099"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"IQ_BONDRATING_FITCH"</definedName>
    <definedName name="IQ_BONDRATING_FITCH_DATE" hidden="1">"c241"</definedName>
    <definedName name="IQ_BONDRATING_MOODYS" hidden="1">"IQ_BONDRATING_MOODYS"</definedName>
    <definedName name="IQ_BONDRATING_SP" hidden="1">"IQ_BONDRATING_SP"</definedName>
    <definedName name="IQ_BONDRATING_SP_DATE" hidden="1">"c242"</definedName>
    <definedName name="IQ_BOOK_VALUE" hidden="1">"IQ_BOOK_VALUE"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INESS_DESCRIPTION" hidden="1">"c322"</definedName>
    <definedName name="IQ_BV_ACT_OR_EST_CIQ" hidden="1">"c5068"</definedName>
    <definedName name="IQ_BV_ACT_OR_EST_REUT" hidden="1">"c5471"</definedName>
    <definedName name="IQ_BV_ACT_OR_EST_THOM" hidden="1">"c5308"</definedName>
    <definedName name="IQ_BV_EST_REUT" hidden="1">"c5403"</definedName>
    <definedName name="IQ_BV_EST_THOM" hidden="1">"c5147"</definedName>
    <definedName name="IQ_BV_HIGH_EST_REUT" hidden="1">"c5405"</definedName>
    <definedName name="IQ_BV_HIGH_EST_THOM" hidden="1">"c5149"</definedName>
    <definedName name="IQ_BV_LOW_EST_REUT" hidden="1">"c5406"</definedName>
    <definedName name="IQ_BV_LOW_EST_THOM" hidden="1">"c5150"</definedName>
    <definedName name="IQ_BV_MEDIAN_EST_REUT" hidden="1">"c5404"</definedName>
    <definedName name="IQ_BV_MEDIAN_EST_THOM" hidden="1">"c5148"</definedName>
    <definedName name="IQ_BV_NUM_EST_REUT" hidden="1">"c5407"</definedName>
    <definedName name="IQ_BV_NUM_EST_THOM" hidden="1">"c5151"</definedName>
    <definedName name="IQ_BV_OVER_SHARES" hidden="1">"c1349"</definedName>
    <definedName name="IQ_BV_OVER_SHARES_1" hidden="1">"c1349"</definedName>
    <definedName name="IQ_BV_SHARE" hidden="1">"c100"</definedName>
    <definedName name="IQ_BV_SHARE_ACT_OR_EST_REUT" hidden="1">"c5477"</definedName>
    <definedName name="IQ_BV_SHARE_DET_EST_CURRENCY_REUT" hidden="1">"c12524"</definedName>
    <definedName name="IQ_BV_SHARE_DET_EST_DATE_REUT" hidden="1">"c12281"</definedName>
    <definedName name="IQ_BV_SHARE_DET_EST_INCL_REUT" hidden="1">"c12407"</definedName>
    <definedName name="IQ_BV_SHARE_DET_EST_ORIGIN_REUT" hidden="1">"c12649"</definedName>
    <definedName name="IQ_BV_SHARE_DET_EST_REUT" hidden="1">"c12139"</definedName>
    <definedName name="IQ_BV_SHARE_EST_DOWN_2MONTH_REUT">"c17113"</definedName>
    <definedName name="IQ_BV_SHARE_EST_DOWN_3MONTH_REUT">"c17117"</definedName>
    <definedName name="IQ_BV_SHARE_EST_DOWN_MONTH_REUT">"c17109"</definedName>
    <definedName name="IQ_BV_SHARE_EST_NUM_ANALYSTS_2MONTH_REUT">"c17111"</definedName>
    <definedName name="IQ_BV_SHARE_EST_NUM_ANALYSTS_3MONTH_REUT">"c17115"</definedName>
    <definedName name="IQ_BV_SHARE_EST_NUM_ANALYSTS_MONTH_REUT">"c17107"</definedName>
    <definedName name="IQ_BV_SHARE_EST_REUT" hidden="1">"c5439"</definedName>
    <definedName name="IQ_BV_SHARE_EST_TOTAL_REVISED_2MONTH_REUT">"c17114"</definedName>
    <definedName name="IQ_BV_SHARE_EST_TOTAL_REVISED_3MONTH_REUT">"c17118"</definedName>
    <definedName name="IQ_BV_SHARE_EST_TOTAL_REVISED_MONTH_REUT">"c17110"</definedName>
    <definedName name="IQ_BV_SHARE_EST_UP_2MONTH_REUT">"c17112"</definedName>
    <definedName name="IQ_BV_SHARE_EST_UP_3MONTH_REUT">"c17116"</definedName>
    <definedName name="IQ_BV_SHARE_EST_UP_MONTH_REUT">"c17108"</definedName>
    <definedName name="IQ_BV_SHARE_HIGH_EST_REUT" hidden="1">"c5441"</definedName>
    <definedName name="IQ_BV_SHARE_LOW_EST_REUT" hidden="1">"c5442"</definedName>
    <definedName name="IQ_BV_SHARE_MEDIAN_EST_REUT" hidden="1">"c5440"</definedName>
    <definedName name="IQ_BV_SHARE_NUM_EST_REUT" hidden="1">"c5443"</definedName>
    <definedName name="IQ_BV_SHARE_STDDEV_EST_REUT" hidden="1">"c5444"</definedName>
    <definedName name="IQ_BV_STDDEV_EST_REUT" hidden="1">"c5408"</definedName>
    <definedName name="IQ_BV_STDDEV_EST_THOM" hidden="1">"c5152"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REUT" hidden="1">"c6800"</definedName>
    <definedName name="IQ_CAL_Y" hidden="1">"c102"</definedName>
    <definedName name="IQ_CAL_Y_EST" hidden="1">"c6797"</definedName>
    <definedName name="IQ_CAL_Y_EST_CIQ" hidden="1">"c6809"</definedName>
    <definedName name="IQ_CAL_Y_EST_REUT" hidden="1">"c6801"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REUT" hidden="1">"c5474"</definedName>
    <definedName name="IQ_CAPEX_BNK" hidden="1">"c110"</definedName>
    <definedName name="IQ_CAPEX_BR" hidden="1">"c111"</definedName>
    <definedName name="IQ_CAPEX_DET_EST_CURRENCY_REUT" hidden="1">"c12525"</definedName>
    <definedName name="IQ_CAPEX_DET_EST_DATE_REUT" hidden="1">"c12282"</definedName>
    <definedName name="IQ_CAPEX_DET_EST_INCL_REUT" hidden="1">"c12408"</definedName>
    <definedName name="IQ_CAPEX_DET_EST_ORIGIN_REUT" hidden="1">"c12768"</definedName>
    <definedName name="IQ_CAPEX_DET_EST_REUT" hidden="1">"c12140"</definedName>
    <definedName name="IQ_CAPEX_EST_DOWN_2MONTH_REUT">"c17065"</definedName>
    <definedName name="IQ_CAPEX_EST_DOWN_3MONTH_REUT">"c17069"</definedName>
    <definedName name="IQ_CAPEX_EST_DOWN_MONTH_REUT">"c17061"</definedName>
    <definedName name="IQ_CAPEX_EST_NUM_ANALYSTS_2MONTH_REUT">"c17063"</definedName>
    <definedName name="IQ_CAPEX_EST_NUM_ANALYSTS_3MONTH_REUT">"c17067"</definedName>
    <definedName name="IQ_CAPEX_EST_NUM_ANALYSTS_MONTH_REUT">"c17059"</definedName>
    <definedName name="IQ_CAPEX_EST_REUT" hidden="1">"c3969"</definedName>
    <definedName name="IQ_CAPEX_EST_TOTAL_REVISED_2MONTH_REUT">"c17066"</definedName>
    <definedName name="IQ_CAPEX_EST_TOTAL_REVISED_3MONTH_REUT">"c17070"</definedName>
    <definedName name="IQ_CAPEX_EST_TOTAL_REVISED_MONTH_REUT">"c17062"</definedName>
    <definedName name="IQ_CAPEX_EST_UP_2MONTH_REUT">"c17064"</definedName>
    <definedName name="IQ_CAPEX_EST_UP_3MONTH_REUT">"c17068"</definedName>
    <definedName name="IQ_CAPEX_EST_UP_MONTH_REUT">"c17060"</definedName>
    <definedName name="IQ_CAPEX_FIN" hidden="1">"c112"</definedName>
    <definedName name="IQ_CAPEX_HIGH_EST_REUT" hidden="1">"c3971"</definedName>
    <definedName name="IQ_CAPEX_INS" hidden="1">"c113"</definedName>
    <definedName name="IQ_CAPEX_LOW_EST_REUT" hidden="1">"c3972"</definedName>
    <definedName name="IQ_CAPEX_MEDIAN_EST_REUT" hidden="1">"c3970"</definedName>
    <definedName name="IQ_CAPEX_NUM_EST_REUT" hidden="1">"c3973"</definedName>
    <definedName name="IQ_CAPEX_STDDEV_EST_REUT" hidden="1">"c3974"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_1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1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1" hidden="1">"c1458"</definedName>
    <definedName name="IQ_CASH_ACQUIRE_CF" hidden="1">"c1630"</definedName>
    <definedName name="IQ_CASH_ACQUIRE_CF_1" hidden="1">"c116"</definedName>
    <definedName name="IQ_CASH_ACQUIRE_CF_New" hidden="1">"c116"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BANKS_1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OPER" hidden="1">"c6293"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1" hidden="1">"c1355"</definedName>
    <definedName name="IQ_CASH_ST_INVEST" hidden="1">"c124"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SH2">"c116"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EVAL_DATE" hidden="1">"c6029"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REUT" hidden="1">"c5463"</definedName>
    <definedName name="IQ_CFPS_DET_EST_DATE_REUT" hidden="1">"c12283"</definedName>
    <definedName name="IQ_CFPS_DET_EST_INCL_REUT" hidden="1">"c12409"</definedName>
    <definedName name="IQ_CFPS_DET_EST_ORIGIN_REUT" hidden="1">"c12651"</definedName>
    <definedName name="IQ_CFPS_DET_EST_REUT" hidden="1">"c12141"</definedName>
    <definedName name="IQ_CFPS_DET_EST_REUT_CURRENCY_CURRENCY_REUT" hidden="1">"c12526"</definedName>
    <definedName name="IQ_CFPS_EST" hidden="1">"c1667"</definedName>
    <definedName name="IQ_CFPS_EST_DOWN_2MONTH_REUT">"c16909"</definedName>
    <definedName name="IQ_CFPS_EST_DOWN_3MONTH_REUT">"c16913"</definedName>
    <definedName name="IQ_CFPS_EST_DOWN_MONTH_REUT">"c16905"</definedName>
    <definedName name="IQ_CFPS_EST_NUM_ANALYSTS_2MONTH_REUT">"c16907"</definedName>
    <definedName name="IQ_CFPS_EST_NUM_ANALYSTS_3MONTH_REUT">"c16911"</definedName>
    <definedName name="IQ_CFPS_EST_NUM_ANALYSTS_MONTH_REUT">"c16903"</definedName>
    <definedName name="IQ_CFPS_EST_REUT" hidden="1">"c3844"</definedName>
    <definedName name="IQ_CFPS_EST_TOTAL_REVISED_2MONTH_REUT">"c16910"</definedName>
    <definedName name="IQ_CFPS_EST_TOTAL_REVISED_3MONTH_REUT">"c16914"</definedName>
    <definedName name="IQ_CFPS_EST_TOTAL_REVISED_MONTH_REUT">"c16906"</definedName>
    <definedName name="IQ_CFPS_EST_UP_2MONTH_REUT">"c16908"</definedName>
    <definedName name="IQ_CFPS_EST_UP_3MONTH_REUT">"c16912"</definedName>
    <definedName name="IQ_CFPS_EST_UP_MONTH_REUT">"c16904"</definedName>
    <definedName name="IQ_CFPS_HIGH_EST" hidden="1">"c1669"</definedName>
    <definedName name="IQ_CFPS_HIGH_EST_REUT" hidden="1">"c3846"</definedName>
    <definedName name="IQ_CFPS_LOW_EST" hidden="1">"c1670"</definedName>
    <definedName name="IQ_CFPS_LOW_EST_REUT" hidden="1">"c3847"</definedName>
    <definedName name="IQ_CFPS_MEDIAN_EST" hidden="1">"c1668"</definedName>
    <definedName name="IQ_CFPS_MEDIAN_EST_REUT" hidden="1">"c3845"</definedName>
    <definedName name="IQ_CFPS_NUM_EST" hidden="1">"c1671"</definedName>
    <definedName name="IQ_CFPS_NUM_EST_REUT" hidden="1">"c3848"</definedName>
    <definedName name="IQ_CFPS_STDDEV_EST" hidden="1">"c1672"</definedName>
    <definedName name="IQ_CFPS_STDDEV_EST_REUT" hidden="1">"c3849"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_UNUSED_UNUSED" hidden="1">"c8280"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NGES_WORK_CAP_1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 hidden="1">"c1972"</definedName>
    <definedName name="IQ_CLASSB_OUTSTANDING_FILING_DATE" hidden="1">"c1974"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LOANS_NET_FDIC" hidden="1">"c6317"</definedName>
    <definedName name="IQ_COMMERCIAL_INDUSTRIAL_NET_CHARGE_OFFS_FDIC" hidden="1">"c6636"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RECOVERIES_FDIC" hidden="1">"c6617"</definedName>
    <definedName name="IQ_COMMERCIAL_INDUSTRIAL_TOTAL_LOANS_FOREIGN_FDIC" hidden="1">"c6451"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1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NI_FOREIGN_FFIEC" hidden="1">"c15396"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._FDIC" hidden="1">"c6522"</definedName>
    <definedName name="IQ_CONTRACTS_OTHER_COMMODITIES_EQUITIES_FDIC" hidden="1">"c6522"</definedName>
    <definedName name="IQ_CONTRIB_ID_DET_EST_REUT" hidden="1">"c12137"</definedName>
    <definedName name="IQ_CONTRIB_NAME_DET_EST_REUT" hidden="1">"c12138"</definedName>
    <definedName name="IQ_CONTRIB_NAME_NON_PER_DET_EST_REUT" hidden="1">"c12763"</definedName>
    <definedName name="IQ_CONTRIB_REC_DET_EST_DATE_REUT" hidden="1">"c12285"</definedName>
    <definedName name="IQ_CONTRIB_REC_DET_EST_ORIGIN_REUT" hidden="1">"c12653"</definedName>
    <definedName name="IQ_CONTRIB_REC_DET_EST_REUT" hidden="1">"c12143"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DEBT" hidden="1">"c224"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TIER_ONE_CAPITAL" hidden="1">"c15244"</definedName>
    <definedName name="IQ_CORE_TIER_ONE_CAPITAL_RATIO" hidden="1">"c15240"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OF_FUNDING_ASSETS_FDIC" hidden="1">"c6725"</definedName>
    <definedName name="IQ_COST_REV" hidden="1">"c226"</definedName>
    <definedName name="IQ_COST_REVENUE" hidden="1">"c1359"</definedName>
    <definedName name="IQ_COST_REVENUE_1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VERAGE_RATIO" hidden="1">"c15243"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" hidden="1">"c231"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DOM_QUARTERLY_AVG_FFIEC" hidden="1">"c15480"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EXPOSURE" hidden="1">"c10038"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_UNUSED_UNUSED" hidden="1">"c7947"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_UNUSED_UNUSED" hidden="1">"c8167"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_OUTST_1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AYS_SALES_OUTST_1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CQ_CST_1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INC_TAX_1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INC_TAX_1" hidden="1">"c1447"</definedName>
    <definedName name="IQ_DEFERRED_TAXES" hidden="1">"c1356"</definedName>
    <definedName name="IQ_DEFERRED_TAXES_1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FOREIGN_BANKS_FOREIGN_AGENCIES_FFIEC" hidden="1">"c15344"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1" hidden="1">"c1360"</definedName>
    <definedName name="IQ_DEPRE_AMORT_SUPPL" hidden="1">"c1593"</definedName>
    <definedName name="IQ_DEPRE_DEPLE" hidden="1">"c1361"</definedName>
    <definedName name="IQ_DEPRE_DEPLE_1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SCRIPTION_LONG" hidden="1">"c1520"</definedName>
    <definedName name="IQ_DESCRIPTION_LONG_1" hidden="1">"c1520"</definedName>
    <definedName name="IQ_DEVELOP_LAND" hidden="1">"c323"</definedName>
    <definedName name="IQ_DIFF_LASTCLOSE_TARGET_PRICE" hidden="1">"c1854"</definedName>
    <definedName name="IQ_DIFF_LASTCLOSE_TARGET_PRICE_REUT" hidden="1">"c5436"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NT_OPER_1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EST_CIQ" hidden="1">"c4802"</definedName>
    <definedName name="IQ_DISTRIBUTABLE_CASH_HIGH_EST_CIQ" hidden="1">"c4805"</definedName>
    <definedName name="IQ_DISTRIBUTABLE_CASH_LOW_EST_CIQ" hidden="1">"c4806"</definedName>
    <definedName name="IQ_DISTRIBUTABLE_CASH_MEDIAN_EST_CIQ" hidden="1">"c4807"</definedName>
    <definedName name="IQ_DISTRIBUTABLE_CASH_NUM_EST_CIQ" hidden="1">"c4808"</definedName>
    <definedName name="IQ_DISTRIBUTABLE_CASH_PAYOUT" hidden="1">"c3005"</definedName>
    <definedName name="IQ_DISTRIBUTABLE_CASH_SHARE" hidden="1">"c3003"</definedName>
    <definedName name="IQ_DISTRIBUTABLE_CASH_SHARE_ACT_OR_EST_CIQ" hidden="1">"c4811"</definedName>
    <definedName name="IQ_DISTRIBUTABLE_CASH_SHARE_EST_CIQ" hidden="1">"c4810"</definedName>
    <definedName name="IQ_DISTRIBUTABLE_CASH_SHARE_HIGH_EST_CIQ" hidden="1">"c4813"</definedName>
    <definedName name="IQ_DISTRIBUTABLE_CASH_SHARE_LOW_EST_CIQ" hidden="1">"c4814"</definedName>
    <definedName name="IQ_DISTRIBUTABLE_CASH_SHARE_MEDIAN_EST_CIQ" hidden="1">"c4815"</definedName>
    <definedName name="IQ_DISTRIBUTABLE_CASH_SHARE_NUM_EST_CIQ" hidden="1">"c4816"</definedName>
    <definedName name="IQ_DISTRIBUTABLE_CASH_SHARE_STDDEV_EST_CIQ" hidden="1">"c4817"</definedName>
    <definedName name="IQ_DISTRIBUTABLE_CASH_STDDEV_EST_CIQ" hidden="1">"c4819"</definedName>
    <definedName name="IQ_DIV_AMOUNT" hidden="1">"c3041"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_SHARE_1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" hidden="1">"c2801"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REUT" hidden="1">"c5464"</definedName>
    <definedName name="IQ_DPS_DET_EST_CURRENCY_REUT" hidden="1">"c12527"</definedName>
    <definedName name="IQ_DPS_DET_EST_DATE_REUT" hidden="1">"c12286"</definedName>
    <definedName name="IQ_DPS_DET_EST_INCL_REUT" hidden="1">"c12410"</definedName>
    <definedName name="IQ_DPS_DET_EST_ORIGIN_REUT" hidden="1">"c12654"</definedName>
    <definedName name="IQ_DPS_DET_EST_REUT" hidden="1">"c12144"</definedName>
    <definedName name="IQ_DPS_EST" hidden="1">"c1674"</definedName>
    <definedName name="IQ_DPS_EST_BOTTOM_UP_REUT" hidden="1">"c5501"</definedName>
    <definedName name="IQ_DPS_EST_DOWN_2MONTH_REUT">"c16921"</definedName>
    <definedName name="IQ_DPS_EST_DOWN_3MONTH_REUT">"c16925"</definedName>
    <definedName name="IQ_DPS_EST_DOWN_MONTH_REUT">"c16917"</definedName>
    <definedName name="IQ_DPS_EST_NUM_ANALYSTS_2MONTH_REUT">"c16919"</definedName>
    <definedName name="IQ_DPS_EST_NUM_ANALYSTS_3MONTH_REUT">"c16923"</definedName>
    <definedName name="IQ_DPS_EST_NUM_ANALYSTS_MONTH_REUT">"c16915"</definedName>
    <definedName name="IQ_DPS_EST_REUT" hidden="1">"c3851"</definedName>
    <definedName name="IQ_DPS_EST_TOTAL_REVISED_2MONTH_REUT">"c16922"</definedName>
    <definedName name="IQ_DPS_EST_TOTAL_REVISED_3MONTH_REUT">"c16926"</definedName>
    <definedName name="IQ_DPS_EST_TOTAL_REVISED_MONTH_REUT">"c16918"</definedName>
    <definedName name="IQ_DPS_EST_UP_2MONTH_REUT">"c16920"</definedName>
    <definedName name="IQ_DPS_EST_UP_3MONTH_REUT">"c16924"</definedName>
    <definedName name="IQ_DPS_EST_UP_MONTH_REUT">"c16916"</definedName>
    <definedName name="IQ_DPS_HIGH_EST" hidden="1">"c1676"</definedName>
    <definedName name="IQ_DPS_HIGH_EST_REUT" hidden="1">"c3853"</definedName>
    <definedName name="IQ_DPS_LOW_EST" hidden="1">"c1677"</definedName>
    <definedName name="IQ_DPS_LOW_EST_REUT" hidden="1">"c3854"</definedName>
    <definedName name="IQ_DPS_MEDIAN_EST" hidden="1">"c1675"</definedName>
    <definedName name="IQ_DPS_MEDIAN_EST_REUT" hidden="1">"c3852"</definedName>
    <definedName name="IQ_DPS_NUM_EST" hidden="1">"c1678"</definedName>
    <definedName name="IQ_DPS_NUM_EST_REUT" hidden="1">"c3855"</definedName>
    <definedName name="IQ_DPS_STDDEV_EST" hidden="1">"c1679"</definedName>
    <definedName name="IQ_DPS_STDDEV_EST_REUT" hidden="1">"c3856"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COVERAGE_NET_CHARGE_OFFS_FDIC" hidden="1">"c6735"</definedName>
    <definedName name="IQ_EARNINGS_PERIOD_COVERED" hidden="1">"c9958"</definedName>
    <definedName name="IQ_EARNINGS_PERIOD_GROUP" hidden="1">"c9944"</definedName>
    <definedName name="IQ_EBIT" hidden="1">"c352"</definedName>
    <definedName name="IQ_EBIT_10K" hidden="1">"IQ_EBIT_10K"</definedName>
    <definedName name="IQ_EBIT_10K1" hidden="1">"IQ_EBIT_10K"</definedName>
    <definedName name="IQ_EBIT_10Q" hidden="1">"IQ_EBIT_10Q"</definedName>
    <definedName name="IQ_EBIT_10Q1" hidden="1">"IQ_EBIT_10Q1"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REUT" hidden="1">"c5465"</definedName>
    <definedName name="IQ_EBIT_DET_EST_CURRENCY_REUT" hidden="1">"c12528"</definedName>
    <definedName name="IQ_EBIT_DET_EST_DATE_REUT" hidden="1">"c12287"</definedName>
    <definedName name="IQ_EBIT_DET_EST_INCL_REUT" hidden="1">"c12411"</definedName>
    <definedName name="IQ_EBIT_DET_EST_ORIGIN_REUT" hidden="1">"c12655"</definedName>
    <definedName name="IQ_EBIT_DET_EST_REUT" hidden="1">"c12145"</definedName>
    <definedName name="IQ_EBIT_EQ_INC" hidden="1">"c3498"</definedName>
    <definedName name="IQ_EBIT_EQ_INC_EXCL_SBC" hidden="1">"c3502"</definedName>
    <definedName name="IQ_EBIT_EST" hidden="1">"c1681"</definedName>
    <definedName name="IQ_EBIT_EST_DOWN_2MONTH_REUT">"c16933"</definedName>
    <definedName name="IQ_EBIT_EST_DOWN_3MONTH_REUT">"c16937"</definedName>
    <definedName name="IQ_EBIT_EST_DOWN_MONTH_REUT">"c16929"</definedName>
    <definedName name="IQ_EBIT_EST_NUM_ANALYSTS_2MONTH_REUT">"c16931"</definedName>
    <definedName name="IQ_EBIT_EST_NUM_ANALYSTS_3MONTH_REUT">"c16935"</definedName>
    <definedName name="IQ_EBIT_EST_NUM_ANALYSTS_MONTH_REUT">"c16927"</definedName>
    <definedName name="IQ_EBIT_EST_REUT" hidden="1">"c5333"</definedName>
    <definedName name="IQ_EBIT_EST_TOTAL_REVISED_2MONTH_REUT">"c16934"</definedName>
    <definedName name="IQ_EBIT_EST_TOTAL_REVISED_3MONTH_REUT">"c16938"</definedName>
    <definedName name="IQ_EBIT_EST_TOTAL_REVISED_MONTH_REUT">"c16930"</definedName>
    <definedName name="IQ_EBIT_EST_UP_2MONTH_REUT">"c16932"</definedName>
    <definedName name="IQ_EBIT_EST_UP_3MONTH_REUT">"c16936"</definedName>
    <definedName name="IQ_EBIT_EST_UP_MONTH_REUT">"c16928"</definedName>
    <definedName name="IQ_EBIT_EXCL_SBC" hidden="1">"c3082"</definedName>
    <definedName name="IQ_EBIT_GROWTH_1" hidden="1">"IQ_EBIT_GROWTH_1"</definedName>
    <definedName name="IQ_EBIT_GROWTH_2" hidden="1">"IQ_EBIT_GROWTH_2"</definedName>
    <definedName name="IQ_EBIT_HIGH_EST" hidden="1">"c1683"</definedName>
    <definedName name="IQ_EBIT_HIGH_EST_REUT" hidden="1">"c5335"</definedName>
    <definedName name="IQ_EBIT_INT" hidden="1">"c360"</definedName>
    <definedName name="IQ_EBIT_LOW_EST" hidden="1">"c1684"</definedName>
    <definedName name="IQ_EBIT_LOW_EST_REUT" hidden="1">"c5336"</definedName>
    <definedName name="IQ_EBIT_MARGIN" hidden="1">"c359"</definedName>
    <definedName name="IQ_EBIT_MEDIAN_EST" hidden="1">"c1682"</definedName>
    <definedName name="IQ_EBIT_MEDIAN_EST_REUT" hidden="1">"c5334"</definedName>
    <definedName name="IQ_EBIT_NET_INT">"c360"</definedName>
    <definedName name="IQ_EBIT_NUM_EST" hidden="1">"c1685"</definedName>
    <definedName name="IQ_EBIT_NUM_EST_REUT" hidden="1">"c5337"</definedName>
    <definedName name="IQ_EBIT_OVER_IE" hidden="1">"c1369"</definedName>
    <definedName name="IQ_EBIT_OVER_IE_1" hidden="1">"c1369"</definedName>
    <definedName name="IQ_EBIT_SBC_ACT_OR_EST_CIQ" hidden="1">"c4841"</definedName>
    <definedName name="IQ_EBIT_SBC_GW_ACT_OR_EST_CIQ" hidden="1">"c4845"</definedName>
    <definedName name="IQ_EBIT_STDDEV_EST" hidden="1">"c1686"</definedName>
    <definedName name="IQ_EBIT_STDDEV_EST_REUT" hidden="1">"c5338"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REUT" hidden="1">"c5462"</definedName>
    <definedName name="IQ_EBITDA_CAPEX_INT" hidden="1">"c368"</definedName>
    <definedName name="IQ_EBITDA_CAPEX_NET_INT">"c368"</definedName>
    <definedName name="IQ_EBITDA_CAPEX_OVER_TOTAL_IE" hidden="1">"c1370"</definedName>
    <definedName name="IQ_EBITDA_CAPEX_OVER_TOTAL_IE_1" hidden="1">"c1370"</definedName>
    <definedName name="IQ_EBITDA_DET_EST_DATE_REUT" hidden="1">"c12288"</definedName>
    <definedName name="IQ_EBITDA_DET_EST_INCL_REUT" hidden="1">"c12412"</definedName>
    <definedName name="IQ_EBITDA_DET_EST_ORIGIN_REUT" hidden="1">"c12656"</definedName>
    <definedName name="IQ_EBITDA_DET_EST_REUT" hidden="1">"c12146"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DOWN_2MONTH_REUT">"c16885"</definedName>
    <definedName name="IQ_EBITDA_EST_DOWN_3MONTH_REUT">"c16889"</definedName>
    <definedName name="IQ_EBITDA_EST_DOWN_MONTH_REUT">"c16881"</definedName>
    <definedName name="IQ_EBITDA_EST_NUM_ANALYSTS_2MONTH_REUT">"c16883"</definedName>
    <definedName name="IQ_EBITDA_EST_NUM_ANALYSTS_3MONTH_REUT">"c16887"</definedName>
    <definedName name="IQ_EBITDA_EST_NUM_ANALYSTS_MONTH_REUT">"c16879"</definedName>
    <definedName name="IQ_EBITDA_EST_REUT" hidden="1">"c3640"</definedName>
    <definedName name="IQ_EBITDA_EST_TOTAL_REVISED_2MONTH_REUT">"c16886"</definedName>
    <definedName name="IQ_EBITDA_EST_TOTAL_REVISED_3MONTH_REUT">"c16890"</definedName>
    <definedName name="IQ_EBITDA_EST_TOTAL_REVISED_MONTH_REUT">"c16882"</definedName>
    <definedName name="IQ_EBITDA_EST_UP_2MONTH_REUT">"c16884"</definedName>
    <definedName name="IQ_EBITDA_EST_UP_3MONTH_REUT">"c16888"</definedName>
    <definedName name="IQ_EBITDA_EST_UP_MONTH_REUT">"c16880"</definedName>
    <definedName name="IQ_EBITDA_EXCL_SBC" hidden="1">"c3081"</definedName>
    <definedName name="IQ_EBITDA_GROWTH_1" hidden="1">"IQ_EBITDA_GROWTH_1"</definedName>
    <definedName name="IQ_EBITDA_GROWTH_2" hidden="1">"IQ_EBITDA_GROWTH_2"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NET_INT">"c373"</definedName>
    <definedName name="IQ_EBITDA_NO_EST" hidden="1">"c267"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OVER_TOTAL_IE" hidden="1">"c1371"</definedName>
    <definedName name="IQ_EBITDA_OVER_TOTAL_IE_1" hidden="1">"c1371"</definedName>
    <definedName name="IQ_EBITDA_SBC_ACT_OR_EST_CIQ" hidden="1">"c4862"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_CIQ" hidden="1">"c4875"</definedName>
    <definedName name="IQ_EBT_SBC_GW_ACT_OR_EST_CIQ" hidden="1">"c4879"</definedName>
    <definedName name="IQ_EBT_SUBTOTAL_AP" hidden="1">"c8982"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27" hidden="1">"c6927"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147" hidden="1">"c7147"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367" hidden="1">"c7367"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587" hidden="1">"c7587"</definedName>
    <definedName name="IQ_ECO_METRIC_7648_UNUSED_UNUSED_UNUSED" hidden="1">"c7648"</definedName>
    <definedName name="IQ_ECO_METRIC_7704" hidden="1">"c7704"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_UNUSED_UNUSED" hidden="1">"c8436"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NTERPRISE_VALUE" hidden="1">"c1348"</definedName>
    <definedName name="IQ_ENTERPRISE_VALUE_1" hidden="1">"c1348"</definedName>
    <definedName name="IQ_ENTITLEMENT_DET_EST_REUT" hidden="1">"c12136"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REUT" hidden="1">"c5460"</definedName>
    <definedName name="IQ_EPS_AP" hidden="1">"c8880"</definedName>
    <definedName name="IQ_EPS_AP_ABS" hidden="1">"c8899"</definedName>
    <definedName name="IQ_EPS_DET_EST_CURRENCY_REUT" hidden="1">"c13584"</definedName>
    <definedName name="IQ_EPS_DET_EST_DATE_REUT" hidden="1">"c13576"</definedName>
    <definedName name="IQ_EPS_DET_EST_INCL_REUT" hidden="1">"c13588"</definedName>
    <definedName name="IQ_EPS_DET_EST_ORIGIN_REUT" hidden="1">"c13580"</definedName>
    <definedName name="IQ_EPS_DET_EST_REUT" hidden="1">"c13572"</definedName>
    <definedName name="IQ_EPS_EST" hidden="1">"c399"</definedName>
    <definedName name="IQ_EPS_EST_1" hidden="1">"IQ_EPS_EST_1"</definedName>
    <definedName name="IQ_EPS_EST_BOTTOM_UP_REUT" hidden="1">"c5497"</definedName>
    <definedName name="IQ_EPS_EST_CIQ" hidden="1">"c4994"</definedName>
    <definedName name="IQ_EPS_EST_DOWN_2MONTH_REUT">"c16897"</definedName>
    <definedName name="IQ_EPS_EST_DOWN_3MONTH_REUT">"c16901"</definedName>
    <definedName name="IQ_EPS_EST_DOWN_MONTH_REUT">"c16893"</definedName>
    <definedName name="IQ_EPS_EST_NUM_ANALYSTS_2MONTH_REUT">"c16895"</definedName>
    <definedName name="IQ_EPS_EST_NUM_ANALYSTS_3MONTH_REUT">"c16899"</definedName>
    <definedName name="IQ_EPS_EST_NUM_ANALYSTS_MONTH_REUT">"c16891"</definedName>
    <definedName name="IQ_EPS_EST_REUT" hidden="1">"c5453"</definedName>
    <definedName name="IQ_EPS_EST_TOTAL_REVISED_2MONTH_REUT">"c16898"</definedName>
    <definedName name="IQ_EPS_EST_TOTAL_REVISED_3MONTH_REUT">"c16902"</definedName>
    <definedName name="IQ_EPS_EST_TOTAL_REVISED_MONTH_REUT">"c16894"</definedName>
    <definedName name="IQ_EPS_EST_UP_2MONTH_REUT">"c16896"</definedName>
    <definedName name="IQ_EPS_EST_UP_3MONTH_REUT">"c16900"</definedName>
    <definedName name="IQ_EPS_EST_UP_MONTH_REUT">"c16892"</definedName>
    <definedName name="IQ_EPS_ESTIMATE" hidden="1">"IQ_EPS_EST"</definedName>
    <definedName name="IQ_EPS_GW_ACT_OR_EST" hidden="1">"c2223"</definedName>
    <definedName name="IQ_EPS_GW_ACT_OR_EST_CIQ" hidden="1">"c5066"</definedName>
    <definedName name="IQ_EPS_GW_ACT_OR_EST_REUT" hidden="1">"c5469"</definedName>
    <definedName name="IQ_EPS_GW_DET_EST_DATE_REUT" hidden="1">"c12292"</definedName>
    <definedName name="IQ_EPS_GW_DET_EST_INCL_REUT" hidden="1">"c12416"</definedName>
    <definedName name="IQ_EPS_GW_DET_EST_ORIGIN_REUT" hidden="1">"c12660"</definedName>
    <definedName name="IQ_EPS_GW_DET_EST_REUT" hidden="1">"c12150"</definedName>
    <definedName name="IQ_EPS_GW_DET_EST_REUT_CURRENCY_CURRENCY_REUT" hidden="1">"c12533"</definedName>
    <definedName name="IQ_EPS_GW_EST" hidden="1">"c1737"</definedName>
    <definedName name="IQ_EPS_GW_EST_BOTTOM_UP_REUT" hidden="1">"c5499"</definedName>
    <definedName name="IQ_EPS_GW_EST_CIQ" hidden="1">"c4723"</definedName>
    <definedName name="IQ_EPS_GW_EST_DOWN_2MONTH_REUT">"c17029"</definedName>
    <definedName name="IQ_EPS_GW_EST_DOWN_3MONTH_REUT">"c17033"</definedName>
    <definedName name="IQ_EPS_GW_EST_DOWN_MONTH_REUT">"c17025"</definedName>
    <definedName name="IQ_EPS_GW_EST_NUM_ANALYSTS_2MONTH_REUT">"c17027"</definedName>
    <definedName name="IQ_EPS_GW_EST_NUM_ANALYSTS_3MONTH_REUT">"c17031"</definedName>
    <definedName name="IQ_EPS_GW_EST_NUM_ANALYSTS_MONTH_REUT">"c17023"</definedName>
    <definedName name="IQ_EPS_GW_EST_REUT" hidden="1">"c5389"</definedName>
    <definedName name="IQ_EPS_GW_EST_TOTAL_REVISED_2MONTH_REUT">"c17030"</definedName>
    <definedName name="IQ_EPS_GW_EST_TOTAL_REVISED_3MONTH_REUT">"c17034"</definedName>
    <definedName name="IQ_EPS_GW_EST_TOTAL_REVISED_MONTH_REUT">"c17026"</definedName>
    <definedName name="IQ_EPS_GW_EST_UP_2MONTH_REUT">"c17028"</definedName>
    <definedName name="IQ_EPS_GW_EST_UP_3MONTH_REUT">"c17032"</definedName>
    <definedName name="IQ_EPS_GW_EST_UP_MONTH_REUT">"c17024"</definedName>
    <definedName name="IQ_EPS_GW_HIGH_EST" hidden="1">"c1739"</definedName>
    <definedName name="IQ_EPS_GW_HIGH_EST_CIQ" hidden="1">"c4725"</definedName>
    <definedName name="IQ_EPS_GW_HIGH_EST_REUT" hidden="1">"c5391"</definedName>
    <definedName name="IQ_EPS_GW_LOW_EST" hidden="1">"c1740"</definedName>
    <definedName name="IQ_EPS_GW_LOW_EST_CIQ" hidden="1">"c4726"</definedName>
    <definedName name="IQ_EPS_GW_LOW_EST_REUT" hidden="1">"c5392"</definedName>
    <definedName name="IQ_EPS_GW_MEDIAN_EST" hidden="1">"c1738"</definedName>
    <definedName name="IQ_EPS_GW_MEDIAN_EST_CIQ" hidden="1">"c4724"</definedName>
    <definedName name="IQ_EPS_GW_MEDIAN_EST_REUT" hidden="1">"c5390"</definedName>
    <definedName name="IQ_EPS_GW_NUM_EST" hidden="1">"c1741"</definedName>
    <definedName name="IQ_EPS_GW_NUM_EST_CIQ" hidden="1">"c4727"</definedName>
    <definedName name="IQ_EPS_GW_NUM_EST_REUT" hidden="1">"c5393"</definedName>
    <definedName name="IQ_EPS_GW_STDDEV_EST" hidden="1">"c1742"</definedName>
    <definedName name="IQ_EPS_GW_STDDEV_EST_CIQ" hidden="1">"c4728"</definedName>
    <definedName name="IQ_EPS_GW_STDDEV_EST_REUT" hidden="1">"c5394"</definedName>
    <definedName name="IQ_EPS_HIGH_EST" hidden="1">"c400"</definedName>
    <definedName name="IQ_EPS_HIGH_EST_CIQ" hidden="1">"c4995"</definedName>
    <definedName name="IQ_EPS_HIGH_EST_REUT" hidden="1">"c5454"</definedName>
    <definedName name="IQ_EPS_LOW_EST" hidden="1">"c401"</definedName>
    <definedName name="IQ_EPS_LOW_EST_CIQ" hidden="1">"c4996"</definedName>
    <definedName name="IQ_EPS_LOW_EST_REUT" hidden="1">"c5455"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NAME_AP" hidden="1">"c8918"</definedName>
    <definedName name="IQ_EPS_NAME_AP_ABS" hidden="1">"c8937"</definedName>
    <definedName name="IQ_EPS_NO_EST" hidden="1">"c271"</definedName>
    <definedName name="IQ_EPS_NORM" hidden="1">"c1902"</definedName>
    <definedName name="IQ_EPS_NORM_DET_EST_CURRENCY_REUT" hidden="1">"c12535"</definedName>
    <definedName name="IQ_EPS_NORM_DET_EST_DATE_REUT" hidden="1">"c12294"</definedName>
    <definedName name="IQ_EPS_NORM_DET_EST_INCL_REUT" hidden="1">"c12418"</definedName>
    <definedName name="IQ_EPS_NORM_DET_EST_ORIGIN_REUT" hidden="1">"c12662"</definedName>
    <definedName name="IQ_EPS_NORM_DET_EST_REUT" hidden="1">"c12152"</definedName>
    <definedName name="IQ_EPS_NORM_EST" hidden="1">"c2226"</definedName>
    <definedName name="IQ_EPS_NORM_EST_BOTTOM_UP_REUT" hidden="1">"c5498"</definedName>
    <definedName name="IQ_EPS_NORM_EST_CIQ" hidden="1">"c4667"</definedName>
    <definedName name="IQ_EPS_NORM_EST_DOWN_2MONTH_REUT">"c17137"</definedName>
    <definedName name="IQ_EPS_NORM_EST_DOWN_3MONTH_REUT">"c17141"</definedName>
    <definedName name="IQ_EPS_NORM_EST_DOWN_MONTH_REUT">"c17133"</definedName>
    <definedName name="IQ_EPS_NORM_EST_NUM_ANALYSTS_2MONTH_REUT">"c17135"</definedName>
    <definedName name="IQ_EPS_NORM_EST_NUM_ANALYSTS_3MONTH_REUT">"c17139"</definedName>
    <definedName name="IQ_EPS_NORM_EST_NUM_ANALYSTS_MONTH_REUT">"c17131"</definedName>
    <definedName name="IQ_EPS_NORM_EST_REUT" hidden="1">"c5326"</definedName>
    <definedName name="IQ_EPS_NORM_EST_TOTAL_REVISED_2MONTH_REUT">"c17138"</definedName>
    <definedName name="IQ_EPS_NORM_EST_TOTAL_REVISED_3MONTH_REUT">"c17142"</definedName>
    <definedName name="IQ_EPS_NORM_EST_TOTAL_REVISED_MONTH_REUT">"c17134"</definedName>
    <definedName name="IQ_EPS_NORM_EST_UP_2MONTH_REUT">"c17136"</definedName>
    <definedName name="IQ_EPS_NORM_EST_UP_3MONTH_REUT">"c17140"</definedName>
    <definedName name="IQ_EPS_NORM_EST_UP_MONTH_REUT">"c17132"</definedName>
    <definedName name="IQ_EPS_NORM_HIGH_EST" hidden="1">"c2228"</definedName>
    <definedName name="IQ_EPS_NORM_HIGH_EST_CIQ" hidden="1">"c4669"</definedName>
    <definedName name="IQ_EPS_NORM_HIGH_EST_REUT" hidden="1">"c5328"</definedName>
    <definedName name="IQ_EPS_NORM_LOW_EST" hidden="1">"c2229"</definedName>
    <definedName name="IQ_EPS_NORM_LOW_EST_CIQ" hidden="1">"c4670"</definedName>
    <definedName name="IQ_EPS_NORM_LOW_EST_REUT" hidden="1">"c5329"</definedName>
    <definedName name="IQ_EPS_NORM_MEDIAN_EST" hidden="1">"c2227"</definedName>
    <definedName name="IQ_EPS_NORM_MEDIAN_EST_CIQ" hidden="1">"c4668"</definedName>
    <definedName name="IQ_EPS_NORM_MEDIAN_EST_REUT" hidden="1">"c5327"</definedName>
    <definedName name="IQ_EPS_NORM_NUM_EST" hidden="1">"c2230"</definedName>
    <definedName name="IQ_EPS_NORM_NUM_EST_CIQ" hidden="1">"c4671"</definedName>
    <definedName name="IQ_EPS_NORM_NUM_EST_REUT" hidden="1">"c5330"</definedName>
    <definedName name="IQ_EPS_NORM_STDDEV_EST" hidden="1">"c2231"</definedName>
    <definedName name="IQ_EPS_NORM_STDDEV_EST_CIQ" hidden="1">"c4672"</definedName>
    <definedName name="IQ_EPS_NORM_STDDEV_EST_REUT" hidden="1">"c5331"</definedName>
    <definedName name="IQ_EPS_NUM_EST" hidden="1">"c402"</definedName>
    <definedName name="IQ_EPS_NUM_EST_CIQ" hidden="1">"c4992"</definedName>
    <definedName name="IQ_EPS_NUM_EST_REUT" hidden="1">"c5451"</definedName>
    <definedName name="IQ_EPS_PRIMARY_EST">"c2226"</definedName>
    <definedName name="IQ_EPS_PRIMARY_HIGH_EST">"c2228"</definedName>
    <definedName name="IQ_EPS_PRIMARY_LOW_EST">"c2229"</definedName>
    <definedName name="IQ_EPS_PRIMARY_MEDIAN_EST">"c2227"</definedName>
    <definedName name="IQ_EPS_PRIMARY_NUM_EST">"c2230"</definedName>
    <definedName name="IQ_EPS_PRIMARY_STDDEV_EST">"c2231"</definedName>
    <definedName name="IQ_EPS_REPORT_ACT_OR_EST" hidden="1">"c2224"</definedName>
    <definedName name="IQ_EPS_REPORT_ACT_OR_EST_CIQ" hidden="1">"c5067"</definedName>
    <definedName name="IQ_EPS_REPORT_ACT_OR_EST_REUT" hidden="1">"c5470"</definedName>
    <definedName name="IQ_EPS_REPORTED_DET_EST_CURRENCY_REUT" hidden="1">"c12534"</definedName>
    <definedName name="IQ_EPS_REPORTED_DET_EST_DATE_REUT" hidden="1">"c12293"</definedName>
    <definedName name="IQ_EPS_REPORTED_DET_EST_INCL_REUT" hidden="1">"c12417"</definedName>
    <definedName name="IQ_EPS_REPORTED_DET_EST_ORIGIN_REUT" hidden="1">"c12661"</definedName>
    <definedName name="IQ_EPS_REPORTED_DET_EST_REUT" hidden="1">"c12151"</definedName>
    <definedName name="IQ_EPS_REPORTED_EST" hidden="1">"c1744"</definedName>
    <definedName name="IQ_EPS_REPORTED_EST_BOTTOM_UP_REUT" hidden="1">"c5500"</definedName>
    <definedName name="IQ_EPS_REPORTED_EST_CIQ" hidden="1">"c4730"</definedName>
    <definedName name="IQ_EPS_REPORTED_EST_DOWN_2MONTH_REUT">"c17041"</definedName>
    <definedName name="IQ_EPS_REPORTED_EST_DOWN_3MONTH_REUT">"c17045"</definedName>
    <definedName name="IQ_EPS_REPORTED_EST_DOWN_MONTH_REUT">"c17037"</definedName>
    <definedName name="IQ_EPS_REPORTED_EST_NUM_ANALYSTS_2MONTH_REUT">"c17039"</definedName>
    <definedName name="IQ_EPS_REPORTED_EST_NUM_ANALYSTS_3MONTH_REUT">"c17043"</definedName>
    <definedName name="IQ_EPS_REPORTED_EST_NUM_ANALYSTS_MONTH_REUT">"c17035"</definedName>
    <definedName name="IQ_EPS_REPORTED_EST_REUT" hidden="1">"c5396"</definedName>
    <definedName name="IQ_EPS_REPORTED_EST_TOTAL_REVISED_2MONTH_REUT">"c17042"</definedName>
    <definedName name="IQ_EPS_REPORTED_EST_TOTAL_REVISED_3MONTH_REUT">"c17046"</definedName>
    <definedName name="IQ_EPS_REPORTED_EST_TOTAL_REVISED_MONTH_REUT">"c17038"</definedName>
    <definedName name="IQ_EPS_REPORTED_EST_UP_2MONTH_REUT">"c17040"</definedName>
    <definedName name="IQ_EPS_REPORTED_EST_UP_3MONTH_REUT">"c17044"</definedName>
    <definedName name="IQ_EPS_REPORTED_EST_UP_MONTH_REUT">"c17036"</definedName>
    <definedName name="IQ_EPS_REPORTED_HIGH_EST" hidden="1">"c1746"</definedName>
    <definedName name="IQ_EPS_REPORTED_HIGH_EST_CIQ" hidden="1">"c4732"</definedName>
    <definedName name="IQ_EPS_REPORTED_HIGH_EST_REUT" hidden="1">"c5398"</definedName>
    <definedName name="IQ_EPS_REPORTED_LOW_EST" hidden="1">"c1747"</definedName>
    <definedName name="IQ_EPS_REPORTED_LOW_EST_CIQ" hidden="1">"c4733"</definedName>
    <definedName name="IQ_EPS_REPORTED_LOW_EST_REUT" hidden="1">"c5399"</definedName>
    <definedName name="IQ_EPS_REPORTED_MEDIAN_EST" hidden="1">"c1745"</definedName>
    <definedName name="IQ_EPS_REPORTED_MEDIAN_EST_CIQ" hidden="1">"c4731"</definedName>
    <definedName name="IQ_EPS_REPORTED_MEDIAN_EST_REUT" hidden="1">"c5397"</definedName>
    <definedName name="IQ_EPS_REPORTED_NUM_EST" hidden="1">"c1748"</definedName>
    <definedName name="IQ_EPS_REPORTED_NUM_EST_CIQ" hidden="1">"c4734"</definedName>
    <definedName name="IQ_EPS_REPORTED_NUM_EST_REUT" hidden="1">"c5400"</definedName>
    <definedName name="IQ_EPS_REPORTED_STDDEV_EST" hidden="1">"c1749"</definedName>
    <definedName name="IQ_EPS_REPORTED_STDDEV_EST_CIQ" hidden="1">"c4735"</definedName>
    <definedName name="IQ_EPS_REPORTED_STDDEV_EST_REUT" hidden="1">"c5401"</definedName>
    <definedName name="IQ_EPS_SBC_ACT_OR_EST_CIQ" hidden="1">"c4901"</definedName>
    <definedName name="IQ_EPS_SBC_GW_ACT_OR_EST_CIQ" hidden="1">"c4905"</definedName>
    <definedName name="IQ_EPS_STDDEV_EST" hidden="1">"c403"</definedName>
    <definedName name="IQ_EPS_STDDEV_EST_CIQ" hidden="1">"c4993"</definedName>
    <definedName name="IQ_EPS_STDDEV_EST_REUT" hidden="1">"c5452"</definedName>
    <definedName name="IQ_EQUITY_AFFIL" hidden="1">"c1451"</definedName>
    <definedName name="IQ_EQUITY_AFFIL_1" hidden="1">"c1451"</definedName>
    <definedName name="IQ_EQUITY_AP" hidden="1">"c8887"</definedName>
    <definedName name="IQ_EQUITY_AP_ABS" hidden="1">"c8906"</definedName>
    <definedName name="IQ_EQUITY_CAPITAL_ASSETS_FDIC" hidden="1">"c6744"</definedName>
    <definedName name="IQ_EQUITY_FDIC" hidden="1">"c6353"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URITIES_FDIC" hidden="1">"c6304"</definedName>
    <definedName name="IQ_EQUITY_SECURITIES_QUARTERLY_AVG_FFIEC" hidden="1">"c15474"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QV_OVER_LTM_PRETAX_INC_1" hidden="1">"c1390"</definedName>
    <definedName name="IQ_ESOP_DEBT" hidden="1">"c1597"</definedName>
    <definedName name="IQ_EST_ACT_BV_REUT" hidden="1">"c5409"</definedName>
    <definedName name="IQ_EST_ACT_BV_SHARE_REUT" hidden="1">"c5445"</definedName>
    <definedName name="IQ_EST_ACT_BV_THOM" hidden="1">"c5153"</definedName>
    <definedName name="IQ_EST_ACT_CAPEX_REUT" hidden="1">"c3975"</definedName>
    <definedName name="IQ_EST_ACT_CFPS" hidden="1">"c1673"</definedName>
    <definedName name="IQ_EST_ACT_CFPS_REUT" hidden="1">"c3850"</definedName>
    <definedName name="IQ_EST_ACT_DPS" hidden="1">"c1680"</definedName>
    <definedName name="IQ_EST_ACT_DPS_REUT" hidden="1">"c3857"</definedName>
    <definedName name="IQ_EST_ACT_EBIT" hidden="1">"c1687"</definedName>
    <definedName name="IQ_EST_ACT_EBIT_REUT" hidden="1">"c5339"</definedName>
    <definedName name="IQ_EST_ACT_EBITDA" hidden="1">"c1664"</definedName>
    <definedName name="IQ_EST_ACT_EBITDA_REUT" hidden="1">"c3836"</definedName>
    <definedName name="IQ_EST_ACT_EPS" hidden="1">"c1648"</definedName>
    <definedName name="IQ_EST_ACT_EPS_GW" hidden="1">"c1743"</definedName>
    <definedName name="IQ_EST_ACT_EPS_GW_CIQ" hidden="1">"c4729"</definedName>
    <definedName name="IQ_EST_ACT_EPS_GW_REUT" hidden="1">"c5395"</definedName>
    <definedName name="IQ_EST_ACT_EPS_NORM" hidden="1">"c2232"</definedName>
    <definedName name="IQ_EST_ACT_EPS_NORM_CIQ" hidden="1">"c4673"</definedName>
    <definedName name="IQ_EST_ACT_EPS_NORM_REUT" hidden="1">"c5332"</definedName>
    <definedName name="IQ_EST_ACT_EPS_PRIMARY">"c2232"</definedName>
    <definedName name="IQ_EST_ACT_EPS_REPORTED" hidden="1">"c1750"</definedName>
    <definedName name="IQ_EST_ACT_EPS_REPORTED_CIQ" hidden="1">"c4736"</definedName>
    <definedName name="IQ_EST_ACT_EPS_REPORTED_REUT" hidden="1">"c5402"</definedName>
    <definedName name="IQ_EST_ACT_EPS_REUT" hidden="1">"c5457"</definedName>
    <definedName name="IQ_EST_ACT_FFO" hidden="1">"c1666"</definedName>
    <definedName name="IQ_EST_ACT_FFO_REUT" hidden="1">"c3843"</definedName>
    <definedName name="IQ_EST_ACT_FFO_SHARE_REUT">"c3843"</definedName>
    <definedName name="IQ_EST_ACT_FFO_SHARE_SHARE_REUT" hidden="1">"c3843"</definedName>
    <definedName name="IQ_EST_ACT_FFO_SHARE_SHARE_THOM" hidden="1">"c4005"</definedName>
    <definedName name="IQ_EST_ACT_FFO_THOM" hidden="1">"c4005"</definedName>
    <definedName name="IQ_EST_ACT_NAV" hidden="1">"c1757"</definedName>
    <definedName name="IQ_EST_ACT_NAV_SHARE_REUT" hidden="1">"c5616"</definedName>
    <definedName name="IQ_EST_ACT_NET_DEBT_REUT" hidden="1">"c5446"</definedName>
    <definedName name="IQ_EST_ACT_NI" hidden="1">"c1722"</definedName>
    <definedName name="IQ_EST_ACT_NI_GW" hidden="1">"c1729"</definedName>
    <definedName name="IQ_EST_ACT_NI_GW_REUT" hidden="1">"c5381"</definedName>
    <definedName name="IQ_EST_ACT_NI_GW_THOM">"c5139"</definedName>
    <definedName name="IQ_EST_ACT_NI_REPORTED" hidden="1">"c1736"</definedName>
    <definedName name="IQ_EST_ACT_NI_REPORTED_REUT" hidden="1">"c5388"</definedName>
    <definedName name="IQ_EST_ACT_NI_REUT" hidden="1">"c5374"</definedName>
    <definedName name="IQ_EST_ACT_OPER_INC" hidden="1">"c1694"</definedName>
    <definedName name="IQ_EST_ACT_OPER_INC_REUT" hidden="1">"c5346"</definedName>
    <definedName name="IQ_EST_ACT_PRETAX_GW_INC" hidden="1">"c1708"</definedName>
    <definedName name="IQ_EST_ACT_PRETAX_GW_INC_REUT" hidden="1">"c5360"</definedName>
    <definedName name="IQ_EST_ACT_PRETAX_INC" hidden="1">"c1701"</definedName>
    <definedName name="IQ_EST_ACT_PRETAX_INC_REUT" hidden="1">"c5353"</definedName>
    <definedName name="IQ_EST_ACT_PRETAX_REPORT_INC" hidden="1">"c1715"</definedName>
    <definedName name="IQ_EST_ACT_PRETAX_REPORT_INC_REUT" hidden="1">"c5367"</definedName>
    <definedName name="IQ_EST_ACT_RETURN_ASSETS_REUT" hidden="1">"c3996"</definedName>
    <definedName name="IQ_EST_ACT_RETURN_EQUITY_REUT" hidden="1">"c3989"</definedName>
    <definedName name="IQ_EST_ACT_REV" hidden="1">"c2113"</definedName>
    <definedName name="IQ_EST_ACT_REV_REUT" hidden="1">"c3835"</definedName>
    <definedName name="IQ_EST_BV_DIFF_CIQ" hidden="1">"c4765"</definedName>
    <definedName name="IQ_EST_BV_DIFF_REUT" hidden="1">"c5433"</definedName>
    <definedName name="IQ_EST_BV_DIFF_THOM" hidden="1">"c5204"</definedName>
    <definedName name="IQ_EST_BV_SURPRISE_PERCENT_CIQ" hidden="1">"c4766"</definedName>
    <definedName name="IQ_EST_BV_SURPRISE_PERCENT_REUT" hidden="1">"c5434"</definedName>
    <definedName name="IQ_EST_BV_SURPRISE_PERCENT_THOM" hidden="1">"c5205"</definedName>
    <definedName name="IQ_EST_CAPEX_GROWTH_1YR_REUT" hidden="1">"c5447"</definedName>
    <definedName name="IQ_EST_CAPEX_GROWTH_2YR_REUT" hidden="1">"c5448"</definedName>
    <definedName name="IQ_EST_CAPEX_GROWTH_Q_1YR_REUT" hidden="1">"c5449"</definedName>
    <definedName name="IQ_EST_CAPEX_SEQ_GROWTH_Q_REUT" hidden="1">"c5450"</definedName>
    <definedName name="IQ_EST_CFPS_DIFF" hidden="1">"c1871"</definedName>
    <definedName name="IQ_EST_CFPS_DIFF_REUT" hidden="1">"c3892"</definedName>
    <definedName name="IQ_EST_CFPS_GROWTH_1YR" hidden="1">"c1774"</definedName>
    <definedName name="IQ_EST_CFPS_GROWTH_1YR_REUT" hidden="1">"c3878"</definedName>
    <definedName name="IQ_EST_CFPS_GROWTH_2YR" hidden="1">"c1775"</definedName>
    <definedName name="IQ_EST_CFPS_GROWTH_2YR_REUT" hidden="1">"c3879"</definedName>
    <definedName name="IQ_EST_CFPS_GROWTH_Q_1YR" hidden="1">"c1776"</definedName>
    <definedName name="IQ_EST_CFPS_GROWTH_Q_1YR_REUT" hidden="1">"c3880"</definedName>
    <definedName name="IQ_EST_CFPS_SEQ_GROWTH_Q" hidden="1">"c1777"</definedName>
    <definedName name="IQ_EST_CFPS_SEQ_GROWTH_Q_REUT" hidden="1">"c3881"</definedName>
    <definedName name="IQ_EST_CFPS_SURPRISE_PERCENT" hidden="1">"c1872"</definedName>
    <definedName name="IQ_EST_CFPS_SURPRISE_PERCENT_REUT" hidden="1">"c3893"</definedName>
    <definedName name="IQ_EST_CURRENCY" hidden="1">"c2140"</definedName>
    <definedName name="IQ_EST_CURRENCY_CIQ" hidden="1">"c4769"</definedName>
    <definedName name="IQ_EST_CURRENCY_REUT" hidden="1">"c5437"</definedName>
    <definedName name="IQ_EST_DATE" hidden="1">"c1634"</definedName>
    <definedName name="IQ_EST_DATE_CIQ" hidden="1">"c4770"</definedName>
    <definedName name="IQ_EST_DATE_REUT" hidden="1">"c5438"</definedName>
    <definedName name="IQ_EST_DPS_DIFF" hidden="1">"c1873"</definedName>
    <definedName name="IQ_EST_DPS_DIFF_REUT" hidden="1">"c3894"</definedName>
    <definedName name="IQ_EST_DPS_GROWTH_1YR" hidden="1">"c1778"</definedName>
    <definedName name="IQ_EST_DPS_GROWTH_1YR_REUT" hidden="1">"c3882"</definedName>
    <definedName name="IQ_EST_DPS_GROWTH_2YR" hidden="1">"c1779"</definedName>
    <definedName name="IQ_EST_DPS_GROWTH_2YR_REUT" hidden="1">"c3883"</definedName>
    <definedName name="IQ_EST_DPS_GROWTH_Q_1YR" hidden="1">"c1780"</definedName>
    <definedName name="IQ_EST_DPS_GROWTH_Q_1YR_REUT" hidden="1">"c3884"</definedName>
    <definedName name="IQ_EST_DPS_SEQ_GROWTH_Q" hidden="1">"c1781"</definedName>
    <definedName name="IQ_EST_DPS_SEQ_GROWTH_Q_REUT" hidden="1">"c3885"</definedName>
    <definedName name="IQ_EST_DPS_SURPRISE_PERCENT" hidden="1">"c1874"</definedName>
    <definedName name="IQ_EST_DPS_SURPRISE_PERCENT_REUT" hidden="1">"c3895"</definedName>
    <definedName name="IQ_EST_EBIT_DIFF" hidden="1">"c1875"</definedName>
    <definedName name="IQ_EST_EBIT_DIFF_REUT" hidden="1">"c5413"</definedName>
    <definedName name="IQ_EST_EBIT_SURPRISE_PERCENT" hidden="1">"c1876"</definedName>
    <definedName name="IQ_EST_EBIT_SURPRISE_PERCENT_REUT" hidden="1">"c5414"</definedName>
    <definedName name="IQ_EST_EBITDA_DIFF" hidden="1">"c1867"</definedName>
    <definedName name="IQ_EST_EBITDA_DIFF_REUT" hidden="1">"c3888"</definedName>
    <definedName name="IQ_EST_EBITDA_GROWTH_1YR" hidden="1">"c1766"</definedName>
    <definedName name="IQ_EST_EBITDA_GROWTH_1YR_REUT" hidden="1">"c3864"</definedName>
    <definedName name="IQ_EST_EBITDA_GROWTH_2YR" hidden="1">"c1767"</definedName>
    <definedName name="IQ_EST_EBITDA_GROWTH_2YR_REUT" hidden="1">"c3865"</definedName>
    <definedName name="IQ_EST_EBITDA_GROWTH_Q_1YR" hidden="1">"c1768"</definedName>
    <definedName name="IQ_EST_EBITDA_GROWTH_Q_1YR_REUT" hidden="1">"c3866"</definedName>
    <definedName name="IQ_EST_EBITDA_SEQ_GROWTH_Q" hidden="1">"c1769"</definedName>
    <definedName name="IQ_EST_EBITDA_SEQ_GROWTH_Q_REUT" hidden="1">"c3867"</definedName>
    <definedName name="IQ_EST_EBITDA_SURPRISE_PERCENT" hidden="1">"c1868"</definedName>
    <definedName name="IQ_EST_EBITDA_SURPRISE_PERCENT_REUT" hidden="1">"c3889"</definedName>
    <definedName name="IQ_EST_EPS_DIFF" hidden="1">"c1864"</definedName>
    <definedName name="IQ_EST_EPS_DIFF_REUT" hidden="1">"c5458"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2YR" hidden="1">"c1637"</definedName>
    <definedName name="IQ_EST_EPS_GROWTH_2YR_REUT" hidden="1">"c3858"</definedName>
    <definedName name="IQ_EST_EPS_GROWTH_5YR" hidden="1">"c1655"</definedName>
    <definedName name="IQ_EST_EPS_GROWTH_5YR_BOTTOM_UP_REUT" hidden="1">"c5495"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REUT" hidden="1">"c5322"</definedName>
    <definedName name="IQ_EST_EPS_GROWTH_5YR_LOW" hidden="1">"c1658"</definedName>
    <definedName name="IQ_EST_EPS_GROWTH_5YR_LOW_CIQ" hidden="1">"c4664"</definedName>
    <definedName name="IQ_EST_EPS_GROWTH_5YR_LOW_REUT" hidden="1">"c5323"</definedName>
    <definedName name="IQ_EST_EPS_GROWTH_5YR_MEDIAN" hidden="1">"c1656"</definedName>
    <definedName name="IQ_EST_EPS_GROWTH_5YR_MEDIAN_CIQ" hidden="1">"c5480"</definedName>
    <definedName name="IQ_EST_EPS_GROWTH_5YR_MEDIAN_REUT" hidden="1">"c5321"</definedName>
    <definedName name="IQ_EST_EPS_GROWTH_5YR_NUM" hidden="1">"c1659"</definedName>
    <definedName name="IQ_EST_EPS_GROWTH_5YR_NUM_CIQ" hidden="1">"c4665"</definedName>
    <definedName name="IQ_EST_EPS_GROWTH_5YR_NUM_REUT" hidden="1">"c5324"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REUT" hidden="1">"c5325"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W_DIFF" hidden="1">"c1891"</definedName>
    <definedName name="IQ_EST_EPS_GW_DIFF_CIQ" hidden="1">"c4761"</definedName>
    <definedName name="IQ_EST_EPS_GW_DIFF_REUT" hidden="1">"c5429"</definedName>
    <definedName name="IQ_EST_EPS_GW_SURPRISE_PERCENT" hidden="1">"c1892"</definedName>
    <definedName name="IQ_EST_EPS_GW_SURPRISE_PERCENT_CIQ" hidden="1">"c4762"</definedName>
    <definedName name="IQ_EST_EPS_GW_SURPRISE_PERCENT_REUT" hidden="1">"c5430"</definedName>
    <definedName name="IQ_EST_EPS_NORM_DIFF" hidden="1">"c2247"</definedName>
    <definedName name="IQ_EST_EPS_NORM_DIFF_CIQ" hidden="1">"c4745"</definedName>
    <definedName name="IQ_EST_EPS_NORM_DIFF_REUT" hidden="1">"c5411"</definedName>
    <definedName name="IQ_EST_EPS_NORM_SURPRISE_PERCENT" hidden="1">"c2248"</definedName>
    <definedName name="IQ_EST_EPS_NORM_SURPRISE_PERCENT_CIQ" hidden="1">"c4746"</definedName>
    <definedName name="IQ_EST_EPS_NORM_SURPRISE_PERCENT_REUT" hidden="1">"c5412"</definedName>
    <definedName name="IQ_EST_EPS_REPORT_DIFF" hidden="1">"c1893"</definedName>
    <definedName name="IQ_EST_EPS_REPORT_DIFF_CIQ" hidden="1">"c4763"</definedName>
    <definedName name="IQ_EST_EPS_REPORT_DIFF_REUT" hidden="1">"c5431"</definedName>
    <definedName name="IQ_EST_EPS_REPORT_SURPRISE_PERCENT" hidden="1">"c1894"</definedName>
    <definedName name="IQ_EST_EPS_REPORT_SURPRISE_PERCENT_CIQ" hidden="1">"c4764"</definedName>
    <definedName name="IQ_EST_EPS_REPORT_SURPRISE_PERCENT_REUT" hidden="1">"c5432"</definedName>
    <definedName name="IQ_EST_EPS_SEQ_GROWTH_Q" hidden="1">"c1764"</definedName>
    <definedName name="IQ_EST_EPS_SEQ_GROWTH_Q_REUT" hidden="1">"c3859"</definedName>
    <definedName name="IQ_EST_EPS_SURPRISE" hidden="1">"c1635"</definedName>
    <definedName name="IQ_EST_EPS_SURPRISE_PERCENT" hidden="1">"c1635"</definedName>
    <definedName name="IQ_EST_EPS_SURPRISE_PERCENT_REUT" hidden="1">"c5459"</definedName>
    <definedName name="IQ_EST_FFO_DIFF" hidden="1">"c1869"</definedName>
    <definedName name="IQ_EST_FFO_DIFF_REUT" hidden="1">"c3890"</definedName>
    <definedName name="IQ_EST_FFO_DIFF_THOM" hidden="1">"c5186"</definedName>
    <definedName name="IQ_EST_FFO_GROWTH_1YR" hidden="1">"c1770"</definedName>
    <definedName name="IQ_EST_FFO_GROWTH_1YR_REUT" hidden="1">"c3874"</definedName>
    <definedName name="IQ_EST_FFO_GROWTH_2YR" hidden="1">"c1771"</definedName>
    <definedName name="IQ_EST_FFO_GROWTH_2YR_REUT" hidden="1">"c3875"</definedName>
    <definedName name="IQ_EST_FFO_GROWTH_Q_1YR" hidden="1">"c1772"</definedName>
    <definedName name="IQ_EST_FFO_GROWTH_Q_1YR_REUT" hidden="1">"c3876"</definedName>
    <definedName name="IQ_EST_FFO_SEQ_GROWTH_Q" hidden="1">"c1773"</definedName>
    <definedName name="IQ_EST_FFO_SEQ_GROWTH_Q_REUT" hidden="1">"c3877"</definedName>
    <definedName name="IQ_EST_FFO_SHARE_DIFF_REUT">"c3890"</definedName>
    <definedName name="IQ_EST_FFO_SHARE_SHARE_DIFF_REUT" hidden="1">"c3890"</definedName>
    <definedName name="IQ_EST_FFO_SHARE_SHARE_DIFF_THOM" hidden="1">"c5186"</definedName>
    <definedName name="IQ_EST_FFO_SHARE_SHARE_SURPRISE_PERCENT_REUT" hidden="1">"c3891"</definedName>
    <definedName name="IQ_EST_FFO_SHARE_SHARE_SURPRISE_PERCENT_THOM" hidden="1">"c5187"</definedName>
    <definedName name="IQ_EST_FFO_SHARE_SURPRISE_PERCENT_REUT">"c3891"</definedName>
    <definedName name="IQ_EST_FFO_SURPRISE_PERCENT" hidden="1">"c1870"</definedName>
    <definedName name="IQ_EST_FFO_SURPRISE_PERCENT_REUT" hidden="1">"c3891"</definedName>
    <definedName name="IQ_EST_FFO_SURPRISE_PERCENT_THOM" hidden="1">"c5187"</definedName>
    <definedName name="IQ_EST_FOOTNOTE_REUT" hidden="1">"c5478"</definedName>
    <definedName name="IQ_EST_NAV_DIFF" hidden="1">"c1895"</definedName>
    <definedName name="IQ_EST_NAV_SURPRISE_PERCENT" hidden="1">"c1896"</definedName>
    <definedName name="IQ_EST_NI_DIFF" hidden="1">"c1885"</definedName>
    <definedName name="IQ_EST_NI_DIFF_REUT" hidden="1">"c5423"</definedName>
    <definedName name="IQ_EST_NI_GW_DIFF" hidden="1">"c1887"</definedName>
    <definedName name="IQ_EST_NI_GW_DIFF_REUT" hidden="1">"c5425"</definedName>
    <definedName name="IQ_EST_NI_GW_DIFF_THOM">"c5200"</definedName>
    <definedName name="IQ_EST_NI_GW_SURPRISE_PERCENT" hidden="1">"c1888"</definedName>
    <definedName name="IQ_EST_NI_GW_SURPRISE_PERCENT_REUT" hidden="1">"c5426"</definedName>
    <definedName name="IQ_EST_NI_GW_SURPRISE_PERCENT_THOM">"c5201"</definedName>
    <definedName name="IQ_EST_NI_REPORT_DIFF" hidden="1">"c1889"</definedName>
    <definedName name="IQ_EST_NI_REPORT_DIFF_REUT" hidden="1">"c5427"</definedName>
    <definedName name="IQ_EST_NI_REPORT_SURPRISE_PERCENT" hidden="1">"c1890"</definedName>
    <definedName name="IQ_EST_NI_REPORT_SURPRISE_PERCENT_REUT" hidden="1">"c5428"</definedName>
    <definedName name="IQ_EST_NI_SURPRISE_PERCENT" hidden="1">"c1886"</definedName>
    <definedName name="IQ_EST_NI_SURPRISE_PERCENT_REUT" hidden="1">"c5424"</definedName>
    <definedName name="IQ_EST_NUM_BUY" hidden="1">"c1759"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IGH_REC_REUT" hidden="1">"c3870"</definedName>
    <definedName name="IQ_EST_NUM_HIGHEST_REC_REUT" hidden="1">"c3869"</definedName>
    <definedName name="IQ_EST_NUM_HOLD" hidden="1">"c1761"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LOW_REC_REUT" hidden="1">"c3872"</definedName>
    <definedName name="IQ_EST_NUM_LOWEST_REC_REUT" hidden="1">"c3873"</definedName>
    <definedName name="IQ_EST_NUM_NEUTRAL_REC_REUT" hidden="1">"c3871"</definedName>
    <definedName name="IQ_EST_NUM_NO_OPINION" hidden="1">"c1758"</definedName>
    <definedName name="IQ_EST_NUM_NO_OPINION_REUT" hidden="1">"c3868"</definedName>
    <definedName name="IQ_EST_NUM_OUTPERFORM" hidden="1">"c1760"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" hidden="1">"c1763"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" hidden="1">"c1762"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ST_OPER_INC_DIFF" hidden="1">"c1877"</definedName>
    <definedName name="IQ_EST_OPER_INC_DIFF_REUT" hidden="1">"c5415"</definedName>
    <definedName name="IQ_EST_OPER_INC_SURPRISE_PERCENT" hidden="1">"c1878"</definedName>
    <definedName name="IQ_EST_OPER_INC_SURPRISE_PERCENT_REUT" hidden="1">"c5416"</definedName>
    <definedName name="IQ_EST_PRE_TAX_DIFF" hidden="1">"c1879"</definedName>
    <definedName name="IQ_EST_PRE_TAX_DIFF_REUT" hidden="1">"c5417"</definedName>
    <definedName name="IQ_EST_PRE_TAX_GW_DIFF" hidden="1">"c1881"</definedName>
    <definedName name="IQ_EST_PRE_TAX_GW_DIFF_REUT" hidden="1">"c5419"</definedName>
    <definedName name="IQ_EST_PRE_TAX_GW_SURPRISE_PERCENT" hidden="1">"c1882"</definedName>
    <definedName name="IQ_EST_PRE_TAX_GW_SURPRISE_PERCENT_REUT" hidden="1">"c5420"</definedName>
    <definedName name="IQ_EST_PRE_TAX_REPORT_DIFF" hidden="1">"c1883"</definedName>
    <definedName name="IQ_EST_PRE_TAX_REPORT_DIFF_REUT" hidden="1">"c5421"</definedName>
    <definedName name="IQ_EST_PRE_TAX_REPORT_SURPRISE_PERCENT" hidden="1">"c1884"</definedName>
    <definedName name="IQ_EST_PRE_TAX_REPORT_SURPRISE_PERCENT_REUT" hidden="1">"c5422"</definedName>
    <definedName name="IQ_EST_PRE_TAX_SURPRISE_PERCENT" hidden="1">"c1880"</definedName>
    <definedName name="IQ_EST_PRE_TAX_SURPRISE_PERCENT_REUT" hidden="1">"c5418"</definedName>
    <definedName name="IQ_EST_REUT_ACT_CAPEX">"c3975"</definedName>
    <definedName name="IQ_EST_REV_DIFF" hidden="1">"c1865"</definedName>
    <definedName name="IQ_EST_REV_DIFF_REUT" hidden="1">"c3886"</definedName>
    <definedName name="IQ_EST_REV_GROWTH_1YR" hidden="1">"c1638"</definedName>
    <definedName name="IQ_EST_REV_GROWTH_1YR_REUT" hidden="1">"c3860"</definedName>
    <definedName name="IQ_EST_REV_GROWTH_2YR" hidden="1">"c1639"</definedName>
    <definedName name="IQ_EST_REV_GROWTH_2YR_REUT" hidden="1">"c3861"</definedName>
    <definedName name="IQ_EST_REV_GROWTH_Q_1YR" hidden="1">"c1640"</definedName>
    <definedName name="IQ_EST_REV_GROWTH_Q_1YR_REUT" hidden="1">"c3862"</definedName>
    <definedName name="IQ_EST_REV_SEQ_GROWTH_Q" hidden="1">"c1765"</definedName>
    <definedName name="IQ_EST_REV_SEQ_GROWTH_Q_REUT" hidden="1">"c3863"</definedName>
    <definedName name="IQ_EST_REV_SURPRISE_PERCENT" hidden="1">"c1866"</definedName>
    <definedName name="IQ_EST_REV_SURPRISE_PERCENT_REUT" hidden="1">"c3887"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EMPLOYEE_1" hidden="1">"c1428"</definedName>
    <definedName name="IQ_EV_OVER_LTM_EBIT" hidden="1">"c1426"</definedName>
    <definedName name="IQ_EV_OVER_LTM_EBIT_1" hidden="1">"c1426"</definedName>
    <definedName name="IQ_EV_OVER_LTM_EBITDA" hidden="1">"c1427"</definedName>
    <definedName name="IQ_EV_OVER_LTM_EBITDA_1" hidden="1">"c1427"</definedName>
    <definedName name="IQ_EV_OVER_LTM_REVENUE" hidden="1">"c1429"</definedName>
    <definedName name="IQ_EV_OVER_LTM_REVENUE_1" hidden="1">"c1429"</definedName>
    <definedName name="IQ_EV_OVER_REVENUE_EST" hidden="1">"IQ_EV_OVER_REVENUE_EST"</definedName>
    <definedName name="IQ_EV_OVER_REVENUE_EST_1" hidden="1">"IQ_EV_OVER_REVENUE_EST_1"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_PRICE_1" hidden="1">"c1897"</definedName>
    <definedName name="IQ_EXERCISED" hidden="1">"c406"</definedName>
    <definedName name="IQ_EXP_RETTRN_PENSION_FOREIGN">"c408"</definedName>
    <definedName name="IQ_EXP_RETURN_PENSION_DOMESTIC" hidden="1">"c407"</definedName>
    <definedName name="IQ_EXP_RETURN_PENSION_FOREIGN" hidden="1">"c408"</definedName>
    <definedName name="IQ_EXPENSE_CODE_" localSheetId="2">1</definedName>
    <definedName name="IQ_EXPENSE_CODE_">1367</definedName>
    <definedName name="IQ_EXPENSES_AP" hidden="1">"c8875"</definedName>
    <definedName name="IQ_EXPENSES_AP_ABS" hidden="1">"c8894"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_UNUSED_UNUSED" hidden="1">"c8401"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" hidden="1">"c11931"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" hidden="1">"c11932"</definedName>
    <definedName name="IQ_EXPORTS_GOODS_REAL_SAAR_YOY_FC_UNUSED_UNUSED_UNUSED" hidden="1">"c8292"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_UNUSED_UNUSED" hidden="1">"c7961"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_UNUSED_UNUSED" hidden="1">"c8296"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_UNUSED_UNUSED" hidden="1">"c8181"</definedName>
    <definedName name="IQ_EXPORTS_YOY_UNUSED_UNUSED_UNUSED" hidden="1">"c7301"</definedName>
    <definedName name="IQ_EXTRA_ACC_ATEMS_BR">"c412"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_ITEMS_1" hidden="1">"c1459"</definedName>
    <definedName name="IQ_EXTRA_ITEMS_OTHER_ADJUSTMENTS_FOREIGN_FFIEC" hidden="1">"c15392"</definedName>
    <definedName name="IQ_EXTRAORDINARY_GAINS_FDIC" hidden="1">"c6586"</definedName>
    <definedName name="IQ_FAD" hidden="1">"c8757"</definedName>
    <definedName name="IQ_FAD_PAYOUT_RATIO" hidden="1">"c8872"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FDIC" hidden="1">"c6343"</definedName>
    <definedName name="IQ_FED_FUNDS_SOLD_FDIC" hidden="1">"c6307"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OTHER_INCOME" hidden="1">"c15257"</definedName>
    <definedName name="IQ_FFO" hidden="1">"c1574"</definedName>
    <definedName name="IQ_FFO_ACT_OR_EST" hidden="1">"c2216"</definedName>
    <definedName name="IQ_FFO_ADJ_ACT_OR_EST_CIQ" hidden="1">"c4960"</definedName>
    <definedName name="IQ_FFO_ADJ_EST_CIQ" hidden="1">"c4959"</definedName>
    <definedName name="IQ_FFO_ADJ_HIGH_EST_CIQ" hidden="1">"c4962"</definedName>
    <definedName name="IQ_FFO_ADJ_LOW_EST_CIQ" hidden="1">"c4963"</definedName>
    <definedName name="IQ_FFO_ADJ_MEDIAN_EST_CIQ" hidden="1">"c4964"</definedName>
    <definedName name="IQ_FFO_ADJ_NUM_EST_CIQ" hidden="1">"c4965"</definedName>
    <definedName name="IQ_FFO_ADJ_STDDEV_EST_CIQ" hidden="1">"c4966"</definedName>
    <definedName name="IQ_FFO_EST" hidden="1">"c418"</definedName>
    <definedName name="IQ_FFO_EST_CIQ" hidden="1">"c3668"</definedName>
    <definedName name="IQ_FFO_EST_DET_EST" hidden="1">"c12059"</definedName>
    <definedName name="IQ_FFO_EST_DET_EST_CIQ" hidden="1">"c12121"</definedName>
    <definedName name="IQ_FFO_EST_DET_EST_CURRENCY" hidden="1">"c12466"</definedName>
    <definedName name="IQ_FFO_EST_DET_EST_CURRENCY_CIQ" hidden="1">"c12512"</definedName>
    <definedName name="IQ_FFO_EST_DET_EST_CURRENCY_REUT" hidden="1">"c12536"</definedName>
    <definedName name="IQ_FFO_EST_DET_EST_CURRENCY_THOM" hidden="1">"c12487"</definedName>
    <definedName name="IQ_FFO_EST_DET_EST_DATE" hidden="1">"c12212"</definedName>
    <definedName name="IQ_FFO_EST_DET_EST_DATE_CIQ" hidden="1">"c12267"</definedName>
    <definedName name="IQ_FFO_EST_DET_EST_DATE_REUT" hidden="1">"c12295"</definedName>
    <definedName name="IQ_FFO_EST_DET_EST_DATE_THOM" hidden="1">"c12238"</definedName>
    <definedName name="IQ_FFO_EST_DET_EST_INCL" hidden="1">"c12349"</definedName>
    <definedName name="IQ_FFO_EST_DET_EST_INCL_CIQ" hidden="1">"c12395"</definedName>
    <definedName name="IQ_FFO_EST_DET_EST_INCL_REUT" hidden="1">"c12419"</definedName>
    <definedName name="IQ_FFO_EST_DET_EST_INCL_THOM" hidden="1">"c12370"</definedName>
    <definedName name="IQ_FFO_EST_DET_EST_ORIGIN" hidden="1">"c12722"</definedName>
    <definedName name="IQ_FFO_EST_DET_EST_ORIGIN_CIQ" hidden="1">"c12720"</definedName>
    <definedName name="IQ_FFO_EST_DET_EST_ORIGIN_REUT" hidden="1">"c12724"</definedName>
    <definedName name="IQ_FFO_EST_DET_EST_ORIGIN_THOM" hidden="1">"c12608"</definedName>
    <definedName name="IQ_FFO_EST_DET_EST_REUT" hidden="1">"c12153"</definedName>
    <definedName name="IQ_FFO_EST_DET_EST_THOM" hidden="1">"c12088"</definedName>
    <definedName name="IQ_FFO_EST_REUT" hidden="1">"c3837"</definedName>
    <definedName name="IQ_FFO_EST_THOM" hidden="1">"c3999"</definedName>
    <definedName name="IQ_FFO_HIGH_EST" hidden="1">"c419"</definedName>
    <definedName name="IQ_FFO_HIGH_EST_CIQ" hidden="1">"c3670"</definedName>
    <definedName name="IQ_FFO_HIGH_EST_REUT" hidden="1">"c3839"</definedName>
    <definedName name="IQ_FFO_HIGH_EST_THOM" hidden="1">"c4001"</definedName>
    <definedName name="IQ_FFO_LOW_EST" hidden="1">"c420"</definedName>
    <definedName name="IQ_FFO_LOW_EST_CIQ" hidden="1">"c3671"</definedName>
    <definedName name="IQ_FFO_LOW_EST_REUT" hidden="1">"c3840"</definedName>
    <definedName name="IQ_FFO_LOW_EST_THOM" hidden="1">"c4002"</definedName>
    <definedName name="IQ_FFO_MEDIAN_EST" hidden="1">"c1665"</definedName>
    <definedName name="IQ_FFO_MEDIAN_EST_CIQ" hidden="1">"c3669"</definedName>
    <definedName name="IQ_FFO_MEDIAN_EST_REUT" hidden="1">"c3838"</definedName>
    <definedName name="IQ_FFO_MEDIAN_EST_THOM" hidden="1">"c4000"</definedName>
    <definedName name="IQ_FFO_NO_EST" hidden="1">"c276"</definedName>
    <definedName name="IQ_FFO_NUM_EST" hidden="1">"c421"</definedName>
    <definedName name="IQ_FFO_NUM_EST_CIQ" hidden="1">"c3672"</definedName>
    <definedName name="IQ_FFO_NUM_EST_REUT" hidden="1">"c3841"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EST_DOWN_2MONTH_REUT">"c17125"</definedName>
    <definedName name="IQ_FFO_SHARE_EST_DOWN_3MONTH_REUT">"c17129"</definedName>
    <definedName name="IQ_FFO_SHARE_EST_DOWN_MONTH_REUT">"c17121"</definedName>
    <definedName name="IQ_FFO_SHARE_EST_NUM_ANALYSTS_2MONTH_REUT">"c17123"</definedName>
    <definedName name="IQ_FFO_SHARE_EST_NUM_ANALYSTS_3MONTH_REUT">"c17127"</definedName>
    <definedName name="IQ_FFO_SHARE_EST_NUM_ANALYSTS_MONTH_REUT">"c17119"</definedName>
    <definedName name="IQ_FFO_SHARE_EST_REUT">"c3837"</definedName>
    <definedName name="IQ_FFO_SHARE_EST_TOTAL_REVISED_2MONTH_REUT">"c17126"</definedName>
    <definedName name="IQ_FFO_SHARE_EST_TOTAL_REVISED_3MONTH_REUT">"c17130"</definedName>
    <definedName name="IQ_FFO_SHARE_EST_TOTAL_REVISED_MONTH_REUT">"c17122"</definedName>
    <definedName name="IQ_FFO_SHARE_EST_UP_2MONTH_REUT">"c17124"</definedName>
    <definedName name="IQ_FFO_SHARE_EST_UP_3MONTH_REUT">"c17128"</definedName>
    <definedName name="IQ_FFO_SHARE_EST_UP_MONTH_REUT">"c17120"</definedName>
    <definedName name="IQ_FFO_SHARE_HIGH_EST_REUT">"c3839"</definedName>
    <definedName name="IQ_FFO_SHARE_LOW_EST_REUT">"c3840"</definedName>
    <definedName name="IQ_FFO_SHARE_MEDIAN_EST_REUT">"c3838"</definedName>
    <definedName name="IQ_FFO_SHARE_NUM_EST_REUT">"c3841"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CURRENCY_THOM" hidden="1">"c12487"</definedName>
    <definedName name="IQ_FFO_SHARE_SHARE_EST_DET_EST_DATE" hidden="1">"c12212"</definedName>
    <definedName name="IQ_FFO_SHARE_SHARE_EST_DET_EST_DATE_REUT" hidden="1">"c12295"</definedName>
    <definedName name="IQ_FFO_SHARE_SHARE_EST_DET_EST_DATE_THOM" hidden="1">"c12238"</definedName>
    <definedName name="IQ_FFO_SHARE_SHARE_EST_DET_EST_INCL" hidden="1">"c12349"</definedName>
    <definedName name="IQ_FFO_SHARE_SHARE_EST_DET_EST_INCL_REUT" hidden="1">"c12419"</definedName>
    <definedName name="IQ_FFO_SHARE_SHARE_EST_DET_EST_INCL_THOM" hidden="1">"c12370"</definedName>
    <definedName name="IQ_FFO_SHARE_SHARE_EST_DET_EST_ORIGIN" hidden="1">"c12722"</definedName>
    <definedName name="IQ_FFO_SHARE_SHARE_EST_DET_EST_ORIGIN_REUT" hidden="1">"c12724"</definedName>
    <definedName name="IQ_FFO_SHARE_SHARE_EST_DET_EST_ORIGIN_THOM" hidden="1">"c12608"</definedName>
    <definedName name="IQ_FFO_SHARE_SHARE_EST_DET_EST_REUT" hidden="1">"c12153"</definedName>
    <definedName name="IQ_FFO_SHARE_SHARE_EST_DET_EST_THOM" hidden="1">"c12088"</definedName>
    <definedName name="IQ_FFO_SHARE_SHARE_EST_REUT" hidden="1">"c3837"</definedName>
    <definedName name="IQ_FFO_SHARE_SHARE_EST_THOM" hidden="1">"c3999"</definedName>
    <definedName name="IQ_FFO_SHARE_SHARE_HIGH_EST_REUT" hidden="1">"c3839"</definedName>
    <definedName name="IQ_FFO_SHARE_SHARE_HIGH_EST_THOM" hidden="1">"c4001"</definedName>
    <definedName name="IQ_FFO_SHARE_SHARE_LOW_EST_REUT" hidden="1">"c3840"</definedName>
    <definedName name="IQ_FFO_SHARE_SHARE_LOW_EST_THOM" hidden="1">"c4002"</definedName>
    <definedName name="IQ_FFO_SHARE_SHARE_MEDIAN_EST_REUT" hidden="1">"c3838"</definedName>
    <definedName name="IQ_FFO_SHARE_SHARE_MEDIAN_EST_THOM" hidden="1">"c4000"</definedName>
    <definedName name="IQ_FFO_SHARE_SHARE_NUM_EST_REUT" hidden="1">"c3841"</definedName>
    <definedName name="IQ_FFO_SHARE_SHARE_NUM_EST_THOM" hidden="1">"c4003"</definedName>
    <definedName name="IQ_FFO_SHARE_SHARE_STDDEV_EST_REUT" hidden="1">"c3842"</definedName>
    <definedName name="IQ_FFO_SHARE_SHARE_STDDEV_EST_THOM" hidden="1">"c4004"</definedName>
    <definedName name="IQ_FFO_SHARE_STDDEV_EST_REUT">"c3842"</definedName>
    <definedName name="IQ_FFO_STDDEV_EST" hidden="1">"c422"</definedName>
    <definedName name="IQ_FFO_STDDEV_EST_CIQ" hidden="1">"c3673"</definedName>
    <definedName name="IQ_FFO_STDDEV_EST_REUT" hidden="1">"c3842"</definedName>
    <definedName name="IQ_FFO_STDDEV_EST_THOM" hidden="1">"c4004"</definedName>
    <definedName name="IQ_FH">100000</definedName>
    <definedName name="IQ_FHLB_ADVANCES_FDIC" hidden="1">"c6366"</definedName>
    <definedName name="IQ_FHLB_DEBT" hidden="1">"c423"</definedName>
    <definedName name="IQ_FHLB_DUE_AFTER_FIVE" hidden="1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HLB_DUE_NEXTVFIVE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I_12M_RETURN" hidden="1">"c25807"</definedName>
    <definedName name="IQ_FII_3M_RETURN" hidden="1">"c25808"</definedName>
    <definedName name="IQ_FII_6M_RETURN" hidden="1">"c25809"</definedName>
    <definedName name="IQ_FII_AVGBIDSPREAD" hidden="1">"c25820"</definedName>
    <definedName name="IQ_FII_CONVEX" hidden="1">"c25799"</definedName>
    <definedName name="IQ_FII_COUPON" hidden="1">"c25800"</definedName>
    <definedName name="IQ_FII_DAILY_RETURN" hidden="1">"c25810"</definedName>
    <definedName name="IQ_FII_DURTW" hidden="1">"c25802"</definedName>
    <definedName name="IQ_FII_EXCESS_RETURN" hidden="1">"c25819"</definedName>
    <definedName name="IQ_FII_INDEXPRICE" hidden="1">"c25806"</definedName>
    <definedName name="IQ_FII_MATURITY" hidden="1">"c25804"</definedName>
    <definedName name="IQ_FII_MODDUR" hidden="1">"c25801"</definedName>
    <definedName name="IQ_FII_MTD_RETURN_COUPON" hidden="1">"c25813"</definedName>
    <definedName name="IQ_FII_MTD_RETURN_CURRENCY" hidden="1">"c25814"</definedName>
    <definedName name="IQ_FII_MTD_RETURN_PAYDOWN" hidden="1">"c25815"</definedName>
    <definedName name="IQ_FII_MTD_RETURN_PRICE" hidden="1">"c25816"</definedName>
    <definedName name="IQ_FII_MTD_RETURN_TOTAL" hidden="1">"c25812"</definedName>
    <definedName name="IQ_FII_MV" hidden="1">"c25803"</definedName>
    <definedName name="IQ_FII_NUMISSUE" hidden="1">"c25805"</definedName>
    <definedName name="IQ_FII_OAS" hidden="1">"c25798"</definedName>
    <definedName name="IQ_FII_RETURN_INCEPTION" hidden="1">"c25811"</definedName>
    <definedName name="IQ_FII_YTD_RETURN" hidden="1">"c25817"</definedName>
    <definedName name="IQ_FII_YTW" hidden="1">"c25818"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NG_CASH" hidden="1">"c1405"</definedName>
    <definedName name="IQ_FINANCING_CASH_1" hidden="1">"c1405"</definedName>
    <definedName name="IQ_FINANCING_CASH_SUPPL" hidden="1">"c1406"</definedName>
    <definedName name="IQ_FINANCING_CASH_SUPPL_1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REUT" hidden="1">"c6798"</definedName>
    <definedName name="IQ_FISCAL_Y" hidden="1">"c441"</definedName>
    <definedName name="IQ_FISCAL_Y_EST" hidden="1">"c6795"</definedName>
    <definedName name="IQ_FISCAL_Y_EST_CIQ" hidden="1">"c6807"</definedName>
    <definedName name="IQ_FISCAL_Y_EST_REUT" hidden="1">"c6799"</definedName>
    <definedName name="IQ_FIVE_PERCENT_AMOUNT" hidden="1">"c240"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OWNER" hidden="1">"c239"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_UNUSED_UNUSED" hidden="1">"c8298"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_UNUSED_UNUSED" hidden="1">"c8190"</definedName>
    <definedName name="IQ_FIXED_INVEST_YOY_UNUSED_UNUSED_UNUSED" hidden="1">"c7310"</definedName>
    <definedName name="IQ_FLOAT" hidden="1">"c225"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1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OANS" hidden="1">"c448"</definedName>
    <definedName name="IQ_FQ">500</definedName>
    <definedName name="IQ_FREE_OPERATING_CASH_FLOW_DEBT_CSD" hidden="1">"c27718"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NAV" hidden="1">"c15225"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>1000</definedName>
    <definedName name="IQ_FY_DATE" hidden="1">"IQ_FY_DATE"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C">"c464"</definedName>
    <definedName name="IQ_GAIN_ASSETS_REC_BNK">"c465"</definedName>
    <definedName name="IQ_GAIN_ASSETS_REC_BR">"c466"</definedName>
    <definedName name="IQ_GAIN_ASSETS_REC_FIN">"c467"</definedName>
    <definedName name="IQ_GAIN_ASSETS_REC_INS">"c468"</definedName>
    <definedName name="IQ_GAIN_ASSETS_REC_REIT">"c469"</definedName>
    <definedName name="IQ_GAIN_ASSETS_REC_UTI">"c470"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C">"c487"</definedName>
    <definedName name="IQ_GAIN_INVEST_REC_BNK" hidden="1">"c488"</definedName>
    <definedName name="IQ_GAIN_INVEST_REC_BR">"c489"</definedName>
    <definedName name="IQ_GAIN_INVEST_REC_FIN">"c490"</definedName>
    <definedName name="IQ_GAIN_INVEST_REC_INS">"c491"</definedName>
    <definedName name="IQ_GAIN_INVEST_REC_REIT">"c492"</definedName>
    <definedName name="IQ_GAIN_INVEST_REC_UTI">"c493"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ASSETS_1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OODWILL_NET_1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DIVID_1" hidden="1">"c1446"</definedName>
    <definedName name="IQ_GROSS_EARNED" hidden="1">"c2732"</definedName>
    <definedName name="IQ_GROSS_GW" hidden="1">"c519"</definedName>
    <definedName name="IQ_GROSS_INTAN" hidden="1">"c520"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PROFIT_1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">"c531"</definedName>
    <definedName name="IQ_GW_AMORT_BR" hidden="1">"c532"</definedName>
    <definedName name="IQ_GW_AMORT_CF">"c533"</definedName>
    <definedName name="IQ_GW_AMORT_CF_BNK">"c534"</definedName>
    <definedName name="IQ_GW_AMORT_CF_BR">"c535"</definedName>
    <definedName name="IQ_GW_AMORT_CF_FIN">"c536"</definedName>
    <definedName name="IQ_GW_AMORT_CF_INS">"c537"</definedName>
    <definedName name="IQ_GW_AMORT_CF_REIT">"c538"</definedName>
    <definedName name="IQ_GW_AMORT_CF_UTI">"c539"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ED_LOANS" hidden="1">"c15250"</definedName>
    <definedName name="IQ_IMPAIRMENT_GW" hidden="1">"c548"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_UNUSED_UNUSED" hidden="1">"c8209"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EXCL_1" hidden="1">"c1395"</definedName>
    <definedName name="IQ_INC_AVAIL_INCL" hidden="1">"c1396"</definedName>
    <definedName name="IQ_INC_AVAIL_INCL_1" hidden="1">"c1396"</definedName>
    <definedName name="IQ_INC_BEFORE_TAX" hidden="1">"c1375"</definedName>
    <definedName name="IQ_INC_BEFORE_TAX_1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_FOREIGN_FFIEC" hidden="1">"c15391"</definedName>
    <definedName name="IQ_INCOME_TAXES_FDIC" hidden="1">"c6582"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" hidden="1">"c1534"</definedName>
    <definedName name="IQ_INSIDER_3MTH_BOUGHT_PCT" hidden="1">"c1534"</definedName>
    <definedName name="IQ_INSIDER_3MTH_NET" hidden="1">"c1535"</definedName>
    <definedName name="IQ_INSIDER_3MTH_NET_PCT" hidden="1">"c1535"</definedName>
    <definedName name="IQ_INSIDER_3MTH_SOLD" hidden="1">"c1533"</definedName>
    <definedName name="IQ_INSIDER_3MTH_SOLD_PCT" hidden="1">"c1533"</definedName>
    <definedName name="IQ_INSIDER_6MTH_BOUGHT" hidden="1">"c1537"</definedName>
    <definedName name="IQ_INSIDER_6MTH_BOUGHT_PCT" hidden="1">"c1537"</definedName>
    <definedName name="IQ_INSIDER_6MTH_NET" hidden="1">"c1538"</definedName>
    <definedName name="IQ_INSIDER_6MTH_NET_PCT" hidden="1">"c1538"</definedName>
    <definedName name="IQ_INSIDER_6MTH_SOLD" hidden="1">"c1536"</definedName>
    <definedName name="IQ_INSIDER_6MTH_SOLD_PCT" hidden="1">"c1536"</definedName>
    <definedName name="IQ_INSIDER_AMOUNT" hidden="1">"c238"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AMOUNT" hidden="1">"c236"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EARING_DEPOSITS" hidden="1">"c1166"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RE_LOANS_DOM_FFIEC" hidden="1">"c15353"</definedName>
    <definedName name="IQ_INT_FEE_INC_TAX_EXEMPT_OBLIGATIONS_DOM_FFIEC" hidden="1">"c15362"</definedName>
    <definedName name="IQ_INT_FEE_INC_TAXABLE_OBLIGATIONS_DOM_FFIEC" hidden="1">"c15361"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TRANSACTION_ACCOUNTS_DOM_FFIEC" hidden="1">"c15363"</definedName>
    <definedName name="IQ_INTAN_AMORT">"c605"</definedName>
    <definedName name="IQ_INTAN_AMORT_BR">"c606"</definedName>
    <definedName name="IQ_INTAN_AMORT_CF">"c607"</definedName>
    <definedName name="IQ_INTAN_AMORT_CF_BNK">"c608"</definedName>
    <definedName name="IQ_INTAN_AMORT_CF_BR">"c609"</definedName>
    <definedName name="IQ_INTAN_AMORT_CF_FIN">"c610"</definedName>
    <definedName name="IQ_INTAN_AMORT_CF_INS">"c611"</definedName>
    <definedName name="IQ_INTAN_AMORT_CF_REIT">"c612"</definedName>
    <definedName name="IQ_INTAN_AMORT_CF_UTI">"c613"</definedName>
    <definedName name="IQ_INTAN_AMORT_FIN">"c614"</definedName>
    <definedName name="IQ_INTAN_AMORT_INS">"c615"</definedName>
    <definedName name="IQ_INTAN_AMORT_REIT">"c616"</definedName>
    <definedName name="IQ_INTAN_AMORT_UTI">"c617"</definedName>
    <definedName name="IQ_INTANGIBLES_NET" hidden="1">"c1407"</definedName>
    <definedName name="IQ_INTANGIBLES_NET_1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NON_1" hidden="1">"c1383"</definedName>
    <definedName name="IQ_INTEREST_EXP_SUPPL" hidden="1">"c1460"</definedName>
    <definedName name="IQ_INTEREST_INC" hidden="1">"c1393"</definedName>
    <definedName name="IQ_INTEREST_INC_1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C_NON_1" hidden="1">"c1384"</definedName>
    <definedName name="IQ_INTEREST_INVEST_INC" hidden="1">"c619"</definedName>
    <definedName name="IQ_INTEREST_LT_DEBT" hidden="1">"c2086"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DEBT_NET_1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"50"</definedName>
    <definedName name="IQ_LATESTQ" hidden="1">500</definedName>
    <definedName name="IQ_LATESTQFR" hidden="1">"100"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ISTING_CURRENCY" hidden="1">"c2127"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1" hidden="1">"c1386"</definedName>
    <definedName name="IQ_LOAN_LOSS_ALLOW_FDIC" hidden="1">"c6326"</definedName>
    <definedName name="IQ_LOAN_LOSS_ALLOWANCE_NONCURRENT_LOANS_FDIC" hidden="1">"c6740"</definedName>
    <definedName name="IQ_LOAN_LOSS_PROVISION_FOREIGN_FFIEC" hidden="1">"c15382"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1" hidden="1">"c1387"</definedName>
    <definedName name="IQ_LONG_TERM_DEBT_OVER_TOTAL_CAP" hidden="1">"c1388"</definedName>
    <definedName name="IQ_LONG_TERM_DEBT_OVER_TOTAL_CAP_1" hidden="1">"c1388"</definedName>
    <definedName name="IQ_LONG_TERM_GROWTH" hidden="1">"c671"</definedName>
    <definedName name="IQ_LONG_TERM_INV" hidden="1">"c1389"</definedName>
    <definedName name="IQ_LONG_TERM_INV_1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GROWTH_DET_EST_DATE_REUT" hidden="1">"c12296"</definedName>
    <definedName name="IQ_LT_GROWTH_DET_EST_INCL_REUT" hidden="1">"c12420"</definedName>
    <definedName name="IQ_LT_GROWTH_DET_EST_ORIGIN_REUT" hidden="1">"c12728"</definedName>
    <definedName name="IQ_LT_GROWTH_DET_EST_REUT" hidden="1">"c12154"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_SENIOR_DEBT" hidden="1">"c702"</definedName>
    <definedName name="IQ_LT_SUB_DEBT" hidden="1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DATE" hidden="1">"IQ_LTM_DATE"</definedName>
    <definedName name="IQ_LTM_REVENUE_OVER_EMPLOYEES" hidden="1">"c1437"</definedName>
    <definedName name="IQ_LTM_REVENUE_OVER_EMPLOYEES_1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TCAP" hidden="1">"c258"</definedName>
    <definedName name="IQ_MATURITY_DATE" hidden="1">"c2146"</definedName>
    <definedName name="IQ_MATURITY_ONE_YEAR_LESS_FDIC" hidden="1">"c6425"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ONEY_MARKET_DEPOSIT_ACCOUNTS_FDIC" hidden="1">"c6553"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NAMES_REVERSION_DATE_QUARTERLY" hidden="1">40969.0452314815</definedName>
    <definedName name="IQ_NAMES_REVISION_DATE" hidden="1">40148.4607175926</definedName>
    <definedName name="IQ_NAMES_REVISION_DATE_" hidden="1">44980.8159837963</definedName>
    <definedName name="IQ_NAMES_REVISION_DATE__1" hidden="1">41546.8113078704</definedName>
    <definedName name="IQ_NAMES_REVISION_DATE__1_1" hidden="1">41449.4017592593</definedName>
    <definedName name="IQ_NAMES_REVISION_DATE__1_1_1" hidden="1">40979.664525463</definedName>
    <definedName name="IQ_NAMES_REVISION_DATE__2" hidden="1">40463.6800694444</definedName>
    <definedName name="IQ_NAMES_REVISION_DATE__3" hidden="1">40584.4030324073</definedName>
    <definedName name="IQ_Names_Revision_Date_2" hidden="1">41595.9150115741</definedName>
    <definedName name="IQ_NAMES_REVISION_DATE_DA" hidden="1">42534.7381365741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HARE_ACT_OR_EST_REUT" hidden="1">"c5623"</definedName>
    <definedName name="IQ_NAV_SHARE_DET_EST_CURRENCY_REUT" hidden="1">"c12538"</definedName>
    <definedName name="IQ_NAV_SHARE_DET_EST_DATE_REUT" hidden="1">"c12297"</definedName>
    <definedName name="IQ_NAV_SHARE_DET_EST_INCL_REUT" hidden="1">"c12421"</definedName>
    <definedName name="IQ_NAV_SHARE_DET_EST_ORIGIN_REUT" hidden="1">"c12665"</definedName>
    <definedName name="IQ_NAV_SHARE_DET_EST_REUT" hidden="1">"c12155"</definedName>
    <definedName name="IQ_NAV_SHARE_EST_DOWN_2MONTH_REUT">"c17101"</definedName>
    <definedName name="IQ_NAV_SHARE_EST_DOWN_3MONTH_REUT">"c17105"</definedName>
    <definedName name="IQ_NAV_SHARE_EST_DOWN_MONTH_REUT">"c17097"</definedName>
    <definedName name="IQ_NAV_SHARE_EST_NUM_ANALYSTS_2MONTH_REUT">"c17099"</definedName>
    <definedName name="IQ_NAV_SHARE_EST_NUM_ANALYSTS_3MONTH_REUT">"c17103"</definedName>
    <definedName name="IQ_NAV_SHARE_EST_NUM_ANALYSTS_MONTH_REUT">"c17095"</definedName>
    <definedName name="IQ_NAV_SHARE_EST_REUT" hidden="1">"c5617"</definedName>
    <definedName name="IQ_NAV_SHARE_EST_TOTAL_REVISED_2MONTH_REUT">"c17102"</definedName>
    <definedName name="IQ_NAV_SHARE_EST_TOTAL_REVISED_3MONTH_REUT">"c17106"</definedName>
    <definedName name="IQ_NAV_SHARE_EST_TOTAL_REVISED_MONTH_REUT">"c17098"</definedName>
    <definedName name="IQ_NAV_SHARE_EST_UP_2MONTH_REUT">"c17100"</definedName>
    <definedName name="IQ_NAV_SHARE_EST_UP_3MONTH_REUT">"c17104"</definedName>
    <definedName name="IQ_NAV_SHARE_EST_UP_MONTH_REUT">"c17096"</definedName>
    <definedName name="IQ_NAV_SHARE_HIGH_EST_REUT" hidden="1">"c5620"</definedName>
    <definedName name="IQ_NAV_SHARE_LOW_EST_REUT" hidden="1">"c5621"</definedName>
    <definedName name="IQ_NAV_SHARE_MEDIAN_EST_REUT" hidden="1">"c5618"</definedName>
    <definedName name="IQ_NAV_SHARE_NUM_EST_REUT" hidden="1">"c5622"</definedName>
    <definedName name="IQ_NAV_SHARE_STDDEV_EST_REUT" hidden="1">"c5619"</definedName>
    <definedName name="IQ_NAV_STDDEV_EST" hidden="1">"c1756"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REUT" hidden="1">"c5473"</definedName>
    <definedName name="IQ_NET_DEBT_DET_EST_CURRENCY_REUT" hidden="1">"c12539"</definedName>
    <definedName name="IQ_NET_DEBT_DET_EST_DATE_REUT" hidden="1">"c12298"</definedName>
    <definedName name="IQ_NET_DEBT_DET_EST_INCL_REUT" hidden="1">"c12422"</definedName>
    <definedName name="IQ_NET_DEBT_DET_EST_ORIGIN_REUT" hidden="1">"c12666"</definedName>
    <definedName name="IQ_NET_DEBT_DET_EST_REUT" hidden="1">"c12156"</definedName>
    <definedName name="IQ_NET_DEBT_EBITDA" hidden="1">"c750"</definedName>
    <definedName name="IQ_NET_DEBT_EBITDA_CAPEX" hidden="1">"c2949"</definedName>
    <definedName name="IQ_NET_DEBT_EST_DOWN_2MONTH_REUT">"c17053"</definedName>
    <definedName name="IQ_NET_DEBT_EST_DOWN_3MONTH_REUT">"c17057"</definedName>
    <definedName name="IQ_NET_DEBT_EST_DOWN_MONTH_REUT">"c17049"</definedName>
    <definedName name="IQ_NET_DEBT_EST_NUM_ANALYSTS_2MONTH_REUT">"c17051"</definedName>
    <definedName name="IQ_NET_DEBT_EST_NUM_ANALYSTS_3MONTH_REUT">"c17055"</definedName>
    <definedName name="IQ_NET_DEBT_EST_NUM_ANALYSTS_MONTH_REUT">"c17047"</definedName>
    <definedName name="IQ_NET_DEBT_EST_REUT" hidden="1">"c3976"</definedName>
    <definedName name="IQ_NET_DEBT_EST_TOTAL_REVISED_2MONTH_REUT">"c17054"</definedName>
    <definedName name="IQ_NET_DEBT_EST_TOTAL_REVISED_3MONTH_REUT">"c17058"</definedName>
    <definedName name="IQ_NET_DEBT_EST_TOTAL_REVISED_MONTH_REUT">"c17050"</definedName>
    <definedName name="IQ_NET_DEBT_EST_UP_2MONTH_REUT">"c17052"</definedName>
    <definedName name="IQ_NET_DEBT_EST_UP_3MONTH_REUT">"c17056"</definedName>
    <definedName name="IQ_NET_DEBT_EST_UP_MONTH_REUT">"c17048"</definedName>
    <definedName name="IQ_NET_DEBT_HIGH_EST_REUT" hidden="1">"c3978"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_REUT" hidden="1">"c3979"</definedName>
    <definedName name="IQ_NET_DEBT_MEDIAN_EST_REUT" hidden="1">"c3977"</definedName>
    <definedName name="IQ_NET_DEBT_NUM_EST_REUT" hidden="1">"c3980"</definedName>
    <definedName name="IQ_NET_DEBT_STDDEV_EST_REUT" hidden="1">"c3981"</definedName>
    <definedName name="IQ_NET_EARNED" hidden="1">"c2734"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1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BEFORE_1" hidden="1">"c1368"</definedName>
    <definedName name="IQ_NET_INC_CF" hidden="1">"c1397"</definedName>
    <definedName name="IQ_NET_INC_CF_1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C_MARGIN_1" hidden="1">"c1398"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1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NONINTEREST_INC_EXP_INTERNATIONAL_OPS_FFIEC" hidden="1">"c15387"</definedName>
    <definedName name="IQ_NET_OPERATING_INCOME_ASSETS_FDIC" hidden="1">"c6729"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REUT" hidden="1">"c5468"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DET_EST_CURRENCY_REUT" hidden="1">"c12540"</definedName>
    <definedName name="IQ_NI_DET_EST_DATE_REUT" hidden="1">"c12299"</definedName>
    <definedName name="IQ_NI_DET_EST_INCL_REUT" hidden="1">"c12423"</definedName>
    <definedName name="IQ_NI_DET_EST_ORIGIN_REUT" hidden="1">"c12667"</definedName>
    <definedName name="IQ_NI_DET_EST_REUT" hidden="1">"c12157"</definedName>
    <definedName name="IQ_NI_EST" hidden="1">"c1716"</definedName>
    <definedName name="IQ_NI_EST_DOWN_2MONTH_REUT">"c16993"</definedName>
    <definedName name="IQ_NI_EST_DOWN_3MONTH_REUT">"c16997"</definedName>
    <definedName name="IQ_NI_EST_DOWN_MONTH_REUT">"c16989"</definedName>
    <definedName name="IQ_NI_EST_NUM_ANALYSTS_2MONTH_REUT">"c16991"</definedName>
    <definedName name="IQ_NI_EST_NUM_ANALYSTS_3MONTH_REUT">"c16995"</definedName>
    <definedName name="IQ_NI_EST_NUM_ANALYSTS_MONTH_REUT">"c16987"</definedName>
    <definedName name="IQ_NI_EST_REUT" hidden="1">"c5368"</definedName>
    <definedName name="IQ_NI_EST_TOTAL_REVISED_2MONTH_REUT">"c16994"</definedName>
    <definedName name="IQ_NI_EST_TOTAL_REVISED_3MONTH_REUT">"c16998"</definedName>
    <definedName name="IQ_NI_EST_TOTAL_REVISED_MONTH_REUT">"c16990"</definedName>
    <definedName name="IQ_NI_EST_UP_2MONTH_REUT">"c16992"</definedName>
    <definedName name="IQ_NI_EST_UP_3MONTH_REUT">"c16996"</definedName>
    <definedName name="IQ_NI_EST_UP_MONTH_REUT">"c16988"</definedName>
    <definedName name="IQ_NI_GW_DET_EST_CURRENCY_REUT" hidden="1">"c12541"</definedName>
    <definedName name="IQ_NI_GW_DET_EST_DATE_REUT" hidden="1">"c12300"</definedName>
    <definedName name="IQ_NI_GW_DET_EST_INCL_REUT" hidden="1">"c12424"</definedName>
    <definedName name="IQ_NI_GW_DET_EST_ORIGIN_REUT" hidden="1">"c12668"</definedName>
    <definedName name="IQ_NI_GW_DET_EST_REUT" hidden="1">"c12158"</definedName>
    <definedName name="IQ_NI_GW_EST" hidden="1">"c1723"</definedName>
    <definedName name="IQ_NI_GW_EST_DOWN_2MONTH_REUT">"c17017"</definedName>
    <definedName name="IQ_NI_GW_EST_DOWN_3MONTH_REUT">"c17021"</definedName>
    <definedName name="IQ_NI_GW_EST_DOWN_MONTH_REUT">"c17013"</definedName>
    <definedName name="IQ_NI_GW_EST_NUM_ANALYSTS_2MONTH_REUT">"c17015"</definedName>
    <definedName name="IQ_NI_GW_EST_NUM_ANALYSTS_3MONTH_REUT">"c17019"</definedName>
    <definedName name="IQ_NI_GW_EST_NUM_ANALYSTS_MONTH_REUT">"c17011"</definedName>
    <definedName name="IQ_NI_GW_EST_REUT" hidden="1">"c5375"</definedName>
    <definedName name="IQ_NI_GW_EST_THOM">"c5133"</definedName>
    <definedName name="IQ_NI_GW_EST_TOTAL_REVISED_2MONTH_REUT">"c17018"</definedName>
    <definedName name="IQ_NI_GW_EST_TOTAL_REVISED_3MONTH_REUT">"c17022"</definedName>
    <definedName name="IQ_NI_GW_EST_TOTAL_REVISED_MONTH_REUT">"c17014"</definedName>
    <definedName name="IQ_NI_GW_EST_UP_2MONTH_REUT">"c17016"</definedName>
    <definedName name="IQ_NI_GW_EST_UP_3MONTH_REUT">"c17020"</definedName>
    <definedName name="IQ_NI_GW_EST_UP_MONTH_REUT">"c17012"</definedName>
    <definedName name="IQ_NI_GW_HIGH_EST" hidden="1">"c1725"</definedName>
    <definedName name="IQ_NI_GW_HIGH_EST_REUT" hidden="1">"c5377"</definedName>
    <definedName name="IQ_NI_GW_HIGH_EST_THOM">"c5135"</definedName>
    <definedName name="IQ_NI_GW_LOW_EST" hidden="1">"c1726"</definedName>
    <definedName name="IQ_NI_GW_LOW_EST_REUT" hidden="1">"c5378"</definedName>
    <definedName name="IQ_NI_GW_LOW_EST_THOM">"c5136"</definedName>
    <definedName name="IQ_NI_GW_MEDIAN_EST" hidden="1">"c1724"</definedName>
    <definedName name="IQ_NI_GW_MEDIAN_EST_REUT" hidden="1">"c5376"</definedName>
    <definedName name="IQ_NI_GW_MEDIAN_EST_THOM">"c5134"</definedName>
    <definedName name="IQ_NI_GW_NUM_EST" hidden="1">"c1727"</definedName>
    <definedName name="IQ_NI_GW_NUM_EST_REUT" hidden="1">"c5379"</definedName>
    <definedName name="IQ_NI_GW_NUM_EST_THOM">"c5137"</definedName>
    <definedName name="IQ_NI_GW_STDDEV_EST" hidden="1">"c1728"</definedName>
    <definedName name="IQ_NI_GW_STDDEV_EST_REUT" hidden="1">"c5380"</definedName>
    <definedName name="IQ_NI_GW_STDDEV_EST_THOM">"c5138"</definedName>
    <definedName name="IQ_NI_HIGH_EST" hidden="1">"c1718"</definedName>
    <definedName name="IQ_NI_HIGH_EST_REUT" hidden="1">"c5370"</definedName>
    <definedName name="IQ_NI_LOW_EST" hidden="1">"c1719"</definedName>
    <definedName name="IQ_NI_LOW_EST_REUT" hidden="1">"c5371"</definedName>
    <definedName name="IQ_NI_MARGIN" hidden="1">"c794"</definedName>
    <definedName name="IQ_NI_MEDIAN_EST" hidden="1">"c1717"</definedName>
    <definedName name="IQ_NI_MEDIAN_EST_REUT" hidden="1">"c5369"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REUT" hidden="1">"c5372"</definedName>
    <definedName name="IQ_NI_REPORTED_DET_EST_CURRENCY_REUT" hidden="1">"c12542"</definedName>
    <definedName name="IQ_NI_REPORTED_DET_EST_DATE_REUT" hidden="1">"c12301"</definedName>
    <definedName name="IQ_NI_REPORTED_DET_EST_INCL_REUT" hidden="1">"c12425"</definedName>
    <definedName name="IQ_NI_REPORTED_DET_EST_ORIGIN_REUT" hidden="1">"c12669"</definedName>
    <definedName name="IQ_NI_REPORTED_DET_EST_REUT" hidden="1">"c12159"</definedName>
    <definedName name="IQ_NI_REPORTED_EST" hidden="1">"c1730"</definedName>
    <definedName name="IQ_NI_REPORTED_EST_DOWN_2MONTH_REUT">"c17005"</definedName>
    <definedName name="IQ_NI_REPORTED_EST_DOWN_3MONTH_REUT">"c17009"</definedName>
    <definedName name="IQ_NI_REPORTED_EST_DOWN_MONTH_REUT">"c17001"</definedName>
    <definedName name="IQ_NI_REPORTED_EST_NUM_ANALYSTS_2MONTH_REUT">"c17003"</definedName>
    <definedName name="IQ_NI_REPORTED_EST_NUM_ANALYSTS_3MONTH_REUT">"c17007"</definedName>
    <definedName name="IQ_NI_REPORTED_EST_NUM_ANALYSTS_MONTH_REUT">"c16999"</definedName>
    <definedName name="IQ_NI_REPORTED_EST_REUT" hidden="1">"c5382"</definedName>
    <definedName name="IQ_NI_REPORTED_EST_TOTAL_REVISED_2MONTH_REUT">"c17006"</definedName>
    <definedName name="IQ_NI_REPORTED_EST_TOTAL_REVISED_3MONTH_REUT">"c17010"</definedName>
    <definedName name="IQ_NI_REPORTED_EST_TOTAL_REVISED_MONTH_REUT">"c17002"</definedName>
    <definedName name="IQ_NI_REPORTED_EST_UP_2MONTH_REUT">"c17004"</definedName>
    <definedName name="IQ_NI_REPORTED_EST_UP_3MONTH_REUT">"c17008"</definedName>
    <definedName name="IQ_NI_REPORTED_EST_UP_MONTH_REUT">"c17000"</definedName>
    <definedName name="IQ_NI_REPORTED_HIGH_EST" hidden="1">"c1732"</definedName>
    <definedName name="IQ_NI_REPORTED_HIGH_EST_REUT" hidden="1">"c5384"</definedName>
    <definedName name="IQ_NI_REPORTED_LOW_EST" hidden="1">"c1733"</definedName>
    <definedName name="IQ_NI_REPORTED_LOW_EST_REUT" hidden="1">"c5385"</definedName>
    <definedName name="IQ_NI_REPORTED_MEDIAN_EST" hidden="1">"c1731"</definedName>
    <definedName name="IQ_NI_REPORTED_MEDIAN_EST_REUT" hidden="1">"c5383"</definedName>
    <definedName name="IQ_NI_REPORTED_NUM_EST" hidden="1">"c1734"</definedName>
    <definedName name="IQ_NI_REPORTED_NUM_EST_REUT" hidden="1">"c5386"</definedName>
    <definedName name="IQ_NI_REPORTED_STDDEV_EST" hidden="1">"c1735"</definedName>
    <definedName name="IQ_NI_REPORTED_STDDEV_EST_REUT" hidden="1">"c5387"</definedName>
    <definedName name="IQ_NI_SBC_ACT_OR_EST_CIQ" hidden="1">"c5012"</definedName>
    <definedName name="IQ_NI_SBC_GW_ACT_OR_EST_CIQ" hidden="1">"c5016"</definedName>
    <definedName name="IQ_NI_SFAS" hidden="1">"c795"</definedName>
    <definedName name="IQ_NI_STDDEV_EST" hidden="1">"c1721"</definedName>
    <definedName name="IQ_NI_STDDEV_EST_REUT" hidden="1">"c5373"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1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BEARING_DEPOSITS" hidden="1">"c800"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EREST_EXP" hidden="1">"c1400"</definedName>
    <definedName name="IQ_NON_INTEREST_EXP_1" hidden="1">"c1400"</definedName>
    <definedName name="IQ_NON_INTEREST_INC" hidden="1">"c1401"</definedName>
    <definedName name="IQ_NON_INTEREST_INC_1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_UNUSED_UNUSED" hidden="1">"c8248"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_EPS_ACT_OR_EST_REUT" hidden="1">"c5472"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ES_PAY_1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OFFIC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CLASSB" hidden="1">"c1969"</definedName>
    <definedName name="IQ_NUMBER_SHAREHOLDERS_OTHER" hidden="1">"c1969"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"c10073"</definedName>
    <definedName name="IQ_OG_DAILY_PRDUCTION_GROWTH_GAS_EQUIVALENT" hidden="1">"c10076"</definedName>
    <definedName name="IQ_OG_DAILY_PRDUCTION_GROWTH_NGL" hidden="1">"c10074"</definedName>
    <definedName name="IQ_OG_DAILY_PRDUCTION_GROWTH_OIL" hidden="1">"c10072"</definedName>
    <definedName name="IQ_OG_DAILY_PRDUCTION_GROWTH_OIL_EQUIVALENT" hidden="1">"c10075"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 hidden="1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"c10067"</definedName>
    <definedName name="IQ_OG_PRDUCTION_GROWTH_GAS_EQUIVALENT" hidden="1">"c10070"</definedName>
    <definedName name="IQ_OG_PRDUCTION_GROWTH_NGL" hidden="1">"c10068"</definedName>
    <definedName name="IQ_OG_PRDUCTION_GROWTH_OIL" hidden="1">"c10066"</definedName>
    <definedName name="IQ_OG_PRDUCTION_GROWTH_OIL_EQUIVALENT" hidden="1">"c10069"</definedName>
    <definedName name="IQ_OG_PRDUCTION_GROWTH_TOAL" hidden="1">"c10071"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REUT" hidden="1">"c5466"</definedName>
    <definedName name="IQ_OPER_INC_BR" hidden="1">"c850"</definedName>
    <definedName name="IQ_OPER_INC_DET_EST_CURRENCY_REUT" hidden="1">"c12543"</definedName>
    <definedName name="IQ_OPER_INC_DET_EST_DATE_REUT" hidden="1">"c12302"</definedName>
    <definedName name="IQ_OPER_INC_DET_EST_INCL_REUT" hidden="1">"c12426"</definedName>
    <definedName name="IQ_OPER_INC_DET_EST_ORIGIN_REUT" hidden="1">"c12670"</definedName>
    <definedName name="IQ_OPER_INC_DET_EST_REUT" hidden="1">"c12160"</definedName>
    <definedName name="IQ_OPER_INC_EST" hidden="1">"c1688"</definedName>
    <definedName name="IQ_OPER_INC_EST_DOWN_2MONTH_REUT">"c16945"</definedName>
    <definedName name="IQ_OPER_INC_EST_DOWN_3MONTH_REUT">"c16949"</definedName>
    <definedName name="IQ_OPER_INC_EST_DOWN_MONTH_REUT">"c16941"</definedName>
    <definedName name="IQ_OPER_INC_EST_NUM_ANALYSTS_2MONTH_REUT">"c16943"</definedName>
    <definedName name="IQ_OPER_INC_EST_NUM_ANALYSTS_3MONTH_REUT">"c16947"</definedName>
    <definedName name="IQ_OPER_INC_EST_NUM_ANALYSTS_MONTH_REUT">"c16939"</definedName>
    <definedName name="IQ_OPER_INC_EST_REUT" hidden="1">"c5340"</definedName>
    <definedName name="IQ_OPER_INC_EST_TOTAL_REVISED_2MONTH_REUT">"c16946"</definedName>
    <definedName name="IQ_OPER_INC_EST_TOTAL_REVISED_3MONTH_REUT">"c16950"</definedName>
    <definedName name="IQ_OPER_INC_EST_TOTAL_REVISED_MONTH_REUT">"c16942"</definedName>
    <definedName name="IQ_OPER_INC_EST_UP_2MONTH_REUT">"c16944"</definedName>
    <definedName name="IQ_OPER_INC_EST_UP_3MONTH_REUT">"c16948"</definedName>
    <definedName name="IQ_OPER_INC_EST_UP_MONTH_REUT">"c16940"</definedName>
    <definedName name="IQ_OPER_INC_FIN" hidden="1">"c851"</definedName>
    <definedName name="IQ_OPER_INC_HIGH_EST" hidden="1">"c1690"</definedName>
    <definedName name="IQ_OPER_INC_HIGH_EST_REUT" hidden="1">"c5342"</definedName>
    <definedName name="IQ_OPER_INC_INS" hidden="1">"c852"</definedName>
    <definedName name="IQ_OPER_INC_LOW_EST" hidden="1">"c1691"</definedName>
    <definedName name="IQ_OPER_INC_LOW_EST_REUT" hidden="1">"c5343"</definedName>
    <definedName name="IQ_OPER_INC_MARGIN" hidden="1">"c1448"</definedName>
    <definedName name="IQ_OPER_INC_MARGIN_1" hidden="1">"c1448"</definedName>
    <definedName name="IQ_OPER_INC_MEDIAN_EST" hidden="1">"c1689"</definedName>
    <definedName name="IQ_OPER_INC_MEDIAN_EST_REUT" hidden="1">"c5341"</definedName>
    <definedName name="IQ_OPER_INC_NUM_EST" hidden="1">"c1692"</definedName>
    <definedName name="IQ_OPER_INC_NUM_EST_REUT" hidden="1">"c5344"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REUT" hidden="1">"c5345"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CERCISED" hidden="1">"c2116"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OS" hidden="1">"c858"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THER_ADJUST_GROSS_LOANS" hidden="1">"c859"</definedName>
    <definedName name="IQ_OTHER_ADJUSTMENTS_COVERED" hidden="1">"c9961"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ASSETS_1" hidden="1">"c1403"</definedName>
    <definedName name="IQ_OTHER_CURRENT_LIAB" hidden="1">"c1404"</definedName>
    <definedName name="IQ_OTHER_CURRENT_LIAB_1" hidden="1">"c1404"</definedName>
    <definedName name="IQ_OTHER_DEBT" hidden="1">"c2507"</definedName>
    <definedName name="IQ_OTHER_DEBT_PCT" hidden="1">"c2508"</definedName>
    <definedName name="IQ_OTHER_DEBT_SECURITIES_QUARTERLY_AVG_FFIEC" hidden="1">"c15473"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INVESTING_1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ONG_TERM_1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INING_REVENUE_COAL" hidden="1">"c15931"</definedName>
    <definedName name="IQ_OTHER_NET" hidden="1">"c1453"</definedName>
    <definedName name="IQ_OTHER_NET_1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_REC">"c968"</definedName>
    <definedName name="IQ_OTHER_NON_REC_BNK">"c969"</definedName>
    <definedName name="IQ_OTHER_NON_REC_BR">"c970"</definedName>
    <definedName name="IQ_OTHER_NON_REC_FIN">"c971"</definedName>
    <definedName name="IQ_OTHER_NON_REC_INS">"c972"</definedName>
    <definedName name="IQ_OTHER_NON_REC_REIT">"c973"</definedName>
    <definedName name="IQ_OTHER_NON_REC_SUPPL">"c974"</definedName>
    <definedName name="IQ_OTHER_NON_REC_SUPPL_BNK">"c975"</definedName>
    <definedName name="IQ_OTHER_NON_REC_SUPPL_BR">"c976"</definedName>
    <definedName name="IQ_OTHER_NON_REC_SUPPL_FIN">"c977"</definedName>
    <definedName name="IQ_OTHER_NON_REC_SUPPL_INS">"c978"</definedName>
    <definedName name="IQ_OTHER_NON_REC_SUPPL_REIT">"c979"</definedName>
    <definedName name="IQ_OTHER_NON_REC_SUPPL_UTI">"c980"</definedName>
    <definedName name="IQ_OTHER_NON_REC_UTI">"c981"</definedName>
    <definedName name="IQ_OTHER_NONINTEREST_INC_FOREIGN_FFIEC" hidden="1">"c15380"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ENUE_1" hidden="1">"c1410"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RADING_ASSETS_FAIR_VALUE_TOT_FFIEC" hidden="1">"c15404"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LIABILITIES_FAIR_VALUE_TOT_FFIEC" hidden="1">"c15408"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AL">"c998"</definedName>
    <definedName name="IQ_OTHER_UNUSAL_BNK">"c999"</definedName>
    <definedName name="IQ_OTHER_UNUSAL_BR">"c1000"</definedName>
    <definedName name="IQ_OTHER_UNUSAL_FIN">"c1001"</definedName>
    <definedName name="IQ_OTHER_UNUSAL_INS">"c1002"</definedName>
    <definedName name="IQ_OTHER_UNUSAL_REIT">"c1003"</definedName>
    <definedName name="IQ_OTHER_UNUSAL_SUPPL">"c1004"</definedName>
    <definedName name="IQ_OTHER_UNUSAL_SUPPL_BNK">"c1005"</definedName>
    <definedName name="IQ_OTHER_UNUSAL_SUPPL_BR">"c1006"</definedName>
    <definedName name="IQ_OTHER_UNUSAL_SUPPL_FIN">"c1007"</definedName>
    <definedName name="IQ_OTHER_UNUSAL_SUPPL_INS">"c1008"</definedName>
    <definedName name="IQ_OTHER_UNUSAL_SUPPL_REIT">"c1009"</definedName>
    <definedName name="IQ_OTHER_UNUSAL_SUPPL_UTI">"c1010"</definedName>
    <definedName name="IQ_OTHER_UNUSAL_UTI">"c1011"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2">"c1023"</definedName>
    <definedName name="IQ_OUTSTANDING_BS_DATE" hidden="1">"c2128"</definedName>
    <definedName name="IQ_OUTSTANDING_BS_DATE_1" hidden="1">"c2128"</definedName>
    <definedName name="IQ_OUTSTANDING_FILING_DATE" hidden="1">"c2127"</definedName>
    <definedName name="IQ_OUTSTANDING_FILING_DATE_NEW" hidden="1">"c1023"</definedName>
    <definedName name="IQ_OUTSTANDING_FILING_DATE_TOTAL" hidden="1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NERSHIP_INC_RE" hidden="1">"c12039"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_ACCRUED_1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REUT">"c15238"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REUT" hidden="1">"c3959"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REUT" hidden="1">"c3960"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REUT" hidden="1">"c3956"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REUT" hidden="1">"c3957"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REUT" hidden="1">"c3958"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REUT" hidden="1">"c3954"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REUT" hidden="1">"c3955"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REUT" hidden="1">"c5435"</definedName>
    <definedName name="IQ_PERCENT_CHANGE_EST_CFPS_12MONTHS" hidden="1">"c1812"</definedName>
    <definedName name="IQ_PERCENT_CHANGE_EST_CFPS_12MONTHS_REUT" hidden="1">"c3924"</definedName>
    <definedName name="IQ_PERCENT_CHANGE_EST_CFPS_18MONTHS" hidden="1">"c1813"</definedName>
    <definedName name="IQ_PERCENT_CHANGE_EST_CFPS_18MONTHS_REUT" hidden="1">"c3925"</definedName>
    <definedName name="IQ_PERCENT_CHANGE_EST_CFPS_3MONTHS" hidden="1">"c1809"</definedName>
    <definedName name="IQ_PERCENT_CHANGE_EST_CFPS_3MONTHS_REUT" hidden="1">"c3921"</definedName>
    <definedName name="IQ_PERCENT_CHANGE_EST_CFPS_6MONTHS" hidden="1">"c1810"</definedName>
    <definedName name="IQ_PERCENT_CHANGE_EST_CFPS_6MONTHS_REUT" hidden="1">"c3922"</definedName>
    <definedName name="IQ_PERCENT_CHANGE_EST_CFPS_9MONTHS" hidden="1">"c1811"</definedName>
    <definedName name="IQ_PERCENT_CHANGE_EST_CFPS_9MONTHS_REUT" hidden="1">"c3923"</definedName>
    <definedName name="IQ_PERCENT_CHANGE_EST_CFPS_DAY" hidden="1">"c1806"</definedName>
    <definedName name="IQ_PERCENT_CHANGE_EST_CFPS_DAY_REUT" hidden="1">"c3919"</definedName>
    <definedName name="IQ_PERCENT_CHANGE_EST_CFPS_MONTH" hidden="1">"c1808"</definedName>
    <definedName name="IQ_PERCENT_CHANGE_EST_CFPS_MONTH_REUT" hidden="1">"c3920"</definedName>
    <definedName name="IQ_PERCENT_CHANGE_EST_CFPS_WEEK" hidden="1">"c1807"</definedName>
    <definedName name="IQ_PERCENT_CHANGE_EST_CFPS_WEEK_REUT" hidden="1">"c3962"</definedName>
    <definedName name="IQ_PERCENT_CHANGE_EST_DPS_12MONTHS" hidden="1">"c1820"</definedName>
    <definedName name="IQ_PERCENT_CHANGE_EST_DPS_12MONTHS_REUT" hidden="1">"c3931"</definedName>
    <definedName name="IQ_PERCENT_CHANGE_EST_DPS_18MONTHS" hidden="1">"c1821"</definedName>
    <definedName name="IQ_PERCENT_CHANGE_EST_DPS_18MONTHS_REUT" hidden="1">"c3932"</definedName>
    <definedName name="IQ_PERCENT_CHANGE_EST_DPS_3MONTHS" hidden="1">"c1817"</definedName>
    <definedName name="IQ_PERCENT_CHANGE_EST_DPS_3MONTHS_REUT" hidden="1">"c3928"</definedName>
    <definedName name="IQ_PERCENT_CHANGE_EST_DPS_6MONTHS" hidden="1">"c1818"</definedName>
    <definedName name="IQ_PERCENT_CHANGE_EST_DPS_6MONTHS_REUT" hidden="1">"c3929"</definedName>
    <definedName name="IQ_PERCENT_CHANGE_EST_DPS_9MONTHS" hidden="1">"c1819"</definedName>
    <definedName name="IQ_PERCENT_CHANGE_EST_DPS_9MONTHS_REUT" hidden="1">"c3930"</definedName>
    <definedName name="IQ_PERCENT_CHANGE_EST_DPS_DAY" hidden="1">"c1814"</definedName>
    <definedName name="IQ_PERCENT_CHANGE_EST_DPS_DAY_REUT" hidden="1">"c3926"</definedName>
    <definedName name="IQ_PERCENT_CHANGE_EST_DPS_MONTH" hidden="1">"c1816"</definedName>
    <definedName name="IQ_PERCENT_CHANGE_EST_DPS_MONTH_REUT" hidden="1">"c3927"</definedName>
    <definedName name="IQ_PERCENT_CHANGE_EST_DPS_WEEK" hidden="1">"c1815"</definedName>
    <definedName name="IQ_PERCENT_CHANGE_EST_DPS_WEEK_REUT" hidden="1">"c3963"</definedName>
    <definedName name="IQ_PERCENT_CHANGE_EST_EBITDA_12MONTHS" hidden="1">"c1804"</definedName>
    <definedName name="IQ_PERCENT_CHANGE_EST_EBITDA_12MONTHS_CIQ" hidden="1">"c3748"</definedName>
    <definedName name="IQ_PERCENT_CHANGE_EST_EBITDA_12MONTHS_REUT" hidden="1">"c3917"</definedName>
    <definedName name="IQ_PERCENT_CHANGE_EST_EBITDA_18MONTHS" hidden="1">"c1805"</definedName>
    <definedName name="IQ_PERCENT_CHANGE_EST_EBITDA_18MONTHS_CIQ" hidden="1">"c3749"</definedName>
    <definedName name="IQ_PERCENT_CHANGE_EST_EBITDA_18MONTHS_REUT" hidden="1">"c3918"</definedName>
    <definedName name="IQ_PERCENT_CHANGE_EST_EBITDA_3MONTHS" hidden="1">"c1801"</definedName>
    <definedName name="IQ_PERCENT_CHANGE_EST_EBITDA_3MONTHS_CIQ" hidden="1">"c3745"</definedName>
    <definedName name="IQ_PERCENT_CHANGE_EST_EBITDA_3MONTHS_REUT" hidden="1">"c3914"</definedName>
    <definedName name="IQ_PERCENT_CHANGE_EST_EBITDA_6MONTHS" hidden="1">"c1802"</definedName>
    <definedName name="IQ_PERCENT_CHANGE_EST_EBITDA_6MONTHS_CIQ" hidden="1">"c3746"</definedName>
    <definedName name="IQ_PERCENT_CHANGE_EST_EBITDA_6MONTHS_REUT" hidden="1">"c3915"</definedName>
    <definedName name="IQ_PERCENT_CHANGE_EST_EBITDA_9MONTHS" hidden="1">"c1803"</definedName>
    <definedName name="IQ_PERCENT_CHANGE_EST_EBITDA_9MONTHS_CIQ" hidden="1">"c3747"</definedName>
    <definedName name="IQ_PERCENT_CHANGE_EST_EBITDA_9MONTHS_REUT" hidden="1">"c3916"</definedName>
    <definedName name="IQ_PERCENT_CHANGE_EST_EBITDA_DAY" hidden="1">"c1798"</definedName>
    <definedName name="IQ_PERCENT_CHANGE_EST_EBITDA_DAY_CIQ" hidden="1">"c3743"</definedName>
    <definedName name="IQ_PERCENT_CHANGE_EST_EBITDA_DAY_REUT" hidden="1">"c3912"</definedName>
    <definedName name="IQ_PERCENT_CHANGE_EST_EBITDA_MONTH" hidden="1">"c1800"</definedName>
    <definedName name="IQ_PERCENT_CHANGE_EST_EBITDA_MONTH_CIQ" hidden="1">"c3744"</definedName>
    <definedName name="IQ_PERCENT_CHANGE_EST_EBITDA_MONTH_REUT" hidden="1">"c3913"</definedName>
    <definedName name="IQ_PERCENT_CHANGE_EST_EBITDA_WEEK" hidden="1">"c1799"</definedName>
    <definedName name="IQ_PERCENT_CHANGE_EST_EBITDA_WEEK_CIQ" hidden="1">"c3792"</definedName>
    <definedName name="IQ_PERCENT_CHANGE_EST_EBITDA_WEEK_REUT" hidden="1">"c3961"</definedName>
    <definedName name="IQ_PERCENT_CHANGE_EST_EPS_12MONTHS" hidden="1">"c1788"</definedName>
    <definedName name="IQ_PERCENT_CHANGE_EST_EPS_12MONTHS_CIQ" hidden="1">"c3733"</definedName>
    <definedName name="IQ_PERCENT_CHANGE_EST_EPS_12MONTHS_REUT" hidden="1">"c3902"</definedName>
    <definedName name="IQ_PERCENT_CHANGE_EST_EPS_18MONTHS" hidden="1">"c1789"</definedName>
    <definedName name="IQ_PERCENT_CHANGE_EST_EPS_18MONTHS_CIQ" hidden="1">"c3734"</definedName>
    <definedName name="IQ_PERCENT_CHANGE_EST_EPS_18MONTHS_REUT" hidden="1">"c3903"</definedName>
    <definedName name="IQ_PERCENT_CHANGE_EST_EPS_3MONTHS" hidden="1">"c1785"</definedName>
    <definedName name="IQ_PERCENT_CHANGE_EST_EPS_3MONTHS_CIQ" hidden="1">"c3730"</definedName>
    <definedName name="IQ_PERCENT_CHANGE_EST_EPS_3MONTHS_REUT" hidden="1">"c3899"</definedName>
    <definedName name="IQ_PERCENT_CHANGE_EST_EPS_6MONTHS" hidden="1">"c1786"</definedName>
    <definedName name="IQ_PERCENT_CHANGE_EST_EPS_6MONTHS_CIQ" hidden="1">"c3731"</definedName>
    <definedName name="IQ_PERCENT_CHANGE_EST_EPS_6MONTHS_REUT" hidden="1">"c3900"</definedName>
    <definedName name="IQ_PERCENT_CHANGE_EST_EPS_9MONTHS" hidden="1">"c1787"</definedName>
    <definedName name="IQ_PERCENT_CHANGE_EST_EPS_9MONTHS_CIQ" hidden="1">"c3732"</definedName>
    <definedName name="IQ_PERCENT_CHANGE_EST_EPS_9MONTHS_REUT" hidden="1">"c3901"</definedName>
    <definedName name="IQ_PERCENT_CHANGE_EST_EPS_DAY" hidden="1">"c1782"</definedName>
    <definedName name="IQ_PERCENT_CHANGE_EST_EPS_DAY_CIQ" hidden="1">"c3727"</definedName>
    <definedName name="IQ_PERCENT_CHANGE_EST_EPS_DAY_REUT" hidden="1">"c3896"</definedName>
    <definedName name="IQ_PERCENT_CHANGE_EST_EPS_MONTH" hidden="1">"c1784"</definedName>
    <definedName name="IQ_PERCENT_CHANGE_EST_EPS_MONTH_CIQ" hidden="1">"c3729"</definedName>
    <definedName name="IQ_PERCENT_CHANGE_EST_EPS_MONTH_REUT" hidden="1">"c3898"</definedName>
    <definedName name="IQ_PERCENT_CHANGE_EST_EPS_WEEK" hidden="1">"c1783"</definedName>
    <definedName name="IQ_PERCENT_CHANGE_EST_EPS_WEEK_CIQ" hidden="1">"c3728"</definedName>
    <definedName name="IQ_PERCENT_CHANGE_EST_EPS_WEEK_REUT" hidden="1">"c3897"</definedName>
    <definedName name="IQ_PERCENT_CHANGE_EST_FFO_12MONTHS" hidden="1">"c1828"</definedName>
    <definedName name="IQ_PERCENT_CHANGE_EST_FFO_12MONTHS_CIQ" hidden="1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 hidden="1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 hidden="1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 hidden="1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 hidden="1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 hidden="1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 hidden="1">"c3765"</definedName>
    <definedName name="IQ_PERCENT_CHANGE_EST_FFO_MONTH_REUT" hidden="1">"c3934"</definedName>
    <definedName name="IQ_PERCENT_CHANGE_EST_FFO_MONTH_THOM" hidden="1">"c5244"</definedName>
    <definedName name="IQ_PERCENT_CHANGE_EST_FFO_SHARE_12MONTHS_REUT">"c3938"</definedName>
    <definedName name="IQ_PERCENT_CHANGE_EST_FFO_SHARE_18MONTHS_REUT">"c3939"</definedName>
    <definedName name="IQ_PERCENT_CHANGE_EST_FFO_SHARE_3MONTHS_REUT">"c3935"</definedName>
    <definedName name="IQ_PERCENT_CHANGE_EST_FFO_SHARE_6MONTHS_REUT">"c3936"</definedName>
    <definedName name="IQ_PERCENT_CHANGE_EST_FFO_SHARE_9MONTHS_REUT">"c3937"</definedName>
    <definedName name="IQ_PERCENT_CHANGE_EST_FFO_SHARE_DAY_REUT">"c3933"</definedName>
    <definedName name="IQ_PERCENT_CHANGE_EST_FFO_SHARE_MONTH_REUT">"c3934"</definedName>
    <definedName name="IQ_PERCENT_CHANGE_EST_FFO_SHARE_SHARE_12MONTHS" hidden="1">"c1828"</definedName>
    <definedName name="IQ_PERCENT_CHANGE_EST_FFO_SHARE_SHARE_12MONTHS_CIQ" hidden="1">"c3769"</definedName>
    <definedName name="IQ_PERCENT_CHANGE_EST_FFO_SHARE_SHARE_12MONTHS_REUT" hidden="1">"c3938"</definedName>
    <definedName name="IQ_PERCENT_CHANGE_EST_FFO_SHARE_SHARE_12MONTHS_THOM" hidden="1">"c5248"</definedName>
    <definedName name="IQ_PERCENT_CHANGE_EST_FFO_SHARE_SHARE_18MONTHS" hidden="1">"c1829"</definedName>
    <definedName name="IQ_PERCENT_CHANGE_EST_FFO_SHARE_SHARE_18MONTHS_CIQ" hidden="1">"c3770"</definedName>
    <definedName name="IQ_PERCENT_CHANGE_EST_FFO_SHARE_SHARE_18MONTHS_REUT" hidden="1">"c3939"</definedName>
    <definedName name="IQ_PERCENT_CHANGE_EST_FFO_SHARE_SHARE_18MONTHS_THOM" hidden="1">"c5249"</definedName>
    <definedName name="IQ_PERCENT_CHANGE_EST_FFO_SHARE_SHARE_3MONTHS" hidden="1">"c1825"</definedName>
    <definedName name="IQ_PERCENT_CHANGE_EST_FFO_SHARE_SHARE_3MONTHS_CIQ" hidden="1">"c3766"</definedName>
    <definedName name="IQ_PERCENT_CHANGE_EST_FFO_SHARE_SHARE_3MONTHS_REUT" hidden="1">"c3935"</definedName>
    <definedName name="IQ_PERCENT_CHANGE_EST_FFO_SHARE_SHARE_3MONTHS_THOM" hidden="1">"c5245"</definedName>
    <definedName name="IQ_PERCENT_CHANGE_EST_FFO_SHARE_SHARE_6MONTHS" hidden="1">"c1826"</definedName>
    <definedName name="IQ_PERCENT_CHANGE_EST_FFO_SHARE_SHARE_6MONTHS_CIQ" hidden="1">"c3767"</definedName>
    <definedName name="IQ_PERCENT_CHANGE_EST_FFO_SHARE_SHARE_6MONTHS_REUT" hidden="1">"c3936"</definedName>
    <definedName name="IQ_PERCENT_CHANGE_EST_FFO_SHARE_SHARE_6MONTHS_THOM" hidden="1">"c5246"</definedName>
    <definedName name="IQ_PERCENT_CHANGE_EST_FFO_SHARE_SHARE_9MONTHS" hidden="1">"c1827"</definedName>
    <definedName name="IQ_PERCENT_CHANGE_EST_FFO_SHARE_SHARE_9MONTHS_CIQ" hidden="1">"c3768"</definedName>
    <definedName name="IQ_PERCENT_CHANGE_EST_FFO_SHARE_SHARE_9MONTHS_REUT" hidden="1">"c3937"</definedName>
    <definedName name="IQ_PERCENT_CHANGE_EST_FFO_SHARE_SHARE_9MONTHS_THOM" hidden="1">"c5247"</definedName>
    <definedName name="IQ_PERCENT_CHANGE_EST_FFO_SHARE_SHARE_DAY" hidden="1">"c1822"</definedName>
    <definedName name="IQ_PERCENT_CHANGE_EST_FFO_SHARE_SHARE_DAY_CIQ" hidden="1">"c3764"</definedName>
    <definedName name="IQ_PERCENT_CHANGE_EST_FFO_SHARE_SHARE_DAY_REUT" hidden="1">"c3933"</definedName>
    <definedName name="IQ_PERCENT_CHANGE_EST_FFO_SHARE_SHARE_DAY_THOM" hidden="1">"c5243"</definedName>
    <definedName name="IQ_PERCENT_CHANGE_EST_FFO_SHARE_SHARE_MONTH" hidden="1">"c1824"</definedName>
    <definedName name="IQ_PERCENT_CHANGE_EST_FFO_SHARE_SHARE_MONTH_CIQ" hidden="1">"c3765"</definedName>
    <definedName name="IQ_PERCENT_CHANGE_EST_FFO_SHARE_SHARE_MONTH_REUT" hidden="1">"c3934"</definedName>
    <definedName name="IQ_PERCENT_CHANGE_EST_FFO_SHARE_SHARE_MONTH_THOM" hidden="1">"c5244"</definedName>
    <definedName name="IQ_PERCENT_CHANGE_EST_FFO_SHARE_SHARE_WEEK" hidden="1">"c1823"</definedName>
    <definedName name="IQ_PERCENT_CHANGE_EST_FFO_SHARE_SHARE_WEEK_CIQ" hidden="1">"c3795"</definedName>
    <definedName name="IQ_PERCENT_CHANGE_EST_FFO_SHARE_SHARE_WEEK_REUT" hidden="1">"c3964"</definedName>
    <definedName name="IQ_PERCENT_CHANGE_EST_FFO_SHARE_SHARE_WEEK_THOM" hidden="1">"c5274"</definedName>
    <definedName name="IQ_PERCENT_CHANGE_EST_FFO_SHARE_WEEK_REUT">"c3964"</definedName>
    <definedName name="IQ_PERCENT_CHANGE_EST_FFO_WEEK" hidden="1">"c1823"</definedName>
    <definedName name="IQ_PERCENT_CHANGE_EST_FFO_WEEK_CIQ" hidden="1">"c3795"</definedName>
    <definedName name="IQ_PERCENT_CHANGE_EST_FFO_WEEK_REUT" hidden="1">"c3964"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REUT" hidden="1">"c3952"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REUT" hidden="1">"c3953"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REUT" hidden="1">"c3949"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REUT" hidden="1">"c3950"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REUT" hidden="1">"c3951"</definedName>
    <definedName name="IQ_PERCENT_CHANGE_EST_PRICE_TARGET_DAY" hidden="1">"c1838"</definedName>
    <definedName name="IQ_PERCENT_CHANGE_EST_PRICE_TARGET_DAY_CIQ" hidden="1">"c3778"</definedName>
    <definedName name="IQ_PERCENT_CHANGE_EST_PRICE_TARGET_DAY_REUT" hidden="1">"c3947"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REUT" hidden="1">"c3948"</definedName>
    <definedName name="IQ_PERCENT_CHANGE_EST_PRICE_TARGET_WEEK" hidden="1">"c1839"</definedName>
    <definedName name="IQ_PERCENT_CHANGE_EST_PRICE_TARGET_WEEK_CIQ" hidden="1">"c3798"</definedName>
    <definedName name="IQ_PERCENT_CHANGE_EST_PRICE_TARGET_WEEK_REUT" hidden="1">"c3967"</definedName>
    <definedName name="IQ_PERCENT_CHANGE_EST_RECO_12MONTHS" hidden="1">"c1836"</definedName>
    <definedName name="IQ_PERCENT_CHANGE_EST_RECO_12MONTHS_CIQ" hidden="1">"c3776"</definedName>
    <definedName name="IQ_PERCENT_CHANGE_EST_RECO_12MONTHS_REUT" hidden="1">"c3945"</definedName>
    <definedName name="IQ_PERCENT_CHANGE_EST_RECO_18MONTHS" hidden="1">"c1837"</definedName>
    <definedName name="IQ_PERCENT_CHANGE_EST_RECO_18MONTHS_CIQ" hidden="1">"c3777"</definedName>
    <definedName name="IQ_PERCENT_CHANGE_EST_RECO_18MONTHS_REUT" hidden="1">"c3946"</definedName>
    <definedName name="IQ_PERCENT_CHANGE_EST_RECO_3MONTHS" hidden="1">"c1833"</definedName>
    <definedName name="IQ_PERCENT_CHANGE_EST_RECO_3MONTHS_CIQ" hidden="1">"c3773"</definedName>
    <definedName name="IQ_PERCENT_CHANGE_EST_RECO_3MONTHS_REUT" hidden="1">"c3942"</definedName>
    <definedName name="IQ_PERCENT_CHANGE_EST_RECO_6MONTHS" hidden="1">"c1834"</definedName>
    <definedName name="IQ_PERCENT_CHANGE_EST_RECO_6MONTHS_CIQ" hidden="1">"c3774"</definedName>
    <definedName name="IQ_PERCENT_CHANGE_EST_RECO_6MONTHS_REUT" hidden="1">"c3943"</definedName>
    <definedName name="IQ_PERCENT_CHANGE_EST_RECO_9MONTHS" hidden="1">"c1835"</definedName>
    <definedName name="IQ_PERCENT_CHANGE_EST_RECO_9MONTHS_CIQ" hidden="1">"c3775"</definedName>
    <definedName name="IQ_PERCENT_CHANGE_EST_RECO_9MONTHS_REUT" hidden="1">"c3944"</definedName>
    <definedName name="IQ_PERCENT_CHANGE_EST_RECO_DAY" hidden="1">"c1830"</definedName>
    <definedName name="IQ_PERCENT_CHANGE_EST_RECO_DAY_CIQ" hidden="1">"c3771"</definedName>
    <definedName name="IQ_PERCENT_CHANGE_EST_RECO_DAY_REUT" hidden="1">"c3940"</definedName>
    <definedName name="IQ_PERCENT_CHANGE_EST_RECO_MONTH" hidden="1">"c1832"</definedName>
    <definedName name="IQ_PERCENT_CHANGE_EST_RECO_MONTH_CIQ" hidden="1">"c3772"</definedName>
    <definedName name="IQ_PERCENT_CHANGE_EST_RECO_MONTH_REUT" hidden="1">"c3941"</definedName>
    <definedName name="IQ_PERCENT_CHANGE_EST_RECO_WEEK" hidden="1">"c1831"</definedName>
    <definedName name="IQ_PERCENT_CHANGE_EST_RECO_WEEK_CIQ" hidden="1">"c3796"</definedName>
    <definedName name="IQ_PERCENT_CHANGE_EST_RECO_WEEK_REUT" hidden="1">"c3966"</definedName>
    <definedName name="IQ_PERCENT_CHANGE_EST_REV_12MONTHS" hidden="1">"c1796"</definedName>
    <definedName name="IQ_PERCENT_CHANGE_EST_REV_12MONTHS_CIQ" hidden="1">"c3741"</definedName>
    <definedName name="IQ_PERCENT_CHANGE_EST_REV_12MONTHS_REUT" hidden="1">"c3910"</definedName>
    <definedName name="IQ_PERCENT_CHANGE_EST_REV_18MONTHS" hidden="1">"c1797"</definedName>
    <definedName name="IQ_PERCENT_CHANGE_EST_REV_18MONTHS_CIQ" hidden="1">"c3742"</definedName>
    <definedName name="IQ_PERCENT_CHANGE_EST_REV_18MONTHS_REUT" hidden="1">"c3911"</definedName>
    <definedName name="IQ_PERCENT_CHANGE_EST_REV_3MONTHS" hidden="1">"c1793"</definedName>
    <definedName name="IQ_PERCENT_CHANGE_EST_REV_3MONTHS_CIQ" hidden="1">"c3738"</definedName>
    <definedName name="IQ_PERCENT_CHANGE_EST_REV_3MONTHS_REUT" hidden="1">"c3907"</definedName>
    <definedName name="IQ_PERCENT_CHANGE_EST_REV_6MONTHS" hidden="1">"c1794"</definedName>
    <definedName name="IQ_PERCENT_CHANGE_EST_REV_6MONTHS_CIQ" hidden="1">"c3739"</definedName>
    <definedName name="IQ_PERCENT_CHANGE_EST_REV_6MONTHS_REUT" hidden="1">"c3908"</definedName>
    <definedName name="IQ_PERCENT_CHANGE_EST_REV_9MONTHS" hidden="1">"c1795"</definedName>
    <definedName name="IQ_PERCENT_CHANGE_EST_REV_9MONTHS_CIQ" hidden="1">"c3740"</definedName>
    <definedName name="IQ_PERCENT_CHANGE_EST_REV_9MONTHS_REUT" hidden="1">"c3909"</definedName>
    <definedName name="IQ_PERCENT_CHANGE_EST_REV_DAY" hidden="1">"c1790"</definedName>
    <definedName name="IQ_PERCENT_CHANGE_EST_REV_DAY_CIQ" hidden="1">"c3735"</definedName>
    <definedName name="IQ_PERCENT_CHANGE_EST_REV_DAY_REUT" hidden="1">"c3904"</definedName>
    <definedName name="IQ_PERCENT_CHANGE_EST_REV_MONTH" hidden="1">"c1792"</definedName>
    <definedName name="IQ_PERCENT_CHANGE_EST_REV_MONTH_CIQ" hidden="1">"c3737"</definedName>
    <definedName name="IQ_PERCENT_CHANGE_EST_REV_MONTH_REUT" hidden="1">"c3906"</definedName>
    <definedName name="IQ_PERCENT_CHANGE_EST_REV_WEEK" hidden="1">"c1791"</definedName>
    <definedName name="IQ_PERCENT_CHANGE_EST_REV_WEEK_CIQ" hidden="1">"c3736"</definedName>
    <definedName name="IQ_PERCENT_CHANGE_EST_REV_WEEK_REUT" hidden="1">"c3905"</definedName>
    <definedName name="IQ_PERCENT_FLOAT" hidden="1">"c227"</definedName>
    <definedName name="IQ_PERCENT_INSURED_FDIC" hidden="1">"c6374"</definedName>
    <definedName name="IQ_PERIODDATE" hidden="1">"c1414"</definedName>
    <definedName name="IQ_PERIODDATE_1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"c10027"</definedName>
    <definedName name="IQ_PHARMBIO_NUMBER_PROD__CLINICAL_DEV" hidden="1">"c10022"</definedName>
    <definedName name="IQ_PHARMBIO_NUMBER_PROD__LAUNCHED_DURING_PERIOD" hidden="1">"c10028"</definedName>
    <definedName name="IQ_PHARMBIO_NUMBER_PROD__PHASE_I" hidden="1">"c10023"</definedName>
    <definedName name="IQ_PHARMBIO_NUMBER_PROD__PHASE_II" hidden="1">"c10024"</definedName>
    <definedName name="IQ_PHARMBIO_NUMBER_PROD__PHASE_III" hidden="1">"c10025"</definedName>
    <definedName name="IQ_PHARMBIO_NUMBER_PROD__PRE_CLINICAL_TRIALS" hidden="1">"c10021"</definedName>
    <definedName name="IQ_PHARMBIO_NUMBER_PROD__PRE_REGISTRATION" hidden="1">"c10026"</definedName>
    <definedName name="IQ_PHARMBIO_NUMBER_PROD__RESEARCH_DEV" hidden="1">"c10020"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REUT" hidden="1">"c3968"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REUT" hidden="1">"c5467"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1" hidden="1">"c1416"</definedName>
    <definedName name="IQ_PREF_TOT" hidden="1">"c1415"</definedName>
    <definedName name="IQ_PREF_TOT_1" hidden="1">"c1415"</definedName>
    <definedName name="IQ_PREFERRED_DEPOSITS_FFIEC" hidden="1">"c15312"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EXPEN_1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DET_EST_CURRENCY_REUT" hidden="1">"c12531"</definedName>
    <definedName name="IQ_PRETAX_GW_INC_DET_EST_DATE_REUT" hidden="1">"c12290"</definedName>
    <definedName name="IQ_PRETAX_GW_INC_DET_EST_INCL_REUT" hidden="1">"c12414"</definedName>
    <definedName name="IQ_PRETAX_GW_INC_DET_EST_ORIGIN_REUT" hidden="1">"c12658"</definedName>
    <definedName name="IQ_PRETAX_GW_INC_DET_EST_REUT" hidden="1">"c12148"</definedName>
    <definedName name="IQ_PRETAX_GW_INC_EST" hidden="1">"c1702"</definedName>
    <definedName name="IQ_PRETAX_GW_INC_EST_DOWN_2MONTH_REUT">"c16981"</definedName>
    <definedName name="IQ_PRETAX_GW_INC_EST_DOWN_3MONTH_REUT">"c16985"</definedName>
    <definedName name="IQ_PRETAX_GW_INC_EST_DOWN_MONTH_REUT">"c16977"</definedName>
    <definedName name="IQ_PRETAX_GW_INC_EST_NUM_ANALYSTS_2MONTH_REUT">"c16979"</definedName>
    <definedName name="IQ_PRETAX_GW_INC_EST_NUM_ANALYSTS_3MONTH_REUT">"c16983"</definedName>
    <definedName name="IQ_PRETAX_GW_INC_EST_NUM_ANALYSTS_MONTH_REUT">"c16975"</definedName>
    <definedName name="IQ_PRETAX_GW_INC_EST_REUT" hidden="1">"c5354"</definedName>
    <definedName name="IQ_PRETAX_GW_INC_EST_TOTAL_REVISED_2MONTH_REUT">"c16982"</definedName>
    <definedName name="IQ_PRETAX_GW_INC_EST_TOTAL_REVISED_3MONTH_REUT">"c16986"</definedName>
    <definedName name="IQ_PRETAX_GW_INC_EST_TOTAL_REVISED_MONTH_REUT">"c16978"</definedName>
    <definedName name="IQ_PRETAX_GW_INC_EST_UP_2MONTH_REUT">"c16980"</definedName>
    <definedName name="IQ_PRETAX_GW_INC_EST_UP_3MONTH_REUT">"c16984"</definedName>
    <definedName name="IQ_PRETAX_GW_INC_EST_UP_MONTH_REUT">"c16976"</definedName>
    <definedName name="IQ_PRETAX_GW_INC_HIGH_EST" hidden="1">"c1704"</definedName>
    <definedName name="IQ_PRETAX_GW_INC_HIGH_EST_REUT" hidden="1">"c5356"</definedName>
    <definedName name="IQ_PRETAX_GW_INC_LOW_EST" hidden="1">"c1705"</definedName>
    <definedName name="IQ_PRETAX_GW_INC_LOW_EST_REUT" hidden="1">"c5357"</definedName>
    <definedName name="IQ_PRETAX_GW_INC_MEDIAN_EST" hidden="1">"c1703"</definedName>
    <definedName name="IQ_PRETAX_GW_INC_MEDIAN_EST_REUT" hidden="1">"c5355"</definedName>
    <definedName name="IQ_PRETAX_GW_INC_NUM_EST" hidden="1">"c1706"</definedName>
    <definedName name="IQ_PRETAX_GW_INC_NUM_EST_REUT" hidden="1">"c5358"</definedName>
    <definedName name="IQ_PRETAX_GW_INC_STDDEV_EST" hidden="1">"c1707"</definedName>
    <definedName name="IQ_PRETAX_GW_INC_STDDEV_EST_REUT" hidden="1">"c5359"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AFTER_CAP_ALLOCATION_FOREIGN_FFIEC" hidden="1">"c15390"</definedName>
    <definedName name="IQ_PRETAX_INC_BEFORE_CAP_ALLOCATION_FOREIGN_FFIEC" hidden="1">"c15388"</definedName>
    <definedName name="IQ_PRETAX_INC_DET_EST_CURRENCY_REUT" hidden="1">"c12530"</definedName>
    <definedName name="IQ_PRETAX_INC_DET_EST_DATE_REUT" hidden="1">"c12289"</definedName>
    <definedName name="IQ_PRETAX_INC_DET_EST_INCL_REUT" hidden="1">"c12413"</definedName>
    <definedName name="IQ_PRETAX_INC_DET_EST_ORIGIN_REUT" hidden="1">"c12657"</definedName>
    <definedName name="IQ_PRETAX_INC_DET_EST_REUT" hidden="1">"c12147"</definedName>
    <definedName name="IQ_PRETAX_INC_EST" hidden="1">"c1695"</definedName>
    <definedName name="IQ_PRETAX_INC_EST_DOWN_2MONTH_REUT">"c16957"</definedName>
    <definedName name="IQ_PRETAX_INC_EST_DOWN_3MONTH_REUT">"c16961"</definedName>
    <definedName name="IQ_PRETAX_INC_EST_DOWN_MONTH_REUT">"c16953"</definedName>
    <definedName name="IQ_PRETAX_INC_EST_NUM_ANALYSTS_2MONTH_REUT">"c16955"</definedName>
    <definedName name="IQ_PRETAX_INC_EST_NUM_ANALYSTS_3MONTH_REUT">"c16959"</definedName>
    <definedName name="IQ_PRETAX_INC_EST_NUM_ANALYSTS_MONTH_REUT">"c16951"</definedName>
    <definedName name="IQ_PRETAX_INC_EST_REUT" hidden="1">"c5347"</definedName>
    <definedName name="IQ_PRETAX_INC_EST_TOTAL_REVISED_2MONTH_REUT">"c16958"</definedName>
    <definedName name="IQ_PRETAX_INC_EST_TOTAL_REVISED_3MONTH_REUT">"c16962"</definedName>
    <definedName name="IQ_PRETAX_INC_EST_TOTAL_REVISED_MONTH_REUT">"c16954"</definedName>
    <definedName name="IQ_PRETAX_INC_EST_UP_2MONTH_REUT">"c16956"</definedName>
    <definedName name="IQ_PRETAX_INC_EST_UP_3MONTH_REUT">"c16960"</definedName>
    <definedName name="IQ_PRETAX_INC_EST_UP_MONTH_REUT">"c16952"</definedName>
    <definedName name="IQ_PRETAX_INC_HIGH_EST" hidden="1">"c1697"</definedName>
    <definedName name="IQ_PRETAX_INC_HIGH_EST_REUT" hidden="1">"c5349"</definedName>
    <definedName name="IQ_PRETAX_INC_LOW_EST" hidden="1">"c1698"</definedName>
    <definedName name="IQ_PRETAX_INC_LOW_EST_REUT" hidden="1">"c5350"</definedName>
    <definedName name="IQ_PRETAX_INC_MEDIAN_EST" hidden="1">"c1696"</definedName>
    <definedName name="IQ_PRETAX_INC_MEDIAN_EST_REUT" hidden="1">"c5348"</definedName>
    <definedName name="IQ_PRETAX_INC_NUM_EST" hidden="1">"c1699"</definedName>
    <definedName name="IQ_PRETAX_INC_NUM_EST_REUT" hidden="1">"c5351"</definedName>
    <definedName name="IQ_PRETAX_INC_STDDEV_EST" hidden="1">"c1700"</definedName>
    <definedName name="IQ_PRETAX_INC_STDDEV_EST_REUT" hidden="1">"c5352"</definedName>
    <definedName name="IQ_PRETAX_REPORT_INC_DET_EST_CURRENCY_REUT" hidden="1">"c12532"</definedName>
    <definedName name="IQ_PRETAX_REPORT_INC_DET_EST_DATE_REUT" hidden="1">"c12291"</definedName>
    <definedName name="IQ_PRETAX_REPORT_INC_DET_EST_INCL_REUT" hidden="1">"c12415"</definedName>
    <definedName name="IQ_PRETAX_REPORT_INC_DET_EST_ORIGIN_REUT" hidden="1">"c12769"</definedName>
    <definedName name="IQ_PRETAX_REPORT_INC_DET_EST_REUT" hidden="1">"c12149"</definedName>
    <definedName name="IQ_PRETAX_REPORT_INC_EST" hidden="1">"c1709"</definedName>
    <definedName name="IQ_PRETAX_REPORT_INC_EST_DOWN_2MONTH_REUT">"c16969"</definedName>
    <definedName name="IQ_PRETAX_REPORT_INC_EST_DOWN_3MONTH_REUT">"c16973"</definedName>
    <definedName name="IQ_PRETAX_REPORT_INC_EST_DOWN_MONTH_REUT">"c16965"</definedName>
    <definedName name="IQ_PRETAX_REPORT_INC_EST_NUM_ANALYSTS_2MONTH_REUT">"c16967"</definedName>
    <definedName name="IQ_PRETAX_REPORT_INC_EST_NUM_ANALYSTS_3MONTH_REUT">"c16971"</definedName>
    <definedName name="IQ_PRETAX_REPORT_INC_EST_NUM_ANALYSTS_MONTH_REUT">"c16963"</definedName>
    <definedName name="IQ_PRETAX_REPORT_INC_EST_REUT" hidden="1">"c5361"</definedName>
    <definedName name="IQ_PRETAX_REPORT_INC_EST_TOTAL_REVISED_2MONTH_REUT">"c16970"</definedName>
    <definedName name="IQ_PRETAX_REPORT_INC_EST_TOTAL_REVISED_3MONTH_REUT">"c16974"</definedName>
    <definedName name="IQ_PRETAX_REPORT_INC_EST_TOTAL_REVISED_MONTH_REUT">"c16966"</definedName>
    <definedName name="IQ_PRETAX_REPORT_INC_EST_UP_2MONTH_REUT">"c16968"</definedName>
    <definedName name="IQ_PRETAX_REPORT_INC_EST_UP_3MONTH_REUT">"c16972"</definedName>
    <definedName name="IQ_PRETAX_REPORT_INC_EST_UP_MONTH_REUT">"c16964"</definedName>
    <definedName name="IQ_PRETAX_REPORT_INC_HIGH_EST" hidden="1">"c1711"</definedName>
    <definedName name="IQ_PRETAX_REPORT_INC_HIGH_EST_REUT" hidden="1">"c5363"</definedName>
    <definedName name="IQ_PRETAX_REPORT_INC_LOW_EST" hidden="1">"c1712"</definedName>
    <definedName name="IQ_PRETAX_REPORT_INC_LOW_EST_REUT" hidden="1">"c5364"</definedName>
    <definedName name="IQ_PRETAX_REPORT_INC_MEDIAN_EST" hidden="1">"c1710"</definedName>
    <definedName name="IQ_PRETAX_REPORT_INC_MEDIAN_EST_REUT" hidden="1">"c5362"</definedName>
    <definedName name="IQ_PRETAX_REPORT_INC_NUM_EST" hidden="1">"c1713"</definedName>
    <definedName name="IQ_PRETAX_REPORT_INC_NUM_EST_REUT" hidden="1">"c5365"</definedName>
    <definedName name="IQ_PRETAX_REPORT_INC_STDDEV_EST" hidden="1">"c1714"</definedName>
    <definedName name="IQ_PRETAX_REPORT_INC_STDDEV_EST_REUT" hidden="1">"c5366"</definedName>
    <definedName name="IQ_PRETAX_RETURN_ASSETS_FDIC" hidden="1">"c6731"</definedName>
    <definedName name="IQ_PRICE_CFPS_FWD" hidden="1">"c2237"</definedName>
    <definedName name="IQ_PRICE_CFPS_FWD_REUT" hidden="1">"c4053"</definedName>
    <definedName name="IQ_PRICE_OVER_BVPS" hidden="1">"c1412"</definedName>
    <definedName name="IQ_PRICE_OVER_BVPS_1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OVER_LTM_EPS_1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REUT" hidden="1">"c5494"</definedName>
    <definedName name="IQ_PRICE_TARGET_CIQ" hidden="1">"c3613"</definedName>
    <definedName name="IQ_PRICE_TARGET_REUT" hidden="1">"c3631"</definedName>
    <definedName name="IQ_PRICEDATE" hidden="1">"c1069"</definedName>
    <definedName name="IQ_PRICEDATETIME" hidden="1">"IQ_PRICEDATETIME"</definedName>
    <definedName name="IQ_PRICING_DATE" hidden="1">"c1613"</definedName>
    <definedName name="IQ_PRIMARY_EPS_TYPE_REUT" hidden="1">"c5481"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_FORMA_NET_INC_1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GROSS_1" hidden="1">"c1379"</definedName>
    <definedName name="IQ_PROPERTY_MGMT_FEE" hidden="1">"c1074"</definedName>
    <definedName name="IQ_PROPERTY_NET" hidden="1">"c1402"</definedName>
    <definedName name="IQ_PROPERTY_NET_1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DEPR_AMORT" hidden="1">"c8750"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GAIN_LOSS_SALE_ASSETS" hidden="1">"c8751"</definedName>
    <definedName name="IQ_RE_INVEST_FDIC" hidden="1">"c6331"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SHARE_ACT_OR_EST_CIQ" hidden="1">"c5046"</definedName>
    <definedName name="IQ_REDEEM_PREF_STOCK" hidden="1">"c1417"</definedName>
    <definedName name="IQ_REDEEM_PREF_STOCK_1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EARCH_DEV_1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"c2903"</definedName>
    <definedName name="IQ_RETAIL_ACQUIRED_FRANCHISE_STORES_1" hidden="1">"c2903"</definedName>
    <definedName name="IQ_RETAIL_ACQUIRED_OWNED_STORES" hidden="1">"c2895"</definedName>
    <definedName name="IQ_RETAIL_ACQUIRED_OWNED_STORES_1" hidden="1">"c2895"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_1" hidden="1">"c1420"</definedName>
    <definedName name="IQ_RETAINED_EARNINGS_AVERAGE_EQUITY_FDIC" hidden="1">"c6733"</definedName>
    <definedName name="IQ_RETURN_ASSETS" hidden="1">"c1113"</definedName>
    <definedName name="IQ_RETURN_ASSETS_ACT_OR_EST_REUT" hidden="1">"c5475"</definedName>
    <definedName name="IQ_RETURN_ASSETS_BANK" hidden="1">"c1114"</definedName>
    <definedName name="IQ_RETURN_ASSETS_BROK" hidden="1">"c1115"</definedName>
    <definedName name="IQ_RETURN_ASSETS_DET_EST_DATE_REUT" hidden="1">"c12304"</definedName>
    <definedName name="IQ_RETURN_ASSETS_DET_EST_INCL_REUT" hidden="1">"c12428"</definedName>
    <definedName name="IQ_RETURN_ASSETS_DET_EST_ORIGIN_REUT" hidden="1">"c12672"</definedName>
    <definedName name="IQ_RETURN_ASSETS_DET_EST_REUT" hidden="1">"c12162"</definedName>
    <definedName name="IQ_RETURN_ASSETS_EST_DOWN_2MONTH_REUT">"c17077"</definedName>
    <definedName name="IQ_RETURN_ASSETS_EST_DOWN_3MONTH_REUT">"c17081"</definedName>
    <definedName name="IQ_RETURN_ASSETS_EST_DOWN_MONTH_REUT">"c17073"</definedName>
    <definedName name="IQ_RETURN_ASSETS_EST_NUM_ANALYSTS_2MONTH_REUT">"c17075"</definedName>
    <definedName name="IQ_RETURN_ASSETS_EST_NUM_ANALYSTS_3MONTH_REUT">"c17079"</definedName>
    <definedName name="IQ_RETURN_ASSETS_EST_NUM_ANALYSTS_MONTH_REUT">"c17071"</definedName>
    <definedName name="IQ_RETURN_ASSETS_EST_REUT" hidden="1">"c3990"</definedName>
    <definedName name="IQ_RETURN_ASSETS_EST_TOTAL_REVISED_2MONTH_REUT">"c17078"</definedName>
    <definedName name="IQ_RETURN_ASSETS_EST_TOTAL_REVISED_3MONTH_REUT">"c17082"</definedName>
    <definedName name="IQ_RETURN_ASSETS_EST_TOTAL_REVISED_MONTH_REUT">"c17074"</definedName>
    <definedName name="IQ_RETURN_ASSETS_EST_UP_2MONTH_REUT">"c17076"</definedName>
    <definedName name="IQ_RETURN_ASSETS_EST_UP_3MONTH_REUT">"c17080"</definedName>
    <definedName name="IQ_RETURN_ASSETS_EST_UP_MONTH_REUT">"c17072"</definedName>
    <definedName name="IQ_RETURN_ASSETS_FDIC" hidden="1">"c6730"</definedName>
    <definedName name="IQ_RETURN_ASSETS_FS" hidden="1">"c1116"</definedName>
    <definedName name="IQ_RETURN_ASSETS_HIGH_EST_REUT" hidden="1">"c3992"</definedName>
    <definedName name="IQ_RETURN_ASSETS_LOW_EST_REUT" hidden="1">"c3993"</definedName>
    <definedName name="IQ_RETURN_ASSETS_MEDIAN_EST_REUT" hidden="1">"c3991"</definedName>
    <definedName name="IQ_RETURN_ASSETS_NUM_EST_REUT" hidden="1">"c3994"</definedName>
    <definedName name="IQ_RETURN_ASSETS_STDDEV_EST_REUT" hidden="1">"c3995"</definedName>
    <definedName name="IQ_RETURN_CAPITAL" hidden="1">"c1117"</definedName>
    <definedName name="IQ_RETURN_EMBEDDED_VALUE" hidden="1">"c9974"</definedName>
    <definedName name="IQ_RETURN_EQUITY" hidden="1">"c1118"</definedName>
    <definedName name="IQ_RETURN_EQUITY_ACT_OR_EST_REUT" hidden="1">"c5476"</definedName>
    <definedName name="IQ_RETURN_EQUITY_BANK" hidden="1">"c1119"</definedName>
    <definedName name="IQ_RETURN_EQUITY_BROK" hidden="1">"c1120"</definedName>
    <definedName name="IQ_RETURN_EQUITY_DET_EST_DATE_REUT" hidden="1">"c12305"</definedName>
    <definedName name="IQ_RETURN_EQUITY_DET_EST_INCL_REUT" hidden="1">"c12429"</definedName>
    <definedName name="IQ_RETURN_EQUITY_DET_EST_ORIGIN_REUT" hidden="1">"c12673"</definedName>
    <definedName name="IQ_RETURN_EQUITY_DET_EST_REUT" hidden="1">"c12163"</definedName>
    <definedName name="IQ_RETURN_EQUITY_EST_DOWN_2MONTH_REUT">"c17089"</definedName>
    <definedName name="IQ_RETURN_EQUITY_EST_DOWN_3MONTH_REUT">"c17093"</definedName>
    <definedName name="IQ_RETURN_EQUITY_EST_DOWN_MONTH_REUT">"c17085"</definedName>
    <definedName name="IQ_RETURN_EQUITY_EST_NUM_ANALYSTS_2MONTH_REUT">"c17087"</definedName>
    <definedName name="IQ_RETURN_EQUITY_EST_NUM_ANALYSTS_3MONTH_REUT">"c17091"</definedName>
    <definedName name="IQ_RETURN_EQUITY_EST_NUM_ANALYSTS_MONTH_REUT">"c17083"</definedName>
    <definedName name="IQ_RETURN_EQUITY_EST_REUT" hidden="1">"c3983"</definedName>
    <definedName name="IQ_RETURN_EQUITY_EST_TOTAL_REVISED_2MONTH_REUT">"c17090"</definedName>
    <definedName name="IQ_RETURN_EQUITY_EST_TOTAL_REVISED_3MONTH_REUT">"c17094"</definedName>
    <definedName name="IQ_RETURN_EQUITY_EST_TOTAL_REVISED_MONTH_REUT">"c17086"</definedName>
    <definedName name="IQ_RETURN_EQUITY_EST_UP_2MONTH_REUT">"c17088"</definedName>
    <definedName name="IQ_RETURN_EQUITY_EST_UP_3MONTH_REUT">"c17092"</definedName>
    <definedName name="IQ_RETURN_EQUITY_EST_UP_MONTH_REUT">"c17084"</definedName>
    <definedName name="IQ_RETURN_EQUITY_FDIC" hidden="1">"c6732"</definedName>
    <definedName name="IQ_RETURN_EQUITY_FS" hidden="1">"c1121"</definedName>
    <definedName name="IQ_RETURN_EQUITY_HIGH_EST_REUT" hidden="1">"c3985"</definedName>
    <definedName name="IQ_RETURN_EQUITY_LOW_EST_REUT" hidden="1">"c3986"</definedName>
    <definedName name="IQ_RETURN_EQUITY_MEDIAN_EST_REUT" hidden="1">"c3984"</definedName>
    <definedName name="IQ_RETURN_EQUITY_NUM_EST_REUT" hidden="1">"c3987"</definedName>
    <definedName name="IQ_RETURN_EQUITY_STDDEV_EST_REUT" hidden="1">"c3988"</definedName>
    <definedName name="IQ_RETURN_INVESTMENT" hidden="1">"c1421"</definedName>
    <definedName name="IQ_RETURN_INVESTMENT_1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DET_EST_CURRENCY_REUT" hidden="1">"c12544"</definedName>
    <definedName name="IQ_REV_DET_EST_DATE_REUT" hidden="1">"c12303"</definedName>
    <definedName name="IQ_REV_DET_EST_INCL_REUT" hidden="1">"c12427"</definedName>
    <definedName name="IQ_REV_DET_EST_ORIGIN_REUT" hidden="1">"c12671"</definedName>
    <definedName name="IQ_REV_DET_EST_REUT" hidden="1">"c12161"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1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ACT_OR_EST_CIQ" hidden="1">"c5059"</definedName>
    <definedName name="IQ_REVENUE_ACT_OR_EST_REUT" hidden="1">"c5461"</definedName>
    <definedName name="IQ_REVENUE_EST" hidden="1">"c1126"</definedName>
    <definedName name="IQ_REVENUE_EST_1" hidden="1">"IQ_REVENUE_EST_1"</definedName>
    <definedName name="IQ_REVENUE_EST_BOTTOM_UP_REUT" hidden="1">"c5496"</definedName>
    <definedName name="IQ_REVENUE_EST_CIQ" hidden="1">"c3616"</definedName>
    <definedName name="IQ_REVENUE_EST_DOWN_2MONTH_REUT">"c16873"</definedName>
    <definedName name="IQ_REVENUE_EST_DOWN_3MONTH_REUT">"c16877"</definedName>
    <definedName name="IQ_REVENUE_EST_DOWN_MONTH_REUT">"c16869"</definedName>
    <definedName name="IQ_REVENUE_EST_NUM_ANALYSTS_2MONTH_REUT">"c16871"</definedName>
    <definedName name="IQ_REVENUE_EST_NUM_ANALYSTS_3MONTH_REUT">"c16875"</definedName>
    <definedName name="IQ_REVENUE_EST_NUM_ANALYSTS_MONTH_REUT">"c16867"</definedName>
    <definedName name="IQ_REVENUE_EST_REUT" hidden="1">"c3634"</definedName>
    <definedName name="IQ_REVENUE_EST_TOTAL_REVISED_2MONTH_REUT">"c16874"</definedName>
    <definedName name="IQ_REVENUE_EST_TOTAL_REVISED_3MONTH_REUT">"c16878"</definedName>
    <definedName name="IQ_REVENUE_EST_TOTAL_REVISED_MONTH_REUT">"c16870"</definedName>
    <definedName name="IQ_REVENUE_EST_UP_2MONTH_REUT">"c16872"</definedName>
    <definedName name="IQ_REVENUE_EST_UP_3MONTH_REUT">"c16876"</definedName>
    <definedName name="IQ_REVENUE_EST_UP_MONTH_REUT">"c16868"</definedName>
    <definedName name="IQ_REVENUE_GROWTH_1" hidden="1">"IQ_REVENUE_GROWTH_1"</definedName>
    <definedName name="IQ_REVENUE_GROWTH_2" hidden="1">"IQ_REVENUE_GROWTH_2"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NO_EST" hidden="1">"c263"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ISION_DATE" hidden="1">39211.8153356481</definedName>
    <definedName name="IQ_REVISION_DATE__1" hidden="1">39244.4696180556</definedName>
    <definedName name="IQ_REVISION_DATE_2">39624.5825925926</definedName>
    <definedName name="IQ_REVISION_DATE_3">39624.5825925926</definedName>
    <definedName name="IQ_REVISION_DATE_4">39624.5825925926</definedName>
    <definedName name="IQ_Revision_Date_guess" hidden="1">38978.3778356481</definedName>
    <definedName name="IQ_REVISION_DATE_ORIGMODEL" hidden="1">39850.4274305556</definedName>
    <definedName name="IQ_REVISION_DATE_REVISEDMODEL" hidden="1">39850.4274305556</definedName>
    <definedName name="IQ_REVISION_DATE_v3" hidden="1">39398.5488425926</definedName>
    <definedName name="IQ_REVISON_DATE_2" hidden="1">39036.4994560185</definedName>
    <definedName name="IQ_REVOLVING_SECURED_1_4_NON_ACCRUAL_FFIEC" hidden="1">"c13314"</definedName>
    <definedName name="IQ_REVOLVING_SECURED_1_–4_NON_ACCRUAL_FFIEC" hidden="1">"c15565"</definedName>
    <definedName name="IQ_RISK_ADJ_BANK_ASSETS" hidden="1">"c2670"</definedName>
    <definedName name="IQ_RISK_WEIGHTED_ASSETS_FDIC" hidden="1">"c6370"</definedName>
    <definedName name="IQ_ROYALTY_REVENUE_COAL" hidden="1">"c15932"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Y" hidden="1">"c1130"</definedName>
    <definedName name="IQ_SALARY_FDIC" hidden="1">"c6576"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EC_OTHER_NONFARM_NONRES_NON_ACCRUAL_FFIEC" hidden="1">"c15462"</definedName>
    <definedName name="IQ_SEC_OWNER_NONFARM_NONRES_NON_ACCRUAL_FFIEC" hidden="1">"c15461"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STATE_POLI_SUBD_QUARTERLY_AVG_FFIEC" hidden="1">"c15470"</definedName>
    <definedName name="IQ_SECURITIES_UNDERWRITING_FDIC" hidden="1">"c6529"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OUTSTANDING_1" hidden="1">"c1347"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INTEREST_VOLUME" hidden="1">"c228"</definedName>
    <definedName name="IQ_SHORT_TERM_INVEST" hidden="1">"c1425"</definedName>
    <definedName name="IQ_SHORT_TERM_INVEST_1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C_ACTION" hidden="1">"c2644"</definedName>
    <definedName name="IQ_SP_ISSUE_LC_DATE" hidden="1">"c2643"</definedName>
    <definedName name="IQ_SP_ISSUE_LC_LT" hidden="1">"c2645"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ND_REC_DET_EST_DATE_REUT" hidden="1">"c12307"</definedName>
    <definedName name="IQ_STAND_REC_DET_EST_ORIGIN_REUT" hidden="1">"c12675"</definedName>
    <definedName name="IQ_STAND_REC_DET_EST_REUT" hidden="1">"c12165"</definedName>
    <definedName name="IQ_STAND_REC_NUM_DET_EST_DATE_REUT" hidden="1">"c12306"</definedName>
    <definedName name="IQ_STAND_REC_NUM_DET_EST_ORIGIN_REUT" hidden="1">"c12674"</definedName>
    <definedName name="IQ_STAND_REC_NUM_DET_EST_REUT" hidden="1">"c12164"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GS_FIN">"c2998"</definedName>
    <definedName name="IQ_STOCK_BASED_COGS_UTIL">"c2997"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RPLUS_FDIC" hidden="1">"c6351"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RGET_PRICE_DET_EST_CURRENCY_REUT" hidden="1">"c12547"</definedName>
    <definedName name="IQ_TARGET_PRICE_DET_EST_DATE_REUT" hidden="1">"c12308"</definedName>
    <definedName name="IQ_TARGET_PRICE_DET_EST_INCL_REUT" hidden="1">"c12430"</definedName>
    <definedName name="IQ_TARGET_PRICE_DET_EST_ORIGIN_REUT" hidden="1">"c12731"</definedName>
    <definedName name="IQ_TARGET_PRICE_DET_EST_REUT" hidden="1">"c12166"</definedName>
    <definedName name="IQ_TARGET_PRICE_LASTCLOSE" hidden="1">"c1855"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MPLATE_BS">"c1211"</definedName>
    <definedName name="IQ_TEMPLATE_CF">"c1212"</definedName>
    <definedName name="IQ_TEMPLATE_IS">"c1213"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REUT" hidden="1">"c4054"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AIR_VALUE_TOT_FFIEC" hidden="1">"c15405"</definedName>
    <definedName name="IQ_TOTAL_ASSETS_FDIC" hidden="1">"c6339"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IVID_1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FINAN_1" hidden="1">"c1352"</definedName>
    <definedName name="IQ_TOTAL_CASH_INVEST" hidden="1">"c1353"</definedName>
    <definedName name="IQ_TOTAL_CASH_INVEST_1" hidden="1">"c1353"</definedName>
    <definedName name="IQ_TOTAL_CASH_OPER" hidden="1">"c1354"</definedName>
    <definedName name="IQ_TOTAL_CASH_OPER_1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1" hidden="1">"c1411"</definedName>
    <definedName name="IQ_TOTAL_COMMON_EQUITY" hidden="1">"c1246"</definedName>
    <definedName name="IQ_TOTAL_CURRENT_ASSETS" hidden="1">"c1430"</definedName>
    <definedName name="IQ_TOTAL_CURRENT_ASSETS_1" hidden="1">"c1430"</definedName>
    <definedName name="IQ_TOTAL_CURRENT_LIAB" hidden="1">"c1431"</definedName>
    <definedName name="IQ_TOTAL_CURRENT_LIAB_1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DUE" hidden="1">"c2509"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"c1433"</definedName>
    <definedName name="IQ_TOTAL_DEBT_OVER_EBITDA_1" hidden="1">"c1433"</definedName>
    <definedName name="IQ_TOTAL_DEBT_OVER_TOTAL_BV" hidden="1">"c1434"</definedName>
    <definedName name="IQ_TOTAL_DEBT_OVER_TOTAL_BV_1" hidden="1">"c1434"</definedName>
    <definedName name="IQ_TOTAL_DEBT_OVER_TOTAL_CAP" hidden="1">"c1432"</definedName>
    <definedName name="IQ_TOTAL_DEBT_OVER_TOTAL_CAP_1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_1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INCL_MINORITY_INTEREST_FFIEC" hidden="1">"c15278"</definedName>
    <definedName name="IQ_TOTAL_EQUITY_SUBTOTAL_AP" hidden="1">"c8989"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EREST_EXP" hidden="1">"c1382"</definedName>
    <definedName name="IQ_TOTAL_INTEREST_EXP_1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NTORY_1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SHAREHOLD_1" hidden="1">"c1435"</definedName>
    <definedName name="IQ_TOTAL_LIAB_TOTAL_ASSETS" hidden="1">"c1283"</definedName>
    <definedName name="IQ_TOTAL_LIABILITIES_FAIR_VALUE_TOT_FFIEC" hidden="1">"c15411"</definedName>
    <definedName name="IQ_TOTAL_LIABILITIES_FDIC" hidden="1">"c6348"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NON_ACCRUAL_FFIEC" hidden="1">"c13757"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1" hidden="1">"c1436"</definedName>
    <definedName name="IQ_TOTAL_REVENUE_FOREIGN_FFIEC" hidden="1">"c15383"</definedName>
    <definedName name="IQ_TOTAL_RISK_BASED_CAPITAL_RATIO_FDIC" hidden="1">"c6747"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T_BORROW_1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AL">"c1308"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ADVISORS" hidden="1">"c2387"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ADVISORS" hidden="1">"c2388"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BDEBT" hidden="1">"c2370"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ADVISORS" hidden="1">"c2386"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AR_1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DING_REV_FOREIGN_FFIEC" hidden="1">"c15377"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1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" hidden="1">"c2930"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" hidden="1">"c2932"</definedName>
    <definedName name="IQ_US_GAAP_CL_ADJ" hidden="1">"c2927"</definedName>
    <definedName name="IQ_US_GAAP_COST_REV" hidden="1">"c2965"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" hidden="1">"c2973"</definedName>
    <definedName name="IQ_US_GAAP_DO_ADJ" hidden="1">"c2959"</definedName>
    <definedName name="IQ_US_GAAP_EXTRA_ACC_ITEMS" hidden="1">"c2972"</definedName>
    <definedName name="IQ_US_GAAP_EXTRA_ACC_ITEMS_ADJ" hidden="1">"c2958"</definedName>
    <definedName name="IQ_US_GAAP_INC_TAX" hidden="1">"c2975"</definedName>
    <definedName name="IQ_US_GAAP_INC_TAX_ADJ" hidden="1">"c2961"</definedName>
    <definedName name="IQ_US_GAAP_INTEREST_EXP" hidden="1">"c2971"</definedName>
    <definedName name="IQ_US_GAAP_INTEREST_EXP_ADJ" hidden="1">"c2957"</definedName>
    <definedName name="IQ_US_GAAP_LIAB_LT" hidden="1">"c2933"</definedName>
    <definedName name="IQ_US_GAAP_LIAB_LT_ADJ" hidden="1">"c2928"</definedName>
    <definedName name="IQ_US_GAAP_LIAB_TOTAL_LIAB" hidden="1">"c2933"</definedName>
    <definedName name="IQ_US_GAAP_MINORITY_INTEREST_IS" hidden="1">"c2974"</definedName>
    <definedName name="IQ_US_GAAP_MINORITY_INTEREST_IS_ADJ" hidden="1">"c2960"</definedName>
    <definedName name="IQ_US_GAAP_NCA" hidden="1">"c2931"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EXCL" hidden="1">"c2977"</definedName>
    <definedName name="IQ_US_GAAP_NI_AVAIL_INCL" hidden="1">"c2978"</definedName>
    <definedName name="IQ_US_GAAP_OTHER_ADJ_ADJ" hidden="1">"c2962"</definedName>
    <definedName name="IQ_US_GAAP_OTHER_NON_OPER" hidden="1">"c2969"</definedName>
    <definedName name="IQ_US_GAAP_OTHER_NON_OPER_ADJ" hidden="1">"c2955"</definedName>
    <definedName name="IQ_US_GAAP_OTHER_OPER" hidden="1">"c2968"</definedName>
    <definedName name="IQ_US_GAAP_OTHER_OPER_ADJ" hidden="1">"c2954"</definedName>
    <definedName name="IQ_US_GAAP_RD" hidden="1">"c2967"</definedName>
    <definedName name="IQ_US_GAAP_RD_ADJ" hidden="1">"c2953"</definedName>
    <definedName name="IQ_US_GAAP_SGA" hidden="1">"c2966"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" hidden="1">"c2964"</definedName>
    <definedName name="IQ_US_GAAP_TOTAL_REV_ADJ" hidden="1">"c2950"</definedName>
    <definedName name="IQ_US_GAAP_TOTAL_UNUSUAL" hidden="1">"c2970"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TREASURY_SECURITIES_FDIC" hidden="1">"c6298"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B_BOOKMARK_COUNT_1">1</definedName>
    <definedName name="IQB_BOOKMARK_COUNT_1_1">2</definedName>
    <definedName name="IQB_BOOKMARK_LOCATION_0" hidden="1">#REF!</definedName>
    <definedName name="IQB_BOOKMARK_LOCATION_1" hidden="1">#REF!</definedName>
    <definedName name="IQB_CURRENT_BOOKMARK" hidden="1">0</definedName>
    <definedName name="IQNAMA" hidden="1">39972.4171759259</definedName>
    <definedName name="IQR111711P10" hidden="1">#REF!</definedName>
    <definedName name="IQR111711P101" hidden="1">#REF!</definedName>
    <definedName name="IQR111711P102" hidden="1">#REF!</definedName>
    <definedName name="IQR111711P103" hidden="1">#REF!</definedName>
    <definedName name="IQR111711P104" hidden="1">#REF!</definedName>
    <definedName name="IQR111711P106" hidden="1">#REF!</definedName>
    <definedName name="IQR111711P107" hidden="1">#REF!</definedName>
    <definedName name="IQR111711P110" hidden="1">#REF!</definedName>
    <definedName name="IQR111711P111" hidden="1">#REF!</definedName>
    <definedName name="IQR111711P112" hidden="1">#REF!</definedName>
    <definedName name="IQR111711P113" hidden="1">#REF!</definedName>
    <definedName name="IQR111711P114" hidden="1">#REF!</definedName>
    <definedName name="IQR111711P117" hidden="1">#REF!</definedName>
    <definedName name="IQR111711P119" hidden="1">#REF!</definedName>
    <definedName name="IQR111711P120" hidden="1">#REF!</definedName>
    <definedName name="IQR111711P122" hidden="1">#REF!</definedName>
    <definedName name="IQR111711P123" hidden="1">#REF!</definedName>
    <definedName name="IQR111711P124" hidden="1">#REF!</definedName>
    <definedName name="IQR111711P127" hidden="1">#REF!</definedName>
    <definedName name="IQR111711P128" hidden="1">#REF!</definedName>
    <definedName name="IQR111711P13" hidden="1">#REF!</definedName>
    <definedName name="IQR111711P131" hidden="1">#REF!</definedName>
    <definedName name="IQR111711P132" hidden="1">#REF!</definedName>
    <definedName name="IQR111711P134" hidden="1">#REF!</definedName>
    <definedName name="IQR111711P135" hidden="1">#REF!</definedName>
    <definedName name="IQR111711P136" hidden="1">#REF!</definedName>
    <definedName name="IQR111711P138" hidden="1">#REF!</definedName>
    <definedName name="IQR111711P139" hidden="1">#REF!</definedName>
    <definedName name="IQR111711P14" hidden="1">#REF!</definedName>
    <definedName name="IQR111711P140" hidden="1">#REF!</definedName>
    <definedName name="IQR111711P141" hidden="1">#REF!</definedName>
    <definedName name="IQR111711P142" hidden="1">#REF!</definedName>
    <definedName name="IQR111711P143" hidden="1">#REF!</definedName>
    <definedName name="IQR111711P144" hidden="1">#REF!</definedName>
    <definedName name="IQR111711P145" hidden="1">#REF!</definedName>
    <definedName name="IQR111711P148" hidden="1">#REF!</definedName>
    <definedName name="IQR111711P149" hidden="1">#REF!</definedName>
    <definedName name="IQR111711P150" hidden="1">#REF!</definedName>
    <definedName name="IQR111711P153" hidden="1">#REF!</definedName>
    <definedName name="IQR111711P155" hidden="1">#REF!</definedName>
    <definedName name="IQR111711P156" hidden="1">#REF!</definedName>
    <definedName name="IQR111711P161" hidden="1">#REF!</definedName>
    <definedName name="IQR111711P163" hidden="1">#REF!</definedName>
    <definedName name="IQR111711P167" hidden="1">#REF!</definedName>
    <definedName name="IQR111711P168" hidden="1">#REF!</definedName>
    <definedName name="IQR111711P169" hidden="1">#REF!</definedName>
    <definedName name="IQR111711P17" hidden="1">#REF!</definedName>
    <definedName name="IQR111711P170" hidden="1">#REF!</definedName>
    <definedName name="IQR111711P172" hidden="1">#REF!</definedName>
    <definedName name="IQR111711P174" hidden="1">#REF!</definedName>
    <definedName name="IQR111711P175" hidden="1">#REF!</definedName>
    <definedName name="IQR111711P179" hidden="1">#REF!</definedName>
    <definedName name="IQR111711P18" hidden="1">#REF!</definedName>
    <definedName name="IQR111711P182" hidden="1">#REF!</definedName>
    <definedName name="IQR111711P183" hidden="1">#REF!</definedName>
    <definedName name="IQR111711P187" hidden="1">#REF!</definedName>
    <definedName name="IQR111711P188" hidden="1">#REF!</definedName>
    <definedName name="IQR111711P190" hidden="1">#REF!</definedName>
    <definedName name="IQR111711P192" hidden="1">#REF!</definedName>
    <definedName name="IQR111711P193" hidden="1">#REF!</definedName>
    <definedName name="IQR111711P195" hidden="1">#REF!</definedName>
    <definedName name="IQR111711P196" hidden="1">#REF!</definedName>
    <definedName name="IQR111711P198" hidden="1">#REF!</definedName>
    <definedName name="IQR111711P199" hidden="1">#REF!</definedName>
    <definedName name="IQR111711P200" hidden="1">#REF!</definedName>
    <definedName name="IQR111711P202" hidden="1">#REF!</definedName>
    <definedName name="IQR111711P205" hidden="1">#REF!</definedName>
    <definedName name="IQR111711P206" hidden="1">#REF!</definedName>
    <definedName name="IQR111711P207" hidden="1">#REF!</definedName>
    <definedName name="IQR111711P208" hidden="1">#REF!</definedName>
    <definedName name="IQR111711P21" hidden="1">#REF!</definedName>
    <definedName name="IQR111711P210" hidden="1">#REF!</definedName>
    <definedName name="IQR111711P211" hidden="1">#REF!</definedName>
    <definedName name="IQR111711P212" hidden="1">#REF!</definedName>
    <definedName name="IQR111711P213" hidden="1">#REF!</definedName>
    <definedName name="IQR111711P214" hidden="1">#REF!</definedName>
    <definedName name="IQR111711P215" hidden="1">#REF!</definedName>
    <definedName name="IQR111711P216" hidden="1">#REF!</definedName>
    <definedName name="IQR111711P218" hidden="1">#REF!</definedName>
    <definedName name="IQR111711P219" hidden="1">#REF!</definedName>
    <definedName name="IQR111711P222" hidden="1">#REF!</definedName>
    <definedName name="IQR111711P223" hidden="1">#REF!</definedName>
    <definedName name="IQR111711P224" hidden="1">#REF!</definedName>
    <definedName name="IQR111711P225" hidden="1">#REF!</definedName>
    <definedName name="IQR111711P227" hidden="1">#REF!</definedName>
    <definedName name="IQR111711P229" hidden="1">#REF!</definedName>
    <definedName name="IQR111711P23" hidden="1">#REF!</definedName>
    <definedName name="IQR111711P230" hidden="1">#REF!</definedName>
    <definedName name="IQR111711P232" hidden="1">#REF!</definedName>
    <definedName name="IQR111711P233" hidden="1">#REF!</definedName>
    <definedName name="IQR111711P234" hidden="1">#REF!</definedName>
    <definedName name="IQR111711P237" hidden="1">#REF!</definedName>
    <definedName name="IQR111711P238" hidden="1">#REF!</definedName>
    <definedName name="IQR111711P239" hidden="1">#REF!</definedName>
    <definedName name="IQR111711P24" hidden="1">#REF!</definedName>
    <definedName name="IQR111711P240" hidden="1">#REF!</definedName>
    <definedName name="IQR111711P242" hidden="1">#REF!</definedName>
    <definedName name="IQR111711P243" hidden="1">#REF!</definedName>
    <definedName name="IQR111711P245" hidden="1">#REF!</definedName>
    <definedName name="IQR111711P247" hidden="1">#REF!</definedName>
    <definedName name="IQR111711P248" hidden="1">#REF!</definedName>
    <definedName name="IQR111711P249" hidden="1">#REF!</definedName>
    <definedName name="IQR111711P25" hidden="1">#REF!</definedName>
    <definedName name="IQR111711P252" hidden="1">#REF!</definedName>
    <definedName name="IQR111711P253" hidden="1">#REF!</definedName>
    <definedName name="IQR111711P254" hidden="1">#REF!</definedName>
    <definedName name="IQR111711P255" hidden="1">#REF!</definedName>
    <definedName name="IQR111711P256" hidden="1">#REF!</definedName>
    <definedName name="IQR111711P257" hidden="1">#REF!</definedName>
    <definedName name="IQR111711P258" hidden="1">#REF!</definedName>
    <definedName name="IQR111711P259" hidden="1">#REF!</definedName>
    <definedName name="IQR111711P26" hidden="1">#REF!</definedName>
    <definedName name="IQR111711P260" hidden="1">#REF!</definedName>
    <definedName name="IQR111711P261" hidden="1">#REF!</definedName>
    <definedName name="IQR111711P263" hidden="1">#REF!</definedName>
    <definedName name="IQR111711P264" hidden="1">#REF!</definedName>
    <definedName name="IQR111711P265" hidden="1">#REF!</definedName>
    <definedName name="IQR111711P266" hidden="1">#REF!</definedName>
    <definedName name="IQR111711P267" hidden="1">#REF!</definedName>
    <definedName name="IQR111711P269" hidden="1">#REF!</definedName>
    <definedName name="IQR111711P27" hidden="1">#REF!</definedName>
    <definedName name="IQR111711P270" hidden="1">#REF!</definedName>
    <definedName name="IQR111711P271" hidden="1">#REF!</definedName>
    <definedName name="IQR111711P275" hidden="1">#REF!</definedName>
    <definedName name="IQR111711P276" hidden="1">#REF!</definedName>
    <definedName name="IQR111711P278" hidden="1">#REF!</definedName>
    <definedName name="IQR111711P279" hidden="1">#REF!</definedName>
    <definedName name="IQR111711P28" hidden="1">#REF!</definedName>
    <definedName name="IQR111711P280" hidden="1">#REF!</definedName>
    <definedName name="IQR111711P281" hidden="1">#REF!</definedName>
    <definedName name="IQR111711P282" hidden="1">#REF!</definedName>
    <definedName name="IQR111711P284" hidden="1">#REF!</definedName>
    <definedName name="IQR111711P285" hidden="1">#REF!</definedName>
    <definedName name="IQR111711P286" hidden="1">#REF!</definedName>
    <definedName name="IQR111711P289" hidden="1">#REF!</definedName>
    <definedName name="IQR111711P29" hidden="1">#REF!</definedName>
    <definedName name="IQR111711P290" hidden="1">#REF!</definedName>
    <definedName name="IQR111711P292" hidden="1">#REF!</definedName>
    <definedName name="IQR111711P294" hidden="1">#REF!</definedName>
    <definedName name="IQR111711P295" hidden="1">#REF!</definedName>
    <definedName name="IQR111711P297" hidden="1">#REF!</definedName>
    <definedName name="IQR111711P299" hidden="1">#REF!</definedName>
    <definedName name="IQR111711P30" hidden="1">#REF!</definedName>
    <definedName name="IQR111711P300" hidden="1">#REF!</definedName>
    <definedName name="IQR111711P301" hidden="1">#REF!</definedName>
    <definedName name="IQR111711P303" hidden="1">#REF!</definedName>
    <definedName name="IQR111711P304" hidden="1">#REF!</definedName>
    <definedName name="IQR111711P306" hidden="1">#REF!</definedName>
    <definedName name="IQR111711P307" hidden="1">#REF!</definedName>
    <definedName name="IQR111711P308" hidden="1">#REF!</definedName>
    <definedName name="IQR111711P309" hidden="1">#REF!</definedName>
    <definedName name="IQR111711P31" hidden="1">#REF!</definedName>
    <definedName name="IQR111711P311" hidden="1">#REF!</definedName>
    <definedName name="IQR111711P312" hidden="1">#REF!</definedName>
    <definedName name="IQR111711P313" hidden="1">#REF!</definedName>
    <definedName name="IQR111711P314" hidden="1">#REF!</definedName>
    <definedName name="IQR111711P315" hidden="1">#REF!</definedName>
    <definedName name="IQR111711P318" hidden="1">#REF!</definedName>
    <definedName name="IQR111711P319" hidden="1">#REF!</definedName>
    <definedName name="IQR111711P32" hidden="1">#REF!</definedName>
    <definedName name="IQR111711P320" hidden="1">#REF!</definedName>
    <definedName name="IQR111711P321" hidden="1">#REF!</definedName>
    <definedName name="IQR111711P322" hidden="1">#REF!</definedName>
    <definedName name="IQR111711P323" hidden="1">#REF!</definedName>
    <definedName name="IQR111711P324" hidden="1">#REF!</definedName>
    <definedName name="IQR111711P325" hidden="1">#REF!</definedName>
    <definedName name="IQR111711P327" hidden="1">#REF!</definedName>
    <definedName name="IQR111711P328" hidden="1">#REF!</definedName>
    <definedName name="IQR111711P329" hidden="1">#REF!</definedName>
    <definedName name="IQR111711P33" hidden="1">#REF!</definedName>
    <definedName name="IQR111711P330" hidden="1">#REF!</definedName>
    <definedName name="IQR111711P331" hidden="1">#REF!</definedName>
    <definedName name="IQR111711P333" hidden="1">#REF!</definedName>
    <definedName name="IQR111711P335" hidden="1">#REF!</definedName>
    <definedName name="IQR111711P336" hidden="1">#REF!</definedName>
    <definedName name="IQR111711P337" hidden="1">#REF!</definedName>
    <definedName name="IQR111711P338" hidden="1">#REF!</definedName>
    <definedName name="IQR111711P339" hidden="1">#REF!</definedName>
    <definedName name="IQR111711P34" hidden="1">#REF!</definedName>
    <definedName name="IQR111711P340" hidden="1">#REF!</definedName>
    <definedName name="IQR111711P341" hidden="1">#REF!</definedName>
    <definedName name="IQR111711P343" hidden="1">#REF!</definedName>
    <definedName name="IQR111711P345" hidden="1">#REF!</definedName>
    <definedName name="IQR111711P346" hidden="1">#REF!</definedName>
    <definedName name="IQR111711P347" hidden="1">#REF!</definedName>
    <definedName name="IQR111711P348" hidden="1">#REF!</definedName>
    <definedName name="IQR111711P349" hidden="1">#REF!</definedName>
    <definedName name="IQR111711P350" hidden="1">#REF!</definedName>
    <definedName name="IQR111711P352" hidden="1">#REF!</definedName>
    <definedName name="IQR111711P353" hidden="1">#REF!</definedName>
    <definedName name="IQR111711P354" hidden="1">#REF!</definedName>
    <definedName name="IQR111711P355" hidden="1">#REF!</definedName>
    <definedName name="IQR111711P356" hidden="1">#REF!</definedName>
    <definedName name="IQR111711P358" hidden="1">#REF!</definedName>
    <definedName name="IQR111711P36" hidden="1">#REF!</definedName>
    <definedName name="IQR111711P361" hidden="1">#REF!</definedName>
    <definedName name="IQR111711P362" hidden="1">#REF!</definedName>
    <definedName name="IQR111711P364" hidden="1">#REF!</definedName>
    <definedName name="IQR111711P367" hidden="1">#REF!</definedName>
    <definedName name="IQR111711P368" hidden="1">#REF!</definedName>
    <definedName name="IQR111711P369" hidden="1">#REF!</definedName>
    <definedName name="IQR111711P37" hidden="1">#REF!</definedName>
    <definedName name="IQR111711P370" hidden="1">#REF!</definedName>
    <definedName name="IQR111711P372" hidden="1">#REF!</definedName>
    <definedName name="IQR111711P374" hidden="1">#REF!</definedName>
    <definedName name="IQR111711P375" hidden="1">#REF!</definedName>
    <definedName name="IQR111711P378" hidden="1">#REF!</definedName>
    <definedName name="IQR111711P379" hidden="1">#REF!</definedName>
    <definedName name="IQR111711P38" hidden="1">#REF!</definedName>
    <definedName name="IQR111711P380" hidden="1">#REF!</definedName>
    <definedName name="IQR111711P381" hidden="1">#REF!</definedName>
    <definedName name="IQR111711P41" hidden="1">#REF!</definedName>
    <definedName name="IQR111711P42" hidden="1">#REF!</definedName>
    <definedName name="IQR111711P43" hidden="1">#REF!</definedName>
    <definedName name="IQR111711P44" hidden="1">#REF!</definedName>
    <definedName name="IQR111711P46" hidden="1">#REF!</definedName>
    <definedName name="IQR111711P48" hidden="1">#REF!</definedName>
    <definedName name="IQR111711P50" hidden="1">#REF!</definedName>
    <definedName name="IQR111711P51" hidden="1">#REF!</definedName>
    <definedName name="IQR111711P55" hidden="1">#REF!</definedName>
    <definedName name="IQR111711P56" hidden="1">#REF!</definedName>
    <definedName name="IQR111711P57" hidden="1">#REF!</definedName>
    <definedName name="IQR111711P58" hidden="1">#REF!</definedName>
    <definedName name="IQR111711P59" hidden="1">#REF!</definedName>
    <definedName name="IQR111711P62" hidden="1">#REF!</definedName>
    <definedName name="IQR111711P64" hidden="1">#REF!</definedName>
    <definedName name="IQR111711P65" hidden="1">#REF!</definedName>
    <definedName name="IQR111711P66" hidden="1">#REF!</definedName>
    <definedName name="IQR111711P67" hidden="1">#REF!</definedName>
    <definedName name="IQR111711P69" hidden="1">#REF!</definedName>
    <definedName name="IQR111711P70" hidden="1">#REF!</definedName>
    <definedName name="IQR111711P71" hidden="1">#REF!</definedName>
    <definedName name="IQR111711P74" hidden="1">#REF!</definedName>
    <definedName name="IQR111711P75" hidden="1">#REF!</definedName>
    <definedName name="IQR111711P76" hidden="1">#REF!</definedName>
    <definedName name="IQR111711P77" hidden="1">#REF!</definedName>
    <definedName name="IQR111711P79" hidden="1">#REF!</definedName>
    <definedName name="IQR111711P81" hidden="1">#REF!</definedName>
    <definedName name="IQR111711P83" hidden="1">#REF!</definedName>
    <definedName name="IQR111711P87" hidden="1">#REF!</definedName>
    <definedName name="IQR111711P88" hidden="1">#REF!</definedName>
    <definedName name="IQR111711P9" hidden="1">#REF!</definedName>
    <definedName name="IQR111711P91" hidden="1">#REF!</definedName>
    <definedName name="IQR111711P92" hidden="1">#REF!</definedName>
    <definedName name="IQR111711P93" hidden="1">#REF!</definedName>
    <definedName name="IQR111711P94" hidden="1">#REF!</definedName>
    <definedName name="IQR111711P95" hidden="1">#REF!</definedName>
    <definedName name="IQR111711P96" hidden="1">#REF!</definedName>
    <definedName name="IQR111711P98" hidden="1">#REF!</definedName>
    <definedName name="IQR111711Q112" hidden="1">#REF!</definedName>
    <definedName name="IQR111711Q113" hidden="1">#REF!</definedName>
    <definedName name="IQR111711Q14" hidden="1">#REF!</definedName>
    <definedName name="IQR111711Q148" hidden="1">#REF!</definedName>
    <definedName name="IQR111711Q149" hidden="1">#REF!</definedName>
    <definedName name="IQR111711Q17" hidden="1">#REF!</definedName>
    <definedName name="IQR111711Q174" hidden="1">#REF!</definedName>
    <definedName name="IQR111711Q175" hidden="1">#REF!</definedName>
    <definedName name="IQR111711Q187" hidden="1">#REF!</definedName>
    <definedName name="IQR111711Q188" hidden="1">#REF!</definedName>
    <definedName name="IQR111711Q224" hidden="1">#REF!</definedName>
    <definedName name="IQR111711Q225" hidden="1">#REF!</definedName>
    <definedName name="IQR111711Q242" hidden="1">#REF!</definedName>
    <definedName name="IQR111711Q243" hidden="1">#REF!</definedName>
    <definedName name="IQR111711Q270" hidden="1">#REF!</definedName>
    <definedName name="IQR111711Q271" hidden="1">#REF!</definedName>
    <definedName name="IQR111711Q289" hidden="1">#REF!</definedName>
    <definedName name="IQR111711Q290" hidden="1">#REF!</definedName>
    <definedName name="IQR111711Q313" hidden="1">#REF!</definedName>
    <definedName name="IQR111711Q314" hidden="1">#REF!</definedName>
    <definedName name="IQR111711Q330" hidden="1">#REF!</definedName>
    <definedName name="IQR111711Q331" hidden="1">#REF!</definedName>
    <definedName name="IQR111711Q43" hidden="1">#REF!</definedName>
    <definedName name="IQR111711Q44" hidden="1">#REF!</definedName>
    <definedName name="IQR111711Q69" hidden="1">#REF!</definedName>
    <definedName name="IQR111711Q70" hidden="1">#REF!</definedName>
    <definedName name="IQR111711Q74" hidden="1">#REF!</definedName>
    <definedName name="IQR111711Q75" hidden="1">#REF!</definedName>
    <definedName name="IQR111711Q76" hidden="1">#REF!</definedName>
    <definedName name="IQR111711Q77" hidden="1">#REF!</definedName>
    <definedName name="IQR111711Q9" hidden="1">#REF!</definedName>
    <definedName name="IQRA1" hidden="1">"$A$2"</definedName>
    <definedName name="IQRA10" hidden="1">"$A$11:$A$262"</definedName>
    <definedName name="IQRA11" hidden="1">"$A$12"</definedName>
    <definedName name="IQRA2">"$A$3:$A$1262"</definedName>
    <definedName name="IQRA3">"$A$4:$A$23"</definedName>
    <definedName name="IQRA38" hidden="1">"$A$39:$A$48"</definedName>
    <definedName name="IQRA5" hidden="1">"$A$6:$A$20"</definedName>
    <definedName name="IQRA6" hidden="1">"$A$7:$A$21"</definedName>
    <definedName name="IQRA60" hidden="1">"$A$61:$A$75"</definedName>
    <definedName name="IQRA62" hidden="1">"$A$63:$A$72"</definedName>
    <definedName name="IQRA64" hidden="1">"$A$65:$A$67"</definedName>
    <definedName name="IQRA68" hidden="1">"$A$69:$A$78"</definedName>
    <definedName name="IQRA69" hidden="1">"$A$70:$A$72"</definedName>
    <definedName name="IQRA7" hidden="1">"$A$8:$A$21"</definedName>
    <definedName name="IQRA70" hidden="1">"$A$71"</definedName>
    <definedName name="IQRA71" hidden="1">"$A$72"</definedName>
    <definedName name="IQRA72" hidden="1">"$A$73:$A$82"</definedName>
    <definedName name="IQRA73" hidden="1">"$A$74:$A$83"</definedName>
    <definedName name="IQRA74" hidden="1">"$A$75:$A$84"</definedName>
    <definedName name="IQRA8" hidden="1">"$A$9:$A$19"</definedName>
    <definedName name="IQRA81" hidden="1">"$A$82:$A$83"</definedName>
    <definedName name="IQRA82" hidden="1">"$A$83:$A$84"</definedName>
    <definedName name="IQRA84" hidden="1">"$A$85:$A$86"</definedName>
    <definedName name="IQRA9" hidden="1">"$A$10:$A$72"</definedName>
    <definedName name="IQRAA12" hidden="1">"$AA$13"</definedName>
    <definedName name="IQRAA13" hidden="1">"$AA$14"</definedName>
    <definedName name="IQRAA14" hidden="1">"$AA$15:$AA$19"</definedName>
    <definedName name="IQRAA15">"$AA$16:$AA$45"</definedName>
    <definedName name="IQRAA17">"$AA$18:$AA$48"</definedName>
    <definedName name="IQRAA23" hidden="1">"$AA$24:$AA$1281"</definedName>
    <definedName name="IQRAA28" hidden="1">"$AA$29:$AA$48"</definedName>
    <definedName name="IQRAA4" hidden="1">"$AA$5:$AA$9"</definedName>
    <definedName name="IQRAA81" hidden="1">"$AA$82:$AA$181"</definedName>
    <definedName name="IQRAB12" hidden="1">"$AB$13"</definedName>
    <definedName name="IQRAB14">"$AB$15:$AB$45"</definedName>
    <definedName name="IQRAB28" hidden="1">"$AB$29:$AB$48"</definedName>
    <definedName name="IQRAB50" hidden="1">"$AB$51:$AB$93"</definedName>
    <definedName name="IQRAB7" hidden="1">"$AB$8:$AB$78"</definedName>
    <definedName name="IQRAC28" hidden="1">"$AC$29:$AC$48"</definedName>
    <definedName name="IQRAD14">"$AD$15:$AD$45"</definedName>
    <definedName name="IQRAD17">"$AD$18:$AD$268"</definedName>
    <definedName name="IQRAD28" hidden="1">"$AD$29:$AD$48"</definedName>
    <definedName name="IQRAD6">"$AD$7"</definedName>
    <definedName name="IQRAD7">"$AD$8:$AD$38"</definedName>
    <definedName name="IQRAD8" hidden="1">"$AD$9:$AD$260"</definedName>
    <definedName name="IQRAE28" hidden="1">"$AE$29:$AE$48"</definedName>
    <definedName name="IQRAE8" hidden="1">"$AE$9:$AE$260"</definedName>
    <definedName name="IQRAE9" hidden="1">"$AE$10:$AE$15"</definedName>
    <definedName name="IQRAF15">"$AF$16:$AF$45"</definedName>
    <definedName name="IQRAF17" hidden="1">"$AF$18:$AF$269"</definedName>
    <definedName name="IQRAF28" hidden="1">"$AF$29:$AF$48"</definedName>
    <definedName name="IQRAF4" hidden="1">"$AF$5:$AF$257"</definedName>
    <definedName name="IQRAF7" hidden="1">"$AF$8:$AF$257"</definedName>
    <definedName name="IQRAF8" hidden="1">"$AF$9:$AF$260"</definedName>
    <definedName name="IQRAF9" hidden="1">"$AF$10:$AF$15"</definedName>
    <definedName name="IQRAG14">"$AG$15:$AG$46"</definedName>
    <definedName name="IQRAG28" hidden="1">"$AG$29:$AG$48"</definedName>
    <definedName name="IQRAG80" hidden="1">"$AG$81:$AG$95"</definedName>
    <definedName name="IQRAH28" hidden="1">"$AH$29:$AH$48"</definedName>
    <definedName name="IQRAH6">"$AH$7"</definedName>
    <definedName name="IQRAH7" hidden="1">"$AH$8:$AH$77"</definedName>
    <definedName name="IQRAI12">"$AI$13:$AI$28"</definedName>
    <definedName name="IQRAI14">"$AI$15:$AI$45"</definedName>
    <definedName name="IQRAI17">"$AI$18:$AI$48"</definedName>
    <definedName name="IQRAI28" hidden="1">"$AI$29:$AI$48"</definedName>
    <definedName name="IQRAI7">"$AI$8:$AI$38"</definedName>
    <definedName name="IQRAJ28" hidden="1">"$AJ$29:$AJ$48"</definedName>
    <definedName name="IQRAJ7" hidden="1">"$AJ$8:$AJ$78"</definedName>
    <definedName name="IQRAK15">"$AK$16:$AK$45"</definedName>
    <definedName name="IQRAK17">"$AK$18:$AK$48"</definedName>
    <definedName name="IQRAK28" hidden="1">"$AK$29:$AK$48"</definedName>
    <definedName name="IQRAK7" hidden="1">"$AK$8:$AK$256"</definedName>
    <definedName name="IQRAL14">"$AL$15:$AL$45"</definedName>
    <definedName name="IQRAL28" hidden="1">"$AL$29:$AL$48"</definedName>
    <definedName name="IQRAL6">"$AL$7"</definedName>
    <definedName name="IQRAL7" hidden="1">"$AL$8:$AL$76"</definedName>
    <definedName name="IQRAM13" hidden="1">"$AM$14:$AM$18"</definedName>
    <definedName name="IQRAN11" hidden="1">"$AN$12:$AN$263"</definedName>
    <definedName name="IQRAN114" hidden="1">"$AN$115:$AN$134"</definedName>
    <definedName name="IQRAN14">"$AN$15:$AN$45"</definedName>
    <definedName name="IQRAN17">"$AN$18:$AN$48"</definedName>
    <definedName name="IQRAN7">"$AN$8:$AN$38"</definedName>
    <definedName name="IQRAO50" hidden="1">"$AO$51:$AO$114"</definedName>
    <definedName name="IQRAP15">"$AP$16:$AP$45"</definedName>
    <definedName name="IQRAP17">"$AP$18:$AP$48"</definedName>
    <definedName name="IQRAP6">"$AP$7"</definedName>
    <definedName name="IQRAP7" hidden="1">"$AP$8:$AP$77"</definedName>
    <definedName name="IQRAP89" hidden="1">"$AP$90:$AP$97"</definedName>
    <definedName name="IQRAQ14">"$AQ$15:$AQ$46"</definedName>
    <definedName name="IQRAQ17" hidden="1">"$AQ$18"</definedName>
    <definedName name="IQRAQ5" hidden="1">"$AQ$6"</definedName>
    <definedName name="IQRAQ89" hidden="1">"$AQ$90"</definedName>
    <definedName name="IQRAR6" hidden="1">"$AR$7:$AR$24"</definedName>
    <definedName name="IQRAR7" hidden="1">"$AR$8:$AR$16"</definedName>
    <definedName name="IQRAR8" hidden="1">"$AR$9:$AR$15"</definedName>
    <definedName name="IQRAR89" hidden="1">"$AR$90:$AR$97"</definedName>
    <definedName name="IQRAR9" hidden="1">"$AR$10:$AR$23"</definedName>
    <definedName name="IQRAS14">"$AS$15:$AS$45"</definedName>
    <definedName name="IQRAS17">"$AS$18:$AS$48"</definedName>
    <definedName name="IQRAS7">"$AS$8:$AS$38"</definedName>
    <definedName name="IQRAS89" hidden="1">"$AS$90:$AS$93"</definedName>
    <definedName name="IQRASTERationale2AZ17" hidden="1">#REF!</definedName>
    <definedName name="IQRASTERationaleAF17" hidden="1">#REF!</definedName>
    <definedName name="IQRAT17" hidden="1">"$AT$18:$AT$25"</definedName>
    <definedName name="IQRAT6">"$AT$7"</definedName>
    <definedName name="IQRAT7" hidden="1">"$AT$8:$AT$78"</definedName>
    <definedName name="IQRAT89" hidden="1">"$AT$90:$AT$97"</definedName>
    <definedName name="IQRAU15">"$AU$16:$AU$45"</definedName>
    <definedName name="IQRAU17">"$AU$18:$AU$48"</definedName>
    <definedName name="IQRAU28" hidden="1">"$AU$29:$AU$48"</definedName>
    <definedName name="IQRAU49" hidden="1">"$AU$50:$AU$304"</definedName>
    <definedName name="IQRAU7" hidden="1">"$AU$8:$AU$261"</definedName>
    <definedName name="IQRAU8" hidden="1">"$AU$9:$AU$263"</definedName>
    <definedName name="IQRAU9" hidden="1">"$AU$10:$AU$263"</definedName>
    <definedName name="IQRAV14">"$AV$15:$AV$45"</definedName>
    <definedName name="IQRAV27" hidden="1">"$AV$28:$AV$89"</definedName>
    <definedName name="IQRAV28" hidden="1">"$AV$29:$AV$90"</definedName>
    <definedName name="IQRAV49" hidden="1">"$AV$50:$AV$291"</definedName>
    <definedName name="IQRAV7" hidden="1">"$AV$8:$AV$57"</definedName>
    <definedName name="IQRAV89" hidden="1">"$AV$90:$AV$97"</definedName>
    <definedName name="IQRAW49" hidden="1">"$AW$50:$AW$304"</definedName>
    <definedName name="IQRAX14">"$AX$15:$AX$45"</definedName>
    <definedName name="IQRAX17">"$AX$18:$AX$48"</definedName>
    <definedName name="IQRAX282" hidden="1">"$AX$283:$AX$305"</definedName>
    <definedName name="IQRAX283" hidden="1">"$AX$284:$AX$349"</definedName>
    <definedName name="IQRAX49" hidden="1">"$AX$50:$AX$291"</definedName>
    <definedName name="IQRAX6">"$AX$7"</definedName>
    <definedName name="IQRAX7">"$AX$8:$AX$38"</definedName>
    <definedName name="IQRAX89" hidden="1">"$AX$90:$AX$97"</definedName>
    <definedName name="IQRAX9" hidden="1">"$AX$10:$AX$263"</definedName>
    <definedName name="IQRAY7">"$AY$8"</definedName>
    <definedName name="IQRAZ15">"$AZ$16:$AZ$45"</definedName>
    <definedName name="IQRAZ17">"$AZ$18:$AZ$48"</definedName>
    <definedName name="IQRAZ28" hidden="1">"$AZ$29:$AZ$90"</definedName>
    <definedName name="IQRAZ7" hidden="1">"$AZ$8:$AZ$32"</definedName>
    <definedName name="IQRB1" hidden="1">"$B$2"</definedName>
    <definedName name="IQRB10" hidden="1">"$B$11:$B$1019"</definedName>
    <definedName name="IQRB11" hidden="1">"$B$12:$B$1616"</definedName>
    <definedName name="IQRB113" hidden="1">"$B$114:$B$313"</definedName>
    <definedName name="IQRB114" hidden="1">"$B$115:$B$314"</definedName>
    <definedName name="IQRB117" hidden="1">"$B$118:$B$317"</definedName>
    <definedName name="IQRB12" hidden="1">"$B$13:$B$25"</definedName>
    <definedName name="IQRB120" hidden="1">"$B$121:$B$320"</definedName>
    <definedName name="IQRB121" hidden="1">"$B$122:$B$321"</definedName>
    <definedName name="IQRB124" hidden="1">"$B$125:$B$324"</definedName>
    <definedName name="IQRB125" hidden="1">"$B$126:$B$325"</definedName>
    <definedName name="IQRB126" hidden="1">"$B$127:$B$326"</definedName>
    <definedName name="IQRB127" hidden="1">"$B$128:$B$327"</definedName>
    <definedName name="IQRB128" hidden="1">"$B$129:$B$328"</definedName>
    <definedName name="IQRB13" hidden="1">"$B$14:$B$235"</definedName>
    <definedName name="IQRB132" hidden="1">"$B$133:$B$137"</definedName>
    <definedName name="IQRB134" hidden="1">"$B$135:$B$334"</definedName>
    <definedName name="IQRB135" hidden="1">"$B$136:$B$140"</definedName>
    <definedName name="IQRB136" hidden="1">"$B$137:$B$141"</definedName>
    <definedName name="IQRB139" hidden="1">"$B$140:$B$339"</definedName>
    <definedName name="IQRB14">"$B$15:$B$518"</definedName>
    <definedName name="IQRB140" hidden="1">"$B$141:$B$340"</definedName>
    <definedName name="IQRB141" hidden="1">"$B$142:$B$341"</definedName>
    <definedName name="IQRB142" hidden="1">"$B$143:$B$342"</definedName>
    <definedName name="IQRB144" hidden="1">"$B$145:$B$149"</definedName>
    <definedName name="IQRB145" hidden="1">"$B$146:$B$150"</definedName>
    <definedName name="IQRB146" hidden="1">"$B$147:$B$151"</definedName>
    <definedName name="IQRB147" hidden="1">"$B$148:$B$152"</definedName>
    <definedName name="IQRB148" hidden="1">"$B$149:$B$171"</definedName>
    <definedName name="IQRB149" hidden="1">"$B$150:$B$172"</definedName>
    <definedName name="IQRB15" hidden="1">"$B$16:$B$17"</definedName>
    <definedName name="IQRB151" hidden="1">"$B$152:$B$351"</definedName>
    <definedName name="IQRB154" hidden="1">"$B$155:$B$175"</definedName>
    <definedName name="IQRB155" hidden="1">"$B$156:$B$355"</definedName>
    <definedName name="IQRB156" hidden="1">"$B$157:$B$161"</definedName>
    <definedName name="IQRB157" hidden="1">"$B$158:$B$162"</definedName>
    <definedName name="IQRB158" hidden="1">"$B$159:$B$163"</definedName>
    <definedName name="IQRB159" hidden="1">"$B$160:$B$164"</definedName>
    <definedName name="IQRB16">"$B$17:$B$520"</definedName>
    <definedName name="IQRB160" hidden="1">"$B$161:$B$165"</definedName>
    <definedName name="IQRB162" hidden="1">"$B$163:$B$167"</definedName>
    <definedName name="IQRB165" hidden="1">"$B$166:$B$170"</definedName>
    <definedName name="IQRB166" hidden="1">"$B$167:$B$171"</definedName>
    <definedName name="IQRB168" hidden="1">"$B$169:$B$173"</definedName>
    <definedName name="IQRB17" hidden="1">"$B$18:$B$22"</definedName>
    <definedName name="IQRB175" hidden="1">"$B$176:$B$180"</definedName>
    <definedName name="IQRB177" hidden="1">"$B$178:$B$182"</definedName>
    <definedName name="IQRB18" hidden="1">"$B$19:$B$23"</definedName>
    <definedName name="IQRB184" hidden="1">"$B$185:$B$189"</definedName>
    <definedName name="IQRB19" hidden="1">"$B$20:$B$24"</definedName>
    <definedName name="IQRB2" hidden="1">"$B$3:$B$16"</definedName>
    <definedName name="IQRB20" hidden="1">"$B$21:$B$25"</definedName>
    <definedName name="IQRB21" hidden="1">"$B$22:$B$26"</definedName>
    <definedName name="IQRB216" hidden="1">"$B$217"</definedName>
    <definedName name="IQRB22" hidden="1">"$B$23:$B$27"</definedName>
    <definedName name="IQRB23" hidden="1">"$B$24:$B$28"</definedName>
    <definedName name="IQRB24" hidden="1">"$B$25:$B$29"</definedName>
    <definedName name="IQRB27" hidden="1">"$B$28:$B$280"</definedName>
    <definedName name="IQRB3" hidden="1">"$B$4:$B$503"</definedName>
    <definedName name="IQRB32" hidden="1">"$B$33:$B$37"</definedName>
    <definedName name="IQRB33" hidden="1">"$B$34:$B$38"</definedName>
    <definedName name="IQRB34" hidden="1">"$B$35:$B$39"</definedName>
    <definedName name="IQRB38" hidden="1">"$B$39:$B$48"</definedName>
    <definedName name="IQRB39" hidden="1">"$B$40:$B$43"</definedName>
    <definedName name="IQRB4" hidden="1">"$B$5:$B$6807"</definedName>
    <definedName name="IQRB45" hidden="1">"$B$46:$B$78"</definedName>
    <definedName name="IQRB47" hidden="1">"$B$48:$B$80"</definedName>
    <definedName name="IQRB5" hidden="1">"$B$6:$B$20"</definedName>
    <definedName name="IQRB50" hidden="1">"$B$51:$B$56"</definedName>
    <definedName name="IQRB52" hidden="1">"$B$53:$B$57"</definedName>
    <definedName name="IQRB53" hidden="1">"$B$54:$B$58"</definedName>
    <definedName name="IQRB54" hidden="1">"$B$55:$B$59"</definedName>
    <definedName name="IQRB55" hidden="1">"$B$56:$B$60"</definedName>
    <definedName name="IQRB56" hidden="1">"$B$57:$B$61"</definedName>
    <definedName name="IQRB57" hidden="1">"$B$58:$B$62"</definedName>
    <definedName name="IQRB58" hidden="1">"$B$59:$B$64"</definedName>
    <definedName name="IQRB59" hidden="1">"$B$60:$B$2574"</definedName>
    <definedName name="IQRB6" hidden="1">"$B$7:$B$21"</definedName>
    <definedName name="IQRB60" hidden="1">"$B$61:$B$65"</definedName>
    <definedName name="IQRB61" hidden="1">"$B$62:$B$66"</definedName>
    <definedName name="IQRB62" hidden="1">"$B$63:$B$67"</definedName>
    <definedName name="IQRB63" hidden="1">"$B$64"</definedName>
    <definedName name="IQRB64" hidden="1">"$B$65:$B$779"</definedName>
    <definedName name="IQRB65" hidden="1">"$B$66:$B$265"</definedName>
    <definedName name="IQRB67" hidden="1">"$B$68:$B$267"</definedName>
    <definedName name="IQRB7" hidden="1">"$B$8:$B$722"</definedName>
    <definedName name="IQRB70" hidden="1">"$B$71:$B$270"</definedName>
    <definedName name="IQRB71" hidden="1">"$B$72:$B$77"</definedName>
    <definedName name="IQRB72" hidden="1">"$B$73:$B$77"</definedName>
    <definedName name="IQRB73" hidden="1">"$B$74:$B$78"</definedName>
    <definedName name="IQRB74" hidden="1">"$B$75:$B$79"</definedName>
    <definedName name="IQRB78" hidden="1">"$B$79:$B$83"</definedName>
    <definedName name="IQRB8" hidden="1">"$B$9:$B$19"</definedName>
    <definedName name="IQRB80" hidden="1">"$B$81:$B$280"</definedName>
    <definedName name="IQRB86" hidden="1">"$B$87:$B$92"</definedName>
    <definedName name="IQRB87" hidden="1">"$B$88:$B$93"</definedName>
    <definedName name="IQRB88" hidden="1">"$B$89:$B$93"</definedName>
    <definedName name="IQRB89" hidden="1">"$B$90:$B$95"</definedName>
    <definedName name="IQRB9" hidden="1">"$B$10:$B$33"</definedName>
    <definedName name="IQRB90" hidden="1">"$B$91:$B$95"</definedName>
    <definedName name="IQRB91" hidden="1">"$B$92:$B$96"</definedName>
    <definedName name="IQRB96" hidden="1">"$B$97:$B$101"</definedName>
    <definedName name="IQRB98" hidden="1">"$B$99:$B$298"</definedName>
    <definedName name="IQRBA28" hidden="1">"$BA$29:$BA$90"</definedName>
    <definedName name="IQRBB17">"$BB$18:$BB$1299"</definedName>
    <definedName name="IQRBB28" hidden="1">"$BB$29:$BB$90"</definedName>
    <definedName name="IQRBB40">"$BB$41:$BB$45"</definedName>
    <definedName name="IQRBB50" hidden="1">"$BB$51:$BB$176"</definedName>
    <definedName name="IQRBB6">"$BB$7"</definedName>
    <definedName name="IQRBB7" hidden="1">"$BB$8:$BB$78"</definedName>
    <definedName name="IQRBC14">"$BC$15:$BC$45"</definedName>
    <definedName name="IQRBC17">"$BC$18:$BC$48"</definedName>
    <definedName name="IQRBC28" hidden="1">"$BC$29:$BC$90"</definedName>
    <definedName name="IQRBC7">"$BC$8:$BC$38"</definedName>
    <definedName name="IQRBD15">"$BD$16"</definedName>
    <definedName name="IQRBD28" hidden="1">"$BD$29:$BD$90"</definedName>
    <definedName name="IQRBE15">"$BE$16:$BE$45"</definedName>
    <definedName name="IQRBE17">"$BE$18:$BE$48"</definedName>
    <definedName name="IQRBF6">"$BF$7"</definedName>
    <definedName name="IQRBGGRationale2AZ17" hidden="1">#REF!</definedName>
    <definedName name="IQRBGGRationaleAF17" hidden="1">#REF!</definedName>
    <definedName name="IQRBGGRationaleAZ17" hidden="1">#REF!</definedName>
    <definedName name="IQRBH14">"$BH$15:$BH$45"</definedName>
    <definedName name="IQRBH17">"$BH$18:$BH$48"</definedName>
    <definedName name="IQRBH7">"$BH$8:$BH$38"</definedName>
    <definedName name="IQRBJ15">"$BJ$16:$BJ$45"</definedName>
    <definedName name="IQRBJ17">"$BJ$18:$BJ$48"</definedName>
    <definedName name="IQRBJ6">"$BJ$7"</definedName>
    <definedName name="IQRBK112" hidden="1">"$BK$113:$BK$529"</definedName>
    <definedName name="IQRBM14">"$BM$15:$BM$45"</definedName>
    <definedName name="IQRBM17">"$BM$18:$BM$48"</definedName>
    <definedName name="IQRBM7">"$BM$8:$BM$38"</definedName>
    <definedName name="IQRBN16">"$BO$16:$CT$16"</definedName>
    <definedName name="IQRBN17">"$BO$17:$CT$17"</definedName>
    <definedName name="IQRBN18">"$BO$18:$CT$18"</definedName>
    <definedName name="IQRBN19">"$BO$19:$CU$19"</definedName>
    <definedName name="IQRBN20">"$BO$20:$CT$20"</definedName>
    <definedName name="IQRBN21">"$BO$21:$CT$21"</definedName>
    <definedName name="IQRBN22">"$BO$22:$CT$22"</definedName>
    <definedName name="IQRBN23">"$BO$23:$CI$23"</definedName>
    <definedName name="IQRBN24">"$BO$24:$CT$24"</definedName>
    <definedName name="IQRBN25">"$BO$25:$CT$25"</definedName>
    <definedName name="IQRBN6">"$BN$7"</definedName>
    <definedName name="IQRBO15">"$BO$16:$BO$45"</definedName>
    <definedName name="IQRBO17">"$BO$18:$BO$48"</definedName>
    <definedName name="IQRBO50" hidden="1">"$BO$51:$BO$304"</definedName>
    <definedName name="IQRBP16">"$BQ$16:$CV$16"</definedName>
    <definedName name="IQRBP17">"$BQ$17:$CV$17"</definedName>
    <definedName name="IQRBP18">"$BQ$18:$CV$18"</definedName>
    <definedName name="IQRBP19">"$BQ$19:$CW$19"</definedName>
    <definedName name="IQRBP20">"$BQ$20:$CV$20"</definedName>
    <definedName name="IQRBP21">"$BQ$21:$CV$21"</definedName>
    <definedName name="IQRBP22">"$BQ$22:$CV$22"</definedName>
    <definedName name="IQRBP23">"$BQ$23:$CK$23"</definedName>
    <definedName name="IQRBP24">"$BQ$24:$CV$24"</definedName>
    <definedName name="IQRBP25">"$BQ$25:$CV$25"</definedName>
    <definedName name="IQRBR13">"$BS$13:$CV$13"</definedName>
    <definedName name="IQRBR14">"$BS$14:$CV$14"</definedName>
    <definedName name="IQRBR15">"$BS$15:$CV$15"</definedName>
    <definedName name="IQRBR16">"$BS$16:$CV$16"</definedName>
    <definedName name="IQRBR17">"$BS$17:$CV$17"</definedName>
    <definedName name="IQRBR18">"$BS$18:$CV$18"</definedName>
    <definedName name="IQRBR19">"$BS$19:$CV$19"</definedName>
    <definedName name="IQRBR20">"$BS$20:$CV$20"</definedName>
    <definedName name="IQRBR21">"$BS$21:$CV$21"</definedName>
    <definedName name="IQRBR22">"$BS$22:$CV$22"</definedName>
    <definedName name="IQRBR23">"$BS$23:$CV$23"</definedName>
    <definedName name="IQRBR24">"$BS$24:$CX$24"</definedName>
    <definedName name="IQRBR25">"$BS$25:$CX$25"</definedName>
    <definedName name="IQRBR6">"$BR$7"</definedName>
    <definedName name="IQRBR7">"$BR$8:$BR$38"</definedName>
    <definedName name="IQRBS12">"$BT$12:$CW$12"</definedName>
    <definedName name="IQRBS13">"$BT$13:$CW$13"</definedName>
    <definedName name="IQRBS14">"$BT$14:$CW$14"</definedName>
    <definedName name="IQRBS15">"$BT$15:$CW$15"</definedName>
    <definedName name="IQRBS16">"$BT$16:$CW$16"</definedName>
    <definedName name="IQRBS17">"$BT$17:$CW$17"</definedName>
    <definedName name="IQRBS18">"$BT$18:$CW$18"</definedName>
    <definedName name="IQRBS19">"$BT$19:$CW$19"</definedName>
    <definedName name="IQRBS20">"$BT$20:$CW$20"</definedName>
    <definedName name="IQRBS21">"$BT$21:$CW$21"</definedName>
    <definedName name="IQRBS22">"$BT$22:$CW$22"</definedName>
    <definedName name="IQRBS23">"$BT$23:$CW$23"</definedName>
    <definedName name="IQRBS24">"$BT$24:$CW$24"</definedName>
    <definedName name="IQRBS25">"$BT$25:$CW$25"</definedName>
    <definedName name="IQRBS26">"$BT$26:$CW$26"</definedName>
    <definedName name="IQRBS27">"$BT$27:$CW$27"</definedName>
    <definedName name="IQRBS28">"$BT$28:$CW$28"</definedName>
    <definedName name="IQRBS29">"$BT$29:$CW$29"</definedName>
    <definedName name="IQRBS30">"$BT$30:$CW$30"</definedName>
    <definedName name="IQRBT15">"$BT$16:$BT$45"</definedName>
    <definedName name="IQRBT16">"$BU$16:$CZ$16"</definedName>
    <definedName name="IQRBT17">"$BU$17:$CZ$17"</definedName>
    <definedName name="IQRBT18">"$BU$18:$CZ$18"</definedName>
    <definedName name="IQRBT19">"$BU$19:$DA$19"</definedName>
    <definedName name="IQRBT20">"$BU$20:$CZ$20"</definedName>
    <definedName name="IQRBT21">"$BU$21:$CZ$21"</definedName>
    <definedName name="IQRBT22">"$BU$22:$CZ$22"</definedName>
    <definedName name="IQRBT23">"$BU$23:$CO$23"</definedName>
    <definedName name="IQRBT24">"$BU$24:$CZ$24"</definedName>
    <definedName name="IQRBT25">"$BU$25:$CZ$25"</definedName>
    <definedName name="IQRBU16">"$BV$16:$DA$16"</definedName>
    <definedName name="IQRBU17">"$BV$17:$DA$17"</definedName>
    <definedName name="IQRBU18">"$BV$18:$DA$18"</definedName>
    <definedName name="IQRBU19">"$BV$19:$DB$19"</definedName>
    <definedName name="IQRBU20">"$BV$20:$DA$20"</definedName>
    <definedName name="IQRBU21">"$BV$21:$DA$21"</definedName>
    <definedName name="IQRBU22">"$BV$22:$DA$22"</definedName>
    <definedName name="IQRBU23">"$BV$23:$CP$23"</definedName>
    <definedName name="IQRBU24">"$BV$24:$DA$24"</definedName>
    <definedName name="IQRBU25">"$BV$25:$DA$25"</definedName>
    <definedName name="IQRBV13">"$BW$13:$CZ$13"</definedName>
    <definedName name="IQRBV14">"$BW$14:$CZ$14"</definedName>
    <definedName name="IQRBV15">"$BW$15:$CZ$15"</definedName>
    <definedName name="IQRBV16">"$BW$16:$CZ$16"</definedName>
    <definedName name="IQRBV17">"$BW$17:$CZ$17"</definedName>
    <definedName name="IQRBV18">"$BW$18:$CZ$18"</definedName>
    <definedName name="IQRBV19">"$BW$19:$CZ$19"</definedName>
    <definedName name="IQRBV20">"$BW$20:$CZ$20"</definedName>
    <definedName name="IQRBV21">"$BW$21:$CZ$21"</definedName>
    <definedName name="IQRBV22">"$BW$22:$CZ$22"</definedName>
    <definedName name="IQRBV23">"$BW$23:$CZ$23"</definedName>
    <definedName name="IQRBV6">"$BV$7"</definedName>
    <definedName name="IQRBW13">"$BX$13:$DA$13"</definedName>
    <definedName name="IQRBW14">"$BW$15:$BW$45"</definedName>
    <definedName name="IQRBW16">"$BX$16:$DC$16"</definedName>
    <definedName name="IQRBW17">"$BX$17:$DC$17"</definedName>
    <definedName name="IQRBW18">"$BX$18:$DC$18"</definedName>
    <definedName name="IQRBW19">"$BX$19:$DD$19"</definedName>
    <definedName name="IQRBW20">"$BX$20:$DC$20"</definedName>
    <definedName name="IQRBW21">"$BX$21:$DC$21"</definedName>
    <definedName name="IQRBW22">"$BX$22:$DC$22"</definedName>
    <definedName name="IQRBW23">"$BX$23:$CR$23"</definedName>
    <definedName name="IQRBW24">"$BX$24:$DC$24"</definedName>
    <definedName name="IQRBW25">"$BX$25:$DC$25"</definedName>
    <definedName name="IQRBW7">"$BW$8:$BW$38"</definedName>
    <definedName name="IQRBX16">"$BY$16:$IXW$16"</definedName>
    <definedName name="IQRBX17">"$BY$17:$IXW$17"</definedName>
    <definedName name="IQRBY15">"$BY$16:$BY$45"</definedName>
    <definedName name="IQRBZ16">"$CA$16:$IXY$16"</definedName>
    <definedName name="IQRBZ17">"$CA$17:$IXY$17"</definedName>
    <definedName name="IQRBZ6">"$BZ$7"</definedName>
    <definedName name="IQRC1" hidden="1">"$C$2:$C$8"</definedName>
    <definedName name="IQRC10" hidden="1">"$D$10:$IS$10"</definedName>
    <definedName name="IQRC100" hidden="1">"$D$100:$G$100"</definedName>
    <definedName name="IQRC101">"$C$102:$C$114"</definedName>
    <definedName name="IQRC102" hidden="1">"$D$102:$G$102"</definedName>
    <definedName name="IQRC103" hidden="1">"$D$103:$H$103"</definedName>
    <definedName name="IQRC104" hidden="1">"$D$104:$G$104"</definedName>
    <definedName name="IQRC105" hidden="1">"$D$105:$G$105"</definedName>
    <definedName name="IQRC1052">"$C$1053:$C$1068"</definedName>
    <definedName name="IQRC106" hidden="1">"$D$106:$G$106"</definedName>
    <definedName name="IQRC107">"$C$108:$C$120"</definedName>
    <definedName name="IQRC108" hidden="1">"$D$108:$G$108"</definedName>
    <definedName name="IQRC109" hidden="1">"$D$109:$G$109"</definedName>
    <definedName name="IQRC11" hidden="1">"$D$11:$IS$11"</definedName>
    <definedName name="IQRC110" hidden="1">"$D$110:$G$110"</definedName>
    <definedName name="IQRC111" hidden="1">"$D$111:$G$111"</definedName>
    <definedName name="IQRC1113">"$C$1114:$C$1118"</definedName>
    <definedName name="IQRC112" hidden="1">"$D$112:$G$112"</definedName>
    <definedName name="IQRC113" hidden="1">"$D$113:$H$113"</definedName>
    <definedName name="IQRC114" hidden="1">"$D$114:$H$114"</definedName>
    <definedName name="IQRC115" hidden="1">"$D$115:$G$115"</definedName>
    <definedName name="IQRC117" hidden="1">"$D$117:$G$117"</definedName>
    <definedName name="IQRC1174">"$C$1175:$C$1195"</definedName>
    <definedName name="IQRC118" hidden="1">"$D$118:$H$118"</definedName>
    <definedName name="IQRC119" hidden="1">"$D$119"</definedName>
    <definedName name="IQRC12" hidden="1">"$D$12:$G$12"</definedName>
    <definedName name="IQRC120" hidden="1">"$D$120:$H$120"</definedName>
    <definedName name="IQRC121" hidden="1">"$D$121:$G$121"</definedName>
    <definedName name="IQRC123" hidden="1">"$D$123:$G$123"</definedName>
    <definedName name="IQRC124" hidden="1">"$C$125"</definedName>
    <definedName name="IQRC125" hidden="1">"$D$125:$G$125"</definedName>
    <definedName name="IQRC126" hidden="1">"$D$126:$G$126"</definedName>
    <definedName name="IQRC127" hidden="1">"$D$127:$G$127"</definedName>
    <definedName name="IQRC128">"$C$129:$C$138"</definedName>
    <definedName name="IQRC129" hidden="1">"$D$129:$IS$129"</definedName>
    <definedName name="IQRC13" hidden="1">"$C$14:$C$235"</definedName>
    <definedName name="IQRC130" hidden="1">"$D$130:$G$130"</definedName>
    <definedName name="IQRC131" hidden="1">"$D$131:$E$131"</definedName>
    <definedName name="IQRC134" hidden="1">"$D$134:$G$134"</definedName>
    <definedName name="IQRC135" hidden="1">"$D$135:$G$135"</definedName>
    <definedName name="IQRC136" hidden="1">"$D$136:$G$136"</definedName>
    <definedName name="IQRC137" hidden="1">"$D$137:$IS$137"</definedName>
    <definedName name="IQRC138" hidden="1">"$D$138:$G$138"</definedName>
    <definedName name="IQRC14" hidden="1">"$D$14:$G$14"</definedName>
    <definedName name="IQRC142" hidden="1">"$D$142:$G$142"</definedName>
    <definedName name="IQRC143" hidden="1">"$D$143:$G$143"</definedName>
    <definedName name="IQRC144" hidden="1">"$D$144:$H$144"</definedName>
    <definedName name="IQRC145" hidden="1">"$D$145:$G$145"</definedName>
    <definedName name="IQRC146" hidden="1">"$D$146:$G$146"</definedName>
    <definedName name="IQRC147" hidden="1">"$D$147:$G$147"</definedName>
    <definedName name="IQRC148" hidden="1">"$D$148:$G$148"</definedName>
    <definedName name="IQRC15" hidden="1">"$C$16:$C$20"</definedName>
    <definedName name="IQRC150" hidden="1">"$D$150:$G$150"</definedName>
    <definedName name="IQRC151" hidden="1">"$D$151:$G$151"</definedName>
    <definedName name="IQRC152" hidden="1">"$D$152:$G$152"</definedName>
    <definedName name="IQRC154" hidden="1">"$D$154:$G$154"</definedName>
    <definedName name="IQRC155" hidden="1">"$D$155:$G$155"</definedName>
    <definedName name="IQRC158" hidden="1">"$D$158:$G$158"</definedName>
    <definedName name="IQRC159" hidden="1">"$D$159:$IS$159"</definedName>
    <definedName name="IQRC16" hidden="1">"$D$16:$G$16"</definedName>
    <definedName name="IQRC160" hidden="1">"$D$160:$G$160"</definedName>
    <definedName name="IQRC161" hidden="1">"$D$161:$G$161"</definedName>
    <definedName name="IQRC162" hidden="1">"$D$162:$G$162"</definedName>
    <definedName name="IQRC163" hidden="1">"$D$163:$G$163"</definedName>
    <definedName name="IQRC164" hidden="1">"$D$164:$G$164"</definedName>
    <definedName name="IQRC165" hidden="1">"$D$165:$G$165"</definedName>
    <definedName name="IQRC166" hidden="1">"$D$166:$G$166"</definedName>
    <definedName name="IQRC167" hidden="1">"$D$167:$H$167"</definedName>
    <definedName name="IQRC168" hidden="1">"$D$168:$H$168"</definedName>
    <definedName name="IQRC169" hidden="1">"$D$169:$E$169"</definedName>
    <definedName name="IQRC17" hidden="1">"$D$17:$G$17"</definedName>
    <definedName name="IQRC171" hidden="1">"$D$171:$G$171"</definedName>
    <definedName name="IQRC173" hidden="1">"$D$173:$G$173"</definedName>
    <definedName name="IQRC174" hidden="1">"$D$174:$H$174"</definedName>
    <definedName name="IQRC175" hidden="1">"$D$175:$G$175"</definedName>
    <definedName name="IQRC176" hidden="1">"$D$176:$G$176"</definedName>
    <definedName name="IQRC177" hidden="1">"$D$177:$G$177"</definedName>
    <definedName name="IQRC178" hidden="1">"$D$178:$G$178"</definedName>
    <definedName name="IQRC180" hidden="1">"$D$180:$G$180"</definedName>
    <definedName name="IQRC182" hidden="1">"$D$182:$G$182"</definedName>
    <definedName name="IQRC183" hidden="1">"$D$183:$G$183"</definedName>
    <definedName name="IQRC184" hidden="1">"$D$184:$G$184"</definedName>
    <definedName name="IQRC185" hidden="1">"$D$185:$G$185"</definedName>
    <definedName name="IQRC186" hidden="1">"$D$186:$IS$186"</definedName>
    <definedName name="IQRC187" hidden="1">"$D$187:$G$187"</definedName>
    <definedName name="IQRC19" hidden="1">"$D$19:$G$19"</definedName>
    <definedName name="IQRC190" hidden="1">"$D$190:$H$190"</definedName>
    <definedName name="IQRC191" hidden="1">"$D$191:$G$191"</definedName>
    <definedName name="IQRC192" hidden="1">"$D$192:$G$192"</definedName>
    <definedName name="IQRC193" hidden="1">"$D$193:$G$193"</definedName>
    <definedName name="IQRC194" hidden="1">"$D$194:$G$194"</definedName>
    <definedName name="IQRC195" hidden="1">"$D$195:$G$195"</definedName>
    <definedName name="IQRC196" hidden="1">"$D$196:$G$196"</definedName>
    <definedName name="IQRC197" hidden="1">"$D$197:$H$197"</definedName>
    <definedName name="IQRC198" hidden="1">"$D$198:$G$198"</definedName>
    <definedName name="IQRC199" hidden="1">"$D$199:$G$199"</definedName>
    <definedName name="IQRC2" hidden="1">"$C$3:$C$16"</definedName>
    <definedName name="IQRC200" hidden="1">"$D$200:$G$200"</definedName>
    <definedName name="IQRC201" hidden="1">"$D$201:$IS$201"</definedName>
    <definedName name="IQRC203" hidden="1">"$D$203:$IS$203"</definedName>
    <definedName name="IQRC205" hidden="1">"$D$205:$G$205"</definedName>
    <definedName name="IQRC206" hidden="1">"$D$206"</definedName>
    <definedName name="IQRC207" hidden="1">"$D$207:$G$207"</definedName>
    <definedName name="IQRC208" hidden="1">"$D$208:$G$208"</definedName>
    <definedName name="IQRC209" hidden="1">"$D$209:$G$209"</definedName>
    <definedName name="IQRC21" hidden="1">"$D$21:$G$21"</definedName>
    <definedName name="IQRC210" hidden="1">"$D$210:$G$210"</definedName>
    <definedName name="IQRC211" hidden="1">"$D$211:$H$211"</definedName>
    <definedName name="IQRC212" hidden="1">"$D$212:$G$212"</definedName>
    <definedName name="IQRC213" hidden="1">"$D$213:$G$213"</definedName>
    <definedName name="IQRC214" hidden="1">"$D$214:$G$214"</definedName>
    <definedName name="IQRC215" hidden="1">"$D$215:$G$215"</definedName>
    <definedName name="IQRC216" hidden="1">"$D$216:$G$216"</definedName>
    <definedName name="IQRC217" hidden="1">"$D$217:$G$217"</definedName>
    <definedName name="IQRC218" hidden="1">"$D$218:$G$218"</definedName>
    <definedName name="IQRC22" hidden="1">"$D$22:$G$22"</definedName>
    <definedName name="IQRC220" hidden="1">"$D$220:$G$220"</definedName>
    <definedName name="IQRC221" hidden="1">"$D$221:$G$221"</definedName>
    <definedName name="IQRC222" hidden="1">"$D$222:$G$222"</definedName>
    <definedName name="IQRC223" hidden="1">"$D$223:$G$223"</definedName>
    <definedName name="IQRC224" hidden="1">"$D$224:$G$224"</definedName>
    <definedName name="IQRC225" hidden="1">"$D$225:$G$225"</definedName>
    <definedName name="IQRC226" hidden="1">"$D$226:$G$226"</definedName>
    <definedName name="IQRC227" hidden="1">"$D$227:$G$227"</definedName>
    <definedName name="IQRC229" hidden="1">"$D$229:$G$229"</definedName>
    <definedName name="IQRC23" hidden="1">"$D$23:$G$23"</definedName>
    <definedName name="IQRC230" hidden="1">"$D$230:$G$230"</definedName>
    <definedName name="IQRC231" hidden="1">"$D$231:$G$231"</definedName>
    <definedName name="IQRC232" hidden="1">"$D$232:$G$232"</definedName>
    <definedName name="IQRC233" hidden="1">"$D$233:$G$233"</definedName>
    <definedName name="IQRC235" hidden="1">"$D$235:$G$235"</definedName>
    <definedName name="IQRC236" hidden="1">"$D$236:$H$236"</definedName>
    <definedName name="IQRC237" hidden="1">"$D$237:$E$237"</definedName>
    <definedName name="IQRC238" hidden="1">"$D$238:$G$238"</definedName>
    <definedName name="IQRC239" hidden="1">"$D$239:$IS$239"</definedName>
    <definedName name="IQRC24" hidden="1">"$C$25:$C$29"</definedName>
    <definedName name="IQRC241" hidden="1">"$D$241:$G$241"</definedName>
    <definedName name="IQRC242" hidden="1">"$D$242:$G$242"</definedName>
    <definedName name="IQRC243" hidden="1">"$D$243:$G$243"</definedName>
    <definedName name="IQRC244" hidden="1">"$D$244:$G$244"</definedName>
    <definedName name="IQRC246" hidden="1">"$D$246:$G$246"</definedName>
    <definedName name="IQRC247" hidden="1">"$D$247:$G$247"</definedName>
    <definedName name="IQRC248" hidden="1">"$D$248:$G$248"</definedName>
    <definedName name="IQRC249" hidden="1">"$D$249:$G$249"</definedName>
    <definedName name="IQRC25" hidden="1">"$C$26:$C$268"</definedName>
    <definedName name="IQRC250" hidden="1">"$D$250:$G$250"</definedName>
    <definedName name="IQRC251" hidden="1">"$D$251:$G$251"</definedName>
    <definedName name="IQRC252" hidden="1">"$D$252:$G$252"</definedName>
    <definedName name="IQRC253" hidden="1">"$D$253"</definedName>
    <definedName name="IQRC254" hidden="1">"$D$254:$H$254"</definedName>
    <definedName name="IQRC255" hidden="1">"$D$255:$IS$255"</definedName>
    <definedName name="IQRC257" hidden="1">"$D$257:$G$257"</definedName>
    <definedName name="IQRC258" hidden="1">"$D$258:$G$258"</definedName>
    <definedName name="IQRC259" hidden="1">"$D$259:$G$259"</definedName>
    <definedName name="IQRC26" hidden="1">"$D$26:$G$26"</definedName>
    <definedName name="IQRC260" hidden="1">"$D$260"</definedName>
    <definedName name="IQRC262" hidden="1">"$D$262:$H$262"</definedName>
    <definedName name="IQRC263" hidden="1">"$D$263:$G$263"</definedName>
    <definedName name="IQRC264" hidden="1">"$D$264:$H$264"</definedName>
    <definedName name="IQRC265" hidden="1">"$D$265:$G$265"</definedName>
    <definedName name="IQRC266" hidden="1">"$D$266:$G$266"</definedName>
    <definedName name="IQRC267" hidden="1">"$D$267:$G$267"</definedName>
    <definedName name="IQRC268" hidden="1">"$D$268:$G$268"</definedName>
    <definedName name="IQRC27" hidden="1">"$D$27:$G$27"</definedName>
    <definedName name="IQRC270" hidden="1">"$D$270:$G$270"</definedName>
    <definedName name="IQRC271" hidden="1">"$D$271:$G$271"</definedName>
    <definedName name="IQRC272" hidden="1">"$D$272:$G$272"</definedName>
    <definedName name="IQRC273" hidden="1">"$D$273:$G$273"</definedName>
    <definedName name="IQRC274" hidden="1">"$D$274:$G$274"</definedName>
    <definedName name="IQRC275" hidden="1">"$C$276:$C$1532"</definedName>
    <definedName name="IQRC276" hidden="1">"$D$276:$G$276"</definedName>
    <definedName name="IQRC277" hidden="1">"$D$277:$G$277"</definedName>
    <definedName name="IQRC278" hidden="1">"$D$278:$G$278"</definedName>
    <definedName name="IQRC279" hidden="1">"$D$279:$G$279"</definedName>
    <definedName name="IQRC28" hidden="1">"$D$28:$G$28"</definedName>
    <definedName name="IQRC280" hidden="1">"$D$280:$G$280"</definedName>
    <definedName name="IQRC281" hidden="1">"$D$281:$G$281"</definedName>
    <definedName name="IQRC282" hidden="1">"$D$282:$G$282"</definedName>
    <definedName name="IQRC283" hidden="1">"$D$283:$G$283"</definedName>
    <definedName name="IQRC284" hidden="1">"$D$284:$H$284"</definedName>
    <definedName name="IQRC285" hidden="1">"$D$285:$H$285"</definedName>
    <definedName name="IQRC286" hidden="1">"$D$286:$G$286"</definedName>
    <definedName name="IQRC287" hidden="1">"$D$287"</definedName>
    <definedName name="IQRC288" hidden="1">"$D$288"</definedName>
    <definedName name="IQRC289" hidden="1">"$D$289:$G$289"</definedName>
    <definedName name="IQRC29" hidden="1">"$D$29:$IS$29"</definedName>
    <definedName name="IQRC290" hidden="1">"$D$290:$IS$290"</definedName>
    <definedName name="IQRC291" hidden="1">"$D$291:$G$291"</definedName>
    <definedName name="IQRC292" hidden="1">"$D$292:$G$292"</definedName>
    <definedName name="IQRC293" hidden="1">"$D$293:$G$293"</definedName>
    <definedName name="IQRC294" hidden="1">"$D$294:$H$294"</definedName>
    <definedName name="IQRC295" hidden="1">"$D$295:$G$295"</definedName>
    <definedName name="IQRC297" hidden="1">"$D$297:$G$297"</definedName>
    <definedName name="IQRC298" hidden="1">"$D$298:$G$298"</definedName>
    <definedName name="IQRC299" hidden="1">"$D$299:$G$299"</definedName>
    <definedName name="IQRC3" hidden="1">"$C$4:$C$183"</definedName>
    <definedName name="IQRC30" hidden="1">"$D$30:$G$30"</definedName>
    <definedName name="IQRC300" hidden="1">"$D$300:$G$300"</definedName>
    <definedName name="IQRC301" hidden="1">"$D$301:$IS$301"</definedName>
    <definedName name="IQRC302" hidden="1">"$D$302:$IS$302"</definedName>
    <definedName name="IQRC303" hidden="1">"$D$303:$F$303"</definedName>
    <definedName name="IQRC304" hidden="1">"$D$304:$G$304"</definedName>
    <definedName name="IQRC307" hidden="1">"$D$307:$G$307"</definedName>
    <definedName name="IQRC309" hidden="1">"$D$309:$G$309"</definedName>
    <definedName name="IQRC31" hidden="1">"$D$31:$G$31"</definedName>
    <definedName name="IQRC310" hidden="1">"$D$310:$E$310"</definedName>
    <definedName name="IQRC311" hidden="1">"$D$311:$G$311"</definedName>
    <definedName name="IQRC312" hidden="1">"$D$312:$G$312"</definedName>
    <definedName name="IQRC313" hidden="1">"$D$313:$G$313"</definedName>
    <definedName name="IQRC314" hidden="1">"$D$314:$G$314"</definedName>
    <definedName name="IQRC315" hidden="1">"$D$315:$G$315"</definedName>
    <definedName name="IQRC316" hidden="1">"$D$316:$G$316"</definedName>
    <definedName name="IQRC317" hidden="1">"$D$317:$G$317"</definedName>
    <definedName name="IQRC318" hidden="1">"$D$318:$G$318"</definedName>
    <definedName name="IQRC319" hidden="1">"$D$319:$G$319"</definedName>
    <definedName name="IQRC32" hidden="1">"$D$32:$G$32"</definedName>
    <definedName name="IQRC320" hidden="1">"$D$320:$G$320"</definedName>
    <definedName name="IQRC321" hidden="1">"$D$321:$E$321"</definedName>
    <definedName name="IQRC322" hidden="1">"$D$322:$G$322"</definedName>
    <definedName name="IQRC323" hidden="1">"$D$323"</definedName>
    <definedName name="IQRC324" hidden="1">"$D$324:$G$324"</definedName>
    <definedName name="IQRC326" hidden="1">"$D$326:$G$326"</definedName>
    <definedName name="IQRC327" hidden="1">"$D$327:$G$327"</definedName>
    <definedName name="IQRC328" hidden="1">"$D$328:$G$328"</definedName>
    <definedName name="IQRC329" hidden="1">"$D$329:$H$329"</definedName>
    <definedName name="IQRC33" hidden="1">"$D$33:$G$33"</definedName>
    <definedName name="IQRC330" hidden="1">"$D$330:$IS$330"</definedName>
    <definedName name="IQRC331" hidden="1">"$D$331:$H$331"</definedName>
    <definedName name="IQRC332" hidden="1">"$D$332:$G$332"</definedName>
    <definedName name="IQRC333" hidden="1">"$D$333:$G$333"</definedName>
    <definedName name="IQRC334" hidden="1">"$D$334:$H$334"</definedName>
    <definedName name="IQRC335" hidden="1">"$D$335:$H$335"</definedName>
    <definedName name="IQRC336" hidden="1">"$D$336:$G$336"</definedName>
    <definedName name="IQRC337" hidden="1">"$D$337:$G$337"</definedName>
    <definedName name="IQRC338" hidden="1">"$D$338:$G$338"</definedName>
    <definedName name="IQRC339" hidden="1">"$D$339:$G$339"</definedName>
    <definedName name="IQRC34" hidden="1">"$D$34:$G$34"</definedName>
    <definedName name="IQRC340" hidden="1">"$D$340:$G$340"</definedName>
    <definedName name="IQRC341" hidden="1">"$D$341:$G$341"</definedName>
    <definedName name="IQRC342" hidden="1">"$D$342"</definedName>
    <definedName name="IQRC343" hidden="1">"$D$343:$H$343"</definedName>
    <definedName name="IQRC344" hidden="1">"$D$344:$G$344"</definedName>
    <definedName name="IQRC345" hidden="1">"$D$345:$G$345"</definedName>
    <definedName name="IQRC346" hidden="1">"$D$346:$G$346"</definedName>
    <definedName name="IQRC347" hidden="1">"$D$347:$E$347"</definedName>
    <definedName name="IQRC348" hidden="1">"$D$348:$G$348"</definedName>
    <definedName name="IQRC349" hidden="1">"$D$349:$E$349"</definedName>
    <definedName name="IQRC35" hidden="1">"$D$35:$G$35"</definedName>
    <definedName name="IQRC350" hidden="1">"$D$350:$G$350"</definedName>
    <definedName name="IQRC351" hidden="1">"$D$351:$G$351"</definedName>
    <definedName name="IQRC352" hidden="1">"$D$352:$G$352"</definedName>
    <definedName name="IQRC353" hidden="1">"$D$353:$G$353"</definedName>
    <definedName name="IQRC354" hidden="1">"$D$354:$G$354"</definedName>
    <definedName name="IQRC355" hidden="1">"$D$355:$G$355"</definedName>
    <definedName name="IQRC356" hidden="1">"$D$356:$G$356"</definedName>
    <definedName name="IQRC358" hidden="1">"$D$358:$G$358"</definedName>
    <definedName name="IQRC359" hidden="1">"$D$359:$G$359"</definedName>
    <definedName name="IQRC36" hidden="1">"$D$36:$G$36"</definedName>
    <definedName name="IQRC360" hidden="1">"$D$360:$E$360"</definedName>
    <definedName name="IQRC361" hidden="1">"$D$361:$G$361"</definedName>
    <definedName name="IQRC362" hidden="1">"$D$362"</definedName>
    <definedName name="IQRC363" hidden="1">"$D$363:$G$363"</definedName>
    <definedName name="IQRC364" hidden="1">"$D$364:$G$364"</definedName>
    <definedName name="IQRC365" hidden="1">"$D$365:$IS$365"</definedName>
    <definedName name="IQRC366" hidden="1">"$D$366:$G$366"</definedName>
    <definedName name="IQRC367" hidden="1">"$D$367:$G$367"</definedName>
    <definedName name="IQRC369" hidden="1">"$D$369:$G$369"</definedName>
    <definedName name="IQRC37" hidden="1">"$D$37:$G$37"</definedName>
    <definedName name="IQRC370" hidden="1">"$D$370:$G$370"</definedName>
    <definedName name="IQRC371" hidden="1">"$D$371:$G$371"</definedName>
    <definedName name="IQRC372" hidden="1">"$D$372:$G$372"</definedName>
    <definedName name="IQRC374" hidden="1">"$D$374:$G$374"</definedName>
    <definedName name="IQRC375" hidden="1">"$D$375:$G$375"</definedName>
    <definedName name="IQRC376" hidden="1">"$D$376:$G$376"</definedName>
    <definedName name="IQRC377" hidden="1">"$D$377:$G$377"</definedName>
    <definedName name="IQRC378" hidden="1">"$D$378:$G$378"</definedName>
    <definedName name="IQRC379" hidden="1">"$D$379:$G$379"</definedName>
    <definedName name="IQRC38" hidden="1">"$D$38:$G$38"</definedName>
    <definedName name="IQRC380" hidden="1">"$D$380:$H$380"</definedName>
    <definedName name="IQRC381" hidden="1">"$D$381:$G$381"</definedName>
    <definedName name="IQRC382" hidden="1">"$D$382:$IS$382"</definedName>
    <definedName name="IQRC383" hidden="1">"$D$383:$G$383"</definedName>
    <definedName name="IQRC384" hidden="1">"$D$384:$G$384"</definedName>
    <definedName name="IQRC385" hidden="1">"$D$385:$F$385"</definedName>
    <definedName name="IQRC388" hidden="1">"$D$388:$G$388"</definedName>
    <definedName name="IQRC389" hidden="1">"$D$389:$G$389"</definedName>
    <definedName name="IQRC39" hidden="1">"$D$39:$G$39"</definedName>
    <definedName name="IQRC390" hidden="1">"$D$390:$G$390"</definedName>
    <definedName name="IQRC391" hidden="1">"$D$391:$H$391"</definedName>
    <definedName name="IQRC392" hidden="1">"$D$392:$G$392"</definedName>
    <definedName name="IQRC393" hidden="1">"$D$393:$G$393"</definedName>
    <definedName name="IQRC394" hidden="1">"$D$394:$G$394"</definedName>
    <definedName name="IQRC395" hidden="1">"$D$395:$G$395"</definedName>
    <definedName name="IQRC396" hidden="1">"$D$396:$G$396"</definedName>
    <definedName name="IQRC397" hidden="1">"$D$397:$G$397"</definedName>
    <definedName name="IQRC398" hidden="1">"$D$398:$G$398"</definedName>
    <definedName name="IQRC399" hidden="1">"$D$399:$G$399"</definedName>
    <definedName name="IQRC4" hidden="1">"$D$4:$G$4"</definedName>
    <definedName name="IQRC400" hidden="1">"$D$400:$IS$400"</definedName>
    <definedName name="IQRC401" hidden="1">"$D$401:$G$401"</definedName>
    <definedName name="IQRC402" hidden="1">"$D$402:$IS$402"</definedName>
    <definedName name="IQRC403" hidden="1">"$D$403:$G$403"</definedName>
    <definedName name="IQRC404" hidden="1">"$D$404:$G$404"</definedName>
    <definedName name="IQRC405" hidden="1">"$D$405:$G$405"</definedName>
    <definedName name="IQRC406" hidden="1">"$D$406:$G$406"</definedName>
    <definedName name="IQRC407" hidden="1">"$D$407"</definedName>
    <definedName name="IQRC408" hidden="1">"$D$408:$G$408"</definedName>
    <definedName name="IQRC41" hidden="1">"$D$41:$E$41"</definedName>
    <definedName name="IQRC410" hidden="1">"$D$410:$G$410"</definedName>
    <definedName name="IQRC411" hidden="1">"$D$411:$G$411"</definedName>
    <definedName name="IQRC413" hidden="1">"$D$413:$G$413"</definedName>
    <definedName name="IQRC414" hidden="1">"$D$414:$H$414"</definedName>
    <definedName name="IQRC415" hidden="1">"$D$415:$G$415"</definedName>
    <definedName name="IQRC416" hidden="1">"$D$416:$G$416"</definedName>
    <definedName name="IQRC417" hidden="1">"$D$417:$G$417"</definedName>
    <definedName name="IQRC418" hidden="1">"$D$418:$IS$418"</definedName>
    <definedName name="IQRC42" hidden="1">"$D$42:$G$42"</definedName>
    <definedName name="IQRC421" hidden="1">"$D$421:$E$421"</definedName>
    <definedName name="IQRC422" hidden="1">"$D$422:$G$422"</definedName>
    <definedName name="IQRC423" hidden="1">"$D$423:$G$423"</definedName>
    <definedName name="IQRC424" hidden="1">"$D$424"</definedName>
    <definedName name="IQRC425" hidden="1">"$D$425"</definedName>
    <definedName name="IQRC426" hidden="1">"$D$426:$G$426"</definedName>
    <definedName name="IQRC427" hidden="1">"$D$427:$G$427"</definedName>
    <definedName name="IQRC428" hidden="1">"$D$428:$G$428"</definedName>
    <definedName name="IQRC429" hidden="1">"$D$429:$G$429"</definedName>
    <definedName name="IQRC43" hidden="1">"$D$43:$G$43"</definedName>
    <definedName name="IQRC430" hidden="1">"$D$430:$G$430"</definedName>
    <definedName name="IQRC431" hidden="1">"$D$431:$G$431"</definedName>
    <definedName name="IQRC432" hidden="1">"$D$432:$G$432"</definedName>
    <definedName name="IQRC433" hidden="1">"$D$433:$G$433"</definedName>
    <definedName name="IQRC434" hidden="1">"$D$434"</definedName>
    <definedName name="IQRC435" hidden="1">"$D$435:$G$435"</definedName>
    <definedName name="IQRC436" hidden="1">"$D$436:$G$436"</definedName>
    <definedName name="IQRC437" hidden="1">"$D$437:$G$437"</definedName>
    <definedName name="IQRC438" hidden="1">"$D$438:$G$438"</definedName>
    <definedName name="IQRC439" hidden="1">"$D$439:$G$439"</definedName>
    <definedName name="IQRC44" hidden="1">"$D$44:$G$44"</definedName>
    <definedName name="IQRC440" hidden="1">"$D$440:$G$440"</definedName>
    <definedName name="IQRC441" hidden="1">"$D$441:$G$441"</definedName>
    <definedName name="IQRC442" hidden="1">"$D$442"</definedName>
    <definedName name="IQRC443" hidden="1">"$D$443:$G$443"</definedName>
    <definedName name="IQRC444" hidden="1">"$D$444:$G$444"</definedName>
    <definedName name="IQRC445" hidden="1">"$D$445:$G$445"</definedName>
    <definedName name="IQRC446" hidden="1">"$D$446:$G$446"</definedName>
    <definedName name="IQRC447" hidden="1">"$D$447"</definedName>
    <definedName name="IQRC448" hidden="1">"$D$448:$H$448"</definedName>
    <definedName name="IQRC449" hidden="1">"$D$449:$G$449"</definedName>
    <definedName name="IQRC45" hidden="1">"$D$45:$G$45"</definedName>
    <definedName name="IQRC450" hidden="1">"$D$450:$G$450"</definedName>
    <definedName name="IQRC451" hidden="1">"$D$451:$G$451"</definedName>
    <definedName name="IQRC452" hidden="1">"$D$452:$G$452"</definedName>
    <definedName name="IQRC453" hidden="1">"$D$453:$G$453"</definedName>
    <definedName name="IQRC454" hidden="1">"$D$454:$G$454"</definedName>
    <definedName name="IQRC455" hidden="1">"$D$455:$G$455"</definedName>
    <definedName name="IQRC457" hidden="1">"$D$457:$H$457"</definedName>
    <definedName name="IQRC458" hidden="1">"$D$458:$G$458"</definedName>
    <definedName name="IQRC459" hidden="1">"$D$459:$G$459"</definedName>
    <definedName name="IQRC46" hidden="1">"$D$46:$IS$46"</definedName>
    <definedName name="IQRC460" hidden="1">"$D$460:$G$460"</definedName>
    <definedName name="IQRC461" hidden="1">"$D$461:$G$461"</definedName>
    <definedName name="IQRC462" hidden="1">"$D$462:$G$462"</definedName>
    <definedName name="IQRC463" hidden="1">"$D$463:$G$463"</definedName>
    <definedName name="IQRC464" hidden="1">"$D$464:$G$464"</definedName>
    <definedName name="IQRC465" hidden="1">"$D$465:$G$465"</definedName>
    <definedName name="IQRC467" hidden="1">"$D$467:$G$467"</definedName>
    <definedName name="IQRC468" hidden="1">"$D$468:$G$468"</definedName>
    <definedName name="IQRC469" hidden="1">"$D$469:$IS$469"</definedName>
    <definedName name="IQRC47" hidden="1">"$D$47:$G$47"</definedName>
    <definedName name="IQRC470" hidden="1">"$D$470:$G$470"</definedName>
    <definedName name="IQRC471" hidden="1">"$D$471:$IS$471"</definedName>
    <definedName name="IQRC472" hidden="1">"$D$472:$G$472"</definedName>
    <definedName name="IQRC473" hidden="1">"$D$473:$G$473"</definedName>
    <definedName name="IQRC474" hidden="1">"$D$474:$G$474"</definedName>
    <definedName name="IQRC475" hidden="1">"$D$475:$H$475"</definedName>
    <definedName name="IQRC476" hidden="1">"$D$476:$G$476"</definedName>
    <definedName name="IQRC477" hidden="1">"$D$477:$G$477"</definedName>
    <definedName name="IQRC478" hidden="1">"$D$478:$G$478"</definedName>
    <definedName name="IQRC479" hidden="1">"$D$479:$G$479"</definedName>
    <definedName name="IQRC48">"$C$49:$C$53"</definedName>
    <definedName name="IQRC480" hidden="1">"$D$480:$G$480"</definedName>
    <definedName name="IQRC482" hidden="1">"$D$482"</definedName>
    <definedName name="IQRC483" hidden="1">"$D$483:$G$483"</definedName>
    <definedName name="IQRC484" hidden="1">"$D$484:$H$484"</definedName>
    <definedName name="IQRC485" hidden="1">"$D$485:$E$485"</definedName>
    <definedName name="IQRC486" hidden="1">"$D$486:$G$486"</definedName>
    <definedName name="IQRC487" hidden="1">"$D$487:$G$487"</definedName>
    <definedName name="IQRC488" hidden="1">"$D$488:$H$488"</definedName>
    <definedName name="IQRC489" hidden="1">"$D$489:$H$489"</definedName>
    <definedName name="IQRC49" hidden="1">"$C$50:$C$304"</definedName>
    <definedName name="IQRC490" hidden="1">"$D$490:$G$490"</definedName>
    <definedName name="IQRC491" hidden="1">"$D$491:$G$491"</definedName>
    <definedName name="IQRC493" hidden="1">"$D$493:$G$493"</definedName>
    <definedName name="IQRC494" hidden="1">"$D$494:$G$494"</definedName>
    <definedName name="IQRC495" hidden="1">"$D$495:$G$495"</definedName>
    <definedName name="IQRC496" hidden="1">"$D$496:$G$496"</definedName>
    <definedName name="IQRC497" hidden="1">"$D$497:$G$497"</definedName>
    <definedName name="IQRC498" hidden="1">"$D$498:$G$498"</definedName>
    <definedName name="IQRC499" hidden="1">"$D$499:$G$499"</definedName>
    <definedName name="IQRC5" hidden="1">"$C$6:$C$20"</definedName>
    <definedName name="IQRC50" hidden="1">"$D$50:$G$50"</definedName>
    <definedName name="IQRC501" hidden="1">"$D$501:$G$501"</definedName>
    <definedName name="IQRC502" hidden="1">"$D$502:$G$502"</definedName>
    <definedName name="IQRC503" hidden="1">"$D$503:$G$503"</definedName>
    <definedName name="IQRC51" hidden="1">"$D$51:$G$51"</definedName>
    <definedName name="IQRC52" hidden="1">"$D$52:$G$52"</definedName>
    <definedName name="IQRC523">"$C$524:$C$540"</definedName>
    <definedName name="IQRC53" hidden="1">"$D$53:$G$53"</definedName>
    <definedName name="IQRC54" hidden="1">"$D$54:$G$54"</definedName>
    <definedName name="IQRC55" hidden="1">"$D$55:$G$55"</definedName>
    <definedName name="IQRC56" hidden="1">"$D$56:$G$56"</definedName>
    <definedName name="IQRC563">"$C$564:$C$581"</definedName>
    <definedName name="IQRC564">"$C$565:$C$576"</definedName>
    <definedName name="IQRC57" hidden="1">"$D$57:$G$57"</definedName>
    <definedName name="IQRC574">"$C$575:$C$590"</definedName>
    <definedName name="IQRC58" hidden="1">"$D$58:$G$58"</definedName>
    <definedName name="IQRC59" hidden="1">"$D$59:$G$59"</definedName>
    <definedName name="IQRC6" hidden="1">"$C$7:$C$21"</definedName>
    <definedName name="IQRC60">"$C$61"</definedName>
    <definedName name="IQRC61" hidden="1">"$D$61:$G$61"</definedName>
    <definedName name="IQRC62">"$C$63:$C$69"</definedName>
    <definedName name="IQRC624">"$C$625:$C$645"</definedName>
    <definedName name="IQRC625">"$C$626:$C$644"</definedName>
    <definedName name="IQRC63" hidden="1">"$C$64:$C$69"</definedName>
    <definedName name="IQRC64" hidden="1">"$D$64:$IS$64"</definedName>
    <definedName name="IQRC65">"$C$66"</definedName>
    <definedName name="IQRC66" hidden="1">"$D$66:$G$66"</definedName>
    <definedName name="IQRC676">"$C$677:$C$693"</definedName>
    <definedName name="IQRC68" hidden="1">"$D$68:$IS$68"</definedName>
    <definedName name="IQRC685">"$C$686:$C$715"</definedName>
    <definedName name="IQRC686">"$C$687:$C$720"</definedName>
    <definedName name="IQRC69" hidden="1">"$D$69:$G$69"</definedName>
    <definedName name="IQRC7" hidden="1">"$C$8:$C$1250"</definedName>
    <definedName name="IQRC71" hidden="1">"$C$72:$C$77"</definedName>
    <definedName name="IQRC72" hidden="1">"$D$72:$G$72"</definedName>
    <definedName name="IQRC727">"$C$728:$C$745"</definedName>
    <definedName name="IQRC73" hidden="1">"$D$73:$H$73"</definedName>
    <definedName name="IQRC74" hidden="1">"$D$74:$G$74"</definedName>
    <definedName name="IQRC746">"$C$747:$C$775"</definedName>
    <definedName name="IQRC747">"$C$748:$C$777"</definedName>
    <definedName name="IQRC75" hidden="1">"$D$75:$G$75"</definedName>
    <definedName name="IQRC76" hidden="1">"$D$76:$G$76"</definedName>
    <definedName name="IQRC78" hidden="1">"$D$78:$H$78"</definedName>
    <definedName name="IQRC79" hidden="1">"$D$79:$G$79"</definedName>
    <definedName name="IQRC8" hidden="1">"$C$9:$C$19"</definedName>
    <definedName name="IQRC80" hidden="1">"$D$80:$G$80"</definedName>
    <definedName name="IQRC807">"$C$808:$C$830"</definedName>
    <definedName name="IQRC808">"$C$809:$C$846"</definedName>
    <definedName name="IQRC81">"$C$82:$C$96"</definedName>
    <definedName name="IQRC83" hidden="1">"$D$83:$H$83"</definedName>
    <definedName name="IQRC84" hidden="1">"$D$84:$H$84"</definedName>
    <definedName name="IQRC86" hidden="1">"$D$86:$G$86"</definedName>
    <definedName name="IQRC868">"$C$869:$C$889"</definedName>
    <definedName name="IQRC869">"$C$870:$C$903"</definedName>
    <definedName name="IQRC87" hidden="1">"$C$88:$C$93"</definedName>
    <definedName name="IQRC88" hidden="1">"$D$88:$G$88"</definedName>
    <definedName name="IQRC89" hidden="1">"$D$89:$G$89"</definedName>
    <definedName name="IQRC9" hidden="1">"$D$9:$H$9"</definedName>
    <definedName name="IQRC90">"$C$91:$C$98"</definedName>
    <definedName name="IQRC91" hidden="1">"$D$91:$G$91"</definedName>
    <definedName name="IQRC92" hidden="1">"$D$92:$G$92"</definedName>
    <definedName name="IQRC93" hidden="1">"$D$93:$G$93"</definedName>
    <definedName name="IQRC930">"$C$931:$C$949"</definedName>
    <definedName name="IQRC94" hidden="1">"$D$94:$G$94"</definedName>
    <definedName name="IQRC96" hidden="1">"$D$96"</definedName>
    <definedName name="IQRC97" hidden="1">"$D$97:$G$97"</definedName>
    <definedName name="IQRC98" hidden="1">"$D$98"</definedName>
    <definedName name="IQRC99" hidden="1">"$D$99:$H$99"</definedName>
    <definedName name="IQRC991">"$C$992:$C$1004"</definedName>
    <definedName name="IQRCB13">"$CC$13:$DF$13"</definedName>
    <definedName name="IQRCB14">"$CC$14:$DF$14"</definedName>
    <definedName name="IQRCB15">"$CC$15:$DF$15"</definedName>
    <definedName name="IQRCB16">"$CC$16:$DF$16"</definedName>
    <definedName name="IQRCB17">"$CC$17:$DF$17"</definedName>
    <definedName name="IQRCB18">"$CC$18:$DF$18"</definedName>
    <definedName name="IQRCB19">"$CC$19:$DF$19"</definedName>
    <definedName name="IQRCB20">"$CC$20:$DF$20"</definedName>
    <definedName name="IQRCB21">"$CC$21:$DF$21"</definedName>
    <definedName name="IQRCB22">"$CC$22:$DF$22"</definedName>
    <definedName name="IQRCB23">"$CC$23:$DF$23"</definedName>
    <definedName name="IQRCB50" hidden="1">"$CB$51"</definedName>
    <definedName name="IQRCB7">"$CB$8:$CB$38"</definedName>
    <definedName name="IQRCC18">"$CC$19:$CC$39"</definedName>
    <definedName name="IQRCD15">"$CD$16:$CD$45"</definedName>
    <definedName name="IQRCD16">"$CE$16:$IYC$16"</definedName>
    <definedName name="IQRCD17">"$CE$17:$IYC$17"</definedName>
    <definedName name="IQRCD18">"$CE$18:$BHX$18"</definedName>
    <definedName name="IQRCD6">"$CD$7"</definedName>
    <definedName name="IQRCF16">"$CG$16:$IYE$16"</definedName>
    <definedName name="IQRCF17">"$CG$17:$IYE$17"</definedName>
    <definedName name="IQRCF18">"$CG$18:$BHZ$18"</definedName>
    <definedName name="IQRCG13">"$CH$13:$DK$13"</definedName>
    <definedName name="IQRCG14">"$CH$14:$DK$14"</definedName>
    <definedName name="IQRCG15">"$CH$15:$DK$15"</definedName>
    <definedName name="IQRCG16">"$CH$16:$DK$16"</definedName>
    <definedName name="IQRCG17">"$CH$17:$DK$17"</definedName>
    <definedName name="IQRCG18">"$CH$18:$DK$18"</definedName>
    <definedName name="IQRCG19">"$CH$19:$DK$19"</definedName>
    <definedName name="IQRCG20">"$CH$20:$DK$20"</definedName>
    <definedName name="IQRCG21">"$CH$21:$DK$21"</definedName>
    <definedName name="IQRCG22">"$CH$22:$DK$22"</definedName>
    <definedName name="IQRCG23">"$CH$23:$DK$23"</definedName>
    <definedName name="IQRCH13">"$CI$13:$DN$13"</definedName>
    <definedName name="IQRCH14">"$CI$14:$DN$14"</definedName>
    <definedName name="IQRCH15">"$CI$15:$DN$15"</definedName>
    <definedName name="IQRCH16">"$CI$16:$IYG$16"</definedName>
    <definedName name="IQRCH17">"$CI$17:$IYG$17"</definedName>
    <definedName name="IQRCH18">"$CI$18:$BIB$18"</definedName>
    <definedName name="IQRCH19">"$CI$19:$BIB$19"</definedName>
    <definedName name="IQRCH6">"$CH$7"</definedName>
    <definedName name="IQRCI13">"$CJ$13:$DO$13"</definedName>
    <definedName name="IQRCI14">"$CJ$14:$DO$14"</definedName>
    <definedName name="IQRCI15">"$CJ$15:$DO$15"</definedName>
    <definedName name="IQRCJ13">"$CK$13:$DP$13"</definedName>
    <definedName name="IQRCJ14">"$CK$14:$DP$14"</definedName>
    <definedName name="IQRCJ15">"$CK$15:$DP$15"</definedName>
    <definedName name="IQRCK11">"$CL$11:$IYJ$11"</definedName>
    <definedName name="IQRCK12">"$CL$12:$IYJ$12"</definedName>
    <definedName name="IQRCK13">"$CL$13:$BIE$13"</definedName>
    <definedName name="IQRCK14">"$CL$14:$DQ$14"</definedName>
    <definedName name="IQRCK15">"$CL$15:$DQ$15"</definedName>
    <definedName name="IQRCK17">"$CL$17:$IYJ$17"</definedName>
    <definedName name="IQRCK18">"$CL$18:$IYJ$18"</definedName>
    <definedName name="IQRCK19">"$CL$19:$BIE$19"</definedName>
    <definedName name="IQRCL11">"$CM$11:$DQ$11"</definedName>
    <definedName name="IQRCL12">"$CM$12:$DQ$12"</definedName>
    <definedName name="IQRCL13">"$CM$13:$DQ$13"</definedName>
    <definedName name="IQRCL6">"$CL$7"</definedName>
    <definedName name="IQRCN15">"$CN$16:$CN$45"</definedName>
    <definedName name="IQRCO13">"$CP$13:$DU$13"</definedName>
    <definedName name="IQRCO14">"$CP$14:$DU$14"</definedName>
    <definedName name="IQRCO15">"$CP$15:$DU$15"</definedName>
    <definedName name="IQRCO16">"$CP$16:$DU$16"</definedName>
    <definedName name="IQRCO50" hidden="1">"$CO$51"</definedName>
    <definedName name="IQRCompaniesH12" hidden="1">#REF!</definedName>
    <definedName name="IQRCompaniesH13" hidden="1">#REF!</definedName>
    <definedName name="IQRCompaniesH15" hidden="1">#REF!</definedName>
    <definedName name="IQRCompaniesH16" hidden="1">#REF!</definedName>
    <definedName name="IQRCompaniesH17" hidden="1">#REF!</definedName>
    <definedName name="IQRCompaniesH18" hidden="1">#REF!</definedName>
    <definedName name="IQRCompaniesH19" hidden="1">#REF!</definedName>
    <definedName name="IQRCompaniesN12" hidden="1">#REF!</definedName>
    <definedName name="IQRCompaniesN13" hidden="1">#REF!</definedName>
    <definedName name="IQRCompaniesN15" hidden="1">#REF!</definedName>
    <definedName name="IQRCompaniesN16" hidden="1">#REF!</definedName>
    <definedName name="IQRCompaniesN17" hidden="1">#REF!</definedName>
    <definedName name="IQRCompaniesN18" hidden="1">#REF!</definedName>
    <definedName name="IQRCompaniesN19" hidden="1">#REF!</definedName>
    <definedName name="IQRCP6">"$CP$7"</definedName>
    <definedName name="IQRCS15">"$CS$16:$CS$45"</definedName>
    <definedName name="IQRCT13">"$CU$13:$DY$13"</definedName>
    <definedName name="IQRCT14">"$CU$14:$DZ$14"</definedName>
    <definedName name="IQRCT15">"$CU$15:$DZ$15"</definedName>
    <definedName name="IQRCT16">"$CU$16:$DZ$16"</definedName>
    <definedName name="IQRCT17">"$CU$17:$DZ$17"</definedName>
    <definedName name="IQRCT18">"$CU$18:$DZ$18"</definedName>
    <definedName name="IQRCT19">"$CU$19:$DZ$19"</definedName>
    <definedName name="IQRCT20">"$CU$20:$DZ$20"</definedName>
    <definedName name="IQRCT21">"$CU$21:$DZ$21"</definedName>
    <definedName name="IQRCT22">"$CU$22:$DZ$22"</definedName>
    <definedName name="IQRCT23">"$CU$23:$DZ$23"</definedName>
    <definedName name="IQRCT24">"$CU$24:$DZ$24"</definedName>
    <definedName name="IQRCT25">"$CU$25:$DZ$25"</definedName>
    <definedName name="IQRCT26">"$CU$26:$DZ$26"</definedName>
    <definedName name="IQRCT27">"$CU$27:$DZ$27"</definedName>
    <definedName name="IQRCT28">"$CU$28:$DZ$28"</definedName>
    <definedName name="IQRCT29">"$CU$29:$DZ$29"</definedName>
    <definedName name="IQRCT30">"$CU$30:$DZ$30"</definedName>
    <definedName name="IQRCT31">"$CU$31:$DZ$31"</definedName>
    <definedName name="IQRCT32">"$CU$32:$DZ$32"</definedName>
    <definedName name="IQRCT6">"$CT$7"</definedName>
    <definedName name="IQRCU13">"$CV$13:$DZ$13"</definedName>
    <definedName name="IQRCU14">"$CV$14:$EA$14"</definedName>
    <definedName name="IQRCU15">"$CV$15:$EA$15"</definedName>
    <definedName name="IQRCU16">"$CV$16:$EA$16"</definedName>
    <definedName name="IQRCU17">"$CV$17:$EA$17"</definedName>
    <definedName name="IQRCU18">"$CV$18:$EA$18"</definedName>
    <definedName name="IQRCU19">"$CV$19:$EA$19"</definedName>
    <definedName name="IQRCU20">"$CV$20:$EA$20"</definedName>
    <definedName name="IQRCU21">"$CV$21:$EA$21"</definedName>
    <definedName name="IQRCU22">"$CV$22:$EA$22"</definedName>
    <definedName name="IQRCU23">"$CV$23:$EA$23"</definedName>
    <definedName name="IQRCU24">"$CV$24:$EA$24"</definedName>
    <definedName name="IQRCU25">"$CV$25:$EA$25"</definedName>
    <definedName name="IQRCU26">"$CV$26:$EA$26"</definedName>
    <definedName name="IQRCU27">"$CV$27:$EA$27"</definedName>
    <definedName name="IQRCU28">"$CV$28:$EA$28"</definedName>
    <definedName name="IQRCU29">"$CV$29:$EA$29"</definedName>
    <definedName name="IQRCU30">"$CV$30:$EA$30"</definedName>
    <definedName name="IQRCU31">"$CV$31:$EA$31"</definedName>
    <definedName name="IQRCU32">"$CV$32:$EA$32"</definedName>
    <definedName name="IQRCustomIndexX10" hidden="1">#REF!</definedName>
    <definedName name="IQRCV13">"$CW$13:$EA$13"</definedName>
    <definedName name="IQRCV14">"$CW$14:$EB$14"</definedName>
    <definedName name="IQRCV15">"$CW$15:$EB$15"</definedName>
    <definedName name="IQRCV16">"$CW$16:$EB$16"</definedName>
    <definedName name="IQRCV17">"$CW$17:$EB$17"</definedName>
    <definedName name="IQRCV18">"$CW$18:$EB$18"</definedName>
    <definedName name="IQRCV19">"$CW$19:$EB$19"</definedName>
    <definedName name="IQRCV20">"$CW$20:$EB$20"</definedName>
    <definedName name="IQRCV21">"$CW$21:$EB$21"</definedName>
    <definedName name="IQRCV22">"$CW$22:$EB$22"</definedName>
    <definedName name="IQRCV23">"$CW$23:$EB$23"</definedName>
    <definedName name="IQRCV24">"$CW$24:$EB$24"</definedName>
    <definedName name="IQRCV25">"$CW$25:$EB$25"</definedName>
    <definedName name="IQRCV26">"$CW$26:$EB$26"</definedName>
    <definedName name="IQRCV27">"$CW$27:$EB$27"</definedName>
    <definedName name="IQRCV28">"$CW$28:$EB$28"</definedName>
    <definedName name="IQRCV29">"$CW$29:$EB$29"</definedName>
    <definedName name="IQRCV30">"$CW$30:$EB$30"</definedName>
    <definedName name="IQRCV31">"$CW$31:$EB$31"</definedName>
    <definedName name="IQRCV32">"$CW$32:$EB$32"</definedName>
    <definedName name="IQRCV7">"$CV$8:$CV$37"</definedName>
    <definedName name="IQRCW12">"$CX$12:$DR$12"</definedName>
    <definedName name="IQRCW13">"$CX$13:$EB$13"</definedName>
    <definedName name="IQRCW14">"$CX$14:$EC$14"</definedName>
    <definedName name="IQRCW15">"$CX$15:$EC$15"</definedName>
    <definedName name="IQRCW16">"$CX$16:$EC$16"</definedName>
    <definedName name="IQRCW17">"$CX$17:$EC$17"</definedName>
    <definedName name="IQRCW18">"$CX$18:$EC$18"</definedName>
    <definedName name="IQRCW19">"$CX$19:$EC$19"</definedName>
    <definedName name="IQRCW20">"$CX$20:$EC$20"</definedName>
    <definedName name="IQRCW21">"$CX$21:$EC$21"</definedName>
    <definedName name="IQRCW22">"$CX$22:$EC$22"</definedName>
    <definedName name="IQRCW23">"$CX$23:$EC$23"</definedName>
    <definedName name="IQRCW24">"$CX$24:$EC$24"</definedName>
    <definedName name="IQRCW25">"$CX$25:$EC$25"</definedName>
    <definedName name="IQRCW26">"$CX$26:$EC$26"</definedName>
    <definedName name="IQRCW27">"$CX$27:$EC$27"</definedName>
    <definedName name="IQRCW28">"$CX$28:$EC$28"</definedName>
    <definedName name="IQRCW29">"$CX$29:$EC$29"</definedName>
    <definedName name="IQRCW30">"$CX$30:$EC$30"</definedName>
    <definedName name="IQRCW31">"$CX$31:$EC$31"</definedName>
    <definedName name="IQRCW32">"$CX$32:$EC$32"</definedName>
    <definedName name="IQRD1" hidden="1">"$D$2:$D$8"</definedName>
    <definedName name="IQRD10">"$D$11"</definedName>
    <definedName name="IQRD100">"$D$101:$D$113"</definedName>
    <definedName name="IQRD101">"$D$102"</definedName>
    <definedName name="IQRD102">"$D$103:$D$115"</definedName>
    <definedName name="IQRD103">"$D$104:$D$116"</definedName>
    <definedName name="IQRD104">"$D$105"</definedName>
    <definedName name="IQRD1047">"$D$1048:$D$1060"</definedName>
    <definedName name="IQRD105">"$D$106:$D$115"</definedName>
    <definedName name="IQRD1052">"$D$1053:$D$1068"</definedName>
    <definedName name="IQRD107">"$D$108:$D$120"</definedName>
    <definedName name="IQRD108">"$D$109:$D$112"</definedName>
    <definedName name="IQRD11">"$D$12:$D$20"</definedName>
    <definedName name="IQRD110">"$D$111:$D$115"</definedName>
    <definedName name="IQRD1108">"$D$1109:$D$1117"</definedName>
    <definedName name="IQRD1113">"$D$1114:$D$1118"</definedName>
    <definedName name="IQRD112">"$D$113:$D$125"</definedName>
    <definedName name="IQRD113">"$D$114:$D$127"</definedName>
    <definedName name="IQRD1169">"$D$1170:$D$1200"</definedName>
    <definedName name="IQRD1174">"$D$1175:$D$1195"</definedName>
    <definedName name="IQRD12">"$D$13:$D$40"</definedName>
    <definedName name="IQRD127">"$D$128:$D$132"</definedName>
    <definedName name="IQRD128">"$D$129:$D$133"</definedName>
    <definedName name="IQRD129">"$D$130:$D$134"</definedName>
    <definedName name="IQRD13" hidden="1">"$D$14:$D$235"</definedName>
    <definedName name="IQRD132">"$D$133:$D$150"</definedName>
    <definedName name="IQRD134">"$D$135:$D$142"</definedName>
    <definedName name="IQRD135">"$D$136:$D$165"</definedName>
    <definedName name="IQRD14">"$D$15:$D$38"</definedName>
    <definedName name="IQRD147" hidden="1">"$D$148:$D$152"</definedName>
    <definedName name="IQRD149">"$D$150:$D$154"</definedName>
    <definedName name="IQRD15" hidden="1">"$D$16:$D$17"</definedName>
    <definedName name="IQRD150">"$D$151:$D$158"</definedName>
    <definedName name="IQRD151">"$D$152:$D$159"</definedName>
    <definedName name="IQRD158">"$D$159:$D$163"</definedName>
    <definedName name="IQRD159">"$D$160:$D$164"</definedName>
    <definedName name="IQRD16" hidden="1">"$D$17:$D$41"</definedName>
    <definedName name="IQRD160">"$D$161:$D$165"</definedName>
    <definedName name="IQRD166">"$D$167:$D$180"</definedName>
    <definedName name="IQRD17" hidden="1">"$D$18:$D$42"</definedName>
    <definedName name="IQRD173">"$D$174:$D$186"</definedName>
    <definedName name="IQRD174">"$D$175:$D$187"</definedName>
    <definedName name="IQRD180">"$D$181:$D$185"</definedName>
    <definedName name="IQRD181">"$D$182:$D$185"</definedName>
    <definedName name="IQRD189">"$D$190:$D$194"</definedName>
    <definedName name="IQRD19" hidden="1">"$D$20:$D$44"</definedName>
    <definedName name="IQRD190">"$D$191:$D$195"</definedName>
    <definedName name="IQRD191">"$D$192:$D$216"</definedName>
    <definedName name="IQRD193">"$D$194:$D$205"</definedName>
    <definedName name="IQRD197">"$D$198:$D$200"</definedName>
    <definedName name="IQRD198">"$D$199:$D$213"</definedName>
    <definedName name="IQRD2" hidden="1">"$D$3:$D$13"</definedName>
    <definedName name="IQRD211">"$D$212:$D$236"</definedName>
    <definedName name="IQRD217">"$D$218"</definedName>
    <definedName name="IQRD22">"$D$23:$D$27"</definedName>
    <definedName name="IQRD220">"$D$221:$D$225"</definedName>
    <definedName name="IQRD221">"$D$222:$D$226"</definedName>
    <definedName name="IQRD222">"$D$223:$D$227"</definedName>
    <definedName name="IQRD228">"$D$229:$D$242"</definedName>
    <definedName name="IQRD242">"$D$243:$D$247"</definedName>
    <definedName name="IQRD249">"$D$250:$D$256"</definedName>
    <definedName name="IQRD251">"$D$252:$D$256"</definedName>
    <definedName name="IQRD252">"$D$253:$D$257"</definedName>
    <definedName name="IQRD253">"$D$254:$D$258"</definedName>
    <definedName name="IQRD254">"$D$255:$D$267"</definedName>
    <definedName name="IQRD258">"$D$259:$D$271"</definedName>
    <definedName name="IQRD259">"$D$260:$D$273"</definedName>
    <definedName name="IQRD268">"$D$269:$D$295"</definedName>
    <definedName name="IQRD273">"$D$274:$D$278"</definedName>
    <definedName name="IQRD29" hidden="1">"$D$30:$D$37"</definedName>
    <definedName name="IQRD3" hidden="1">"$D$4:$D$183"</definedName>
    <definedName name="IQRD30" hidden="1">"$D$31:$D$35"</definedName>
    <definedName name="IQRD309">"$D$310:$D$313"</definedName>
    <definedName name="IQRD31">"$D$32:$D$41"</definedName>
    <definedName name="IQRD310">"$D$311:$D$315"</definedName>
    <definedName name="IQRD315">"$D$316:$D$321"</definedName>
    <definedName name="IQRD319">"$D$320:$D$332"</definedName>
    <definedName name="IQRD32">"$D$33:$D$42"</definedName>
    <definedName name="IQRD320">"$D$321:$D$340"</definedName>
    <definedName name="IQRD33">"$D$34:$D$43"</definedName>
    <definedName name="IQRD34">"$D$35:$D$39"</definedName>
    <definedName name="IQRD342">"$D$343:$D$351"</definedName>
    <definedName name="IQRD35">"$D$36:$D$40"</definedName>
    <definedName name="IQRD36">"$D$37:$D$41"</definedName>
    <definedName name="IQRD370">"$D$371:$D$397"</definedName>
    <definedName name="IQRD371">"$D$372:$D$397"</definedName>
    <definedName name="IQRD376">"$D$377:$D$384"</definedName>
    <definedName name="IQRD380">"$D$381:$D$400"</definedName>
    <definedName name="IQRD381">"$D$382:$D$400"</definedName>
    <definedName name="IQRD39">"$D$40:$D$61"</definedName>
    <definedName name="IQRD4">"$D$5:$D$1262"</definedName>
    <definedName name="IQRD41">"$D$42:$D$51"</definedName>
    <definedName name="IQRD421">"$D$422:$D$441"</definedName>
    <definedName name="IQRD432">"$D$433:$D$440"</definedName>
    <definedName name="IQRD437">"$D$438:$D$469"</definedName>
    <definedName name="IQRD44">"$D$45:$D$54"</definedName>
    <definedName name="IQRD441">"$D$442:$D$458"</definedName>
    <definedName name="IQRD442">"$D$443:$D$458"</definedName>
    <definedName name="IQRD45">"$D$46:$D$50"</definedName>
    <definedName name="IQRD46">"$D$47:$D$51"</definedName>
    <definedName name="IQRD47">"$D$48:$D$52"</definedName>
    <definedName name="IQRD472">"$D$473:$D$502"</definedName>
    <definedName name="IQRD48">"$D$49:$D$53"</definedName>
    <definedName name="IQRD49" hidden="1">"$D$50:$D$304"</definedName>
    <definedName name="IQRD493">"$D$494:$D$501"</definedName>
    <definedName name="IQRD498">"$D$499:$D$512"</definedName>
    <definedName name="IQRD5" hidden="1">"$D$6:$D$582"</definedName>
    <definedName name="IQRD502">"$D$503:$D$519"</definedName>
    <definedName name="IQRD503">"$D$504:$D$526"</definedName>
    <definedName name="IQRD51">"$D$52:$D$56"</definedName>
    <definedName name="IQRD523">"$D$524:$D$540"</definedName>
    <definedName name="IQRD53">"$D$54"</definedName>
    <definedName name="IQRD54">"$D$55"</definedName>
    <definedName name="IQRD55">"$D$56"</definedName>
    <definedName name="IQRD559">"$D$560:$D$564"</definedName>
    <definedName name="IQRD56">"$D$57"</definedName>
    <definedName name="IQRD563">"$D$564:$D$581"</definedName>
    <definedName name="IQRD564">"$D$565:$D$576"</definedName>
    <definedName name="IQRD57">"$D$58:$D$64"</definedName>
    <definedName name="IQRD574">"$D$575:$D$590"</definedName>
    <definedName name="IQRD58">"$D$59:$D$68"</definedName>
    <definedName name="IQRD59">"$D$60:$D$69"</definedName>
    <definedName name="IQRD6" hidden="1">"$D$7:$D$20"</definedName>
    <definedName name="IQRD60">"$D$61"</definedName>
    <definedName name="IQRD61">"$D$62:$D$71"</definedName>
    <definedName name="IQRD62">"$D$63:$D$69"</definedName>
    <definedName name="IQRD620">"$D$621:$D$624"</definedName>
    <definedName name="IQRD624">"$D$625:$D$645"</definedName>
    <definedName name="IQRD625">"$D$626:$D$644"</definedName>
    <definedName name="IQRD65">"$D$66:$D$70"</definedName>
    <definedName name="IQRD66">"$D$67:$D$69"</definedName>
    <definedName name="IQRD67">"$D$68"</definedName>
    <definedName name="IQRD676">"$D$677:$D$693"</definedName>
    <definedName name="IQRD681">"$D$682:$D$684"</definedName>
    <definedName name="IQRD685">"$D$686:$D$715"</definedName>
    <definedName name="IQRD686">"$D$687:$D$720"</definedName>
    <definedName name="IQRD7" hidden="1">"$D$8:$D$260"</definedName>
    <definedName name="IQRD71" hidden="1">"$D$72:$D$77"</definedName>
    <definedName name="IQRD72">"$D$73:$D$87"</definedName>
    <definedName name="IQRD727">"$D$728:$D$745"</definedName>
    <definedName name="IQRD73">"$D$74:$D$86"</definedName>
    <definedName name="IQRD74">"$D$75:$D$84"</definedName>
    <definedName name="IQRD742">"$D$743:$D$745"</definedName>
    <definedName name="IQRD746">"$D$747:$D$775"</definedName>
    <definedName name="IQRD747">"$D$748:$D$777"</definedName>
    <definedName name="IQRD75">"$D$76:$D$85"</definedName>
    <definedName name="IQRD77">"$D$78:$D$87"</definedName>
    <definedName name="IQRD78">"$D$79:$D$88"</definedName>
    <definedName name="IQRD8" hidden="1">"$D$9:$D$19"</definedName>
    <definedName name="IQRD803">"$D$804:$D$807"</definedName>
    <definedName name="IQRD807">"$D$808:$D$830"</definedName>
    <definedName name="IQRD808">"$D$809:$D$846"</definedName>
    <definedName name="IQRD81">"$D$82:$D$96"</definedName>
    <definedName name="IQRD83">"$D$84:$D$93"</definedName>
    <definedName name="IQRD86">"$D$87:$D$94"</definedName>
    <definedName name="IQRD864">"$D$865:$D$872"</definedName>
    <definedName name="IQRD868">"$D$869:$D$889"</definedName>
    <definedName name="IQRD869">"$D$870:$D$903"</definedName>
    <definedName name="IQRD87">"$D$88:$D$92"</definedName>
    <definedName name="IQRD88">"$D$89"</definedName>
    <definedName name="IQRD89">"$D$90:$D$97"</definedName>
    <definedName name="IQRD9">"$E$9:$F$9"</definedName>
    <definedName name="IQRD90">"$D$91"</definedName>
    <definedName name="IQRD925">"$D$926:$D$932"</definedName>
    <definedName name="IQRD93">"$D$94:$D$101"</definedName>
    <definedName name="IQRD930">"$D$931:$D$949"</definedName>
    <definedName name="IQRD98">"$D$99:$D$106"</definedName>
    <definedName name="IQRD986">"$D$987:$D$997"</definedName>
    <definedName name="IQRD991">"$D$992:$D$1004"</definedName>
    <definedName name="IQRDA13">"$DB$13:$EF$13"</definedName>
    <definedName name="IQRDA14">"$DB$14:$EG$14"</definedName>
    <definedName name="IQRDA15">"$DB$15:$EG$15"</definedName>
    <definedName name="IQRDA16">"$DB$16:$EG$16"</definedName>
    <definedName name="IQRDA17">"$DB$17:$EG$17"</definedName>
    <definedName name="IQRDA18">"$DB$18:$EG$18"</definedName>
    <definedName name="IQRDA19">"$DB$19:$EG$19"</definedName>
    <definedName name="IQRDA20">"$DB$20:$EG$20"</definedName>
    <definedName name="IQRDA21">"$DB$21:$EG$21"</definedName>
    <definedName name="IQRDA22">"$DB$22:$EG$22"</definedName>
    <definedName name="IQRDA23">"$DB$23:$EG$23"</definedName>
    <definedName name="IQRDA24">"$DB$24:$EG$24"</definedName>
    <definedName name="IQRDA25">"$DB$25:$EG$25"</definedName>
    <definedName name="IQRDA26">"$DB$26:$EG$26"</definedName>
    <definedName name="IQRDA27">"$DB$27:$EG$27"</definedName>
    <definedName name="IQRDA28">"$DB$28:$EG$28"</definedName>
    <definedName name="IQRDA29">"$DB$29:$EG$29"</definedName>
    <definedName name="IQRDA30">"$DB$30:$EG$30"</definedName>
    <definedName name="IQRDA31">"$DB$31:$EG$31"</definedName>
    <definedName name="IQRDA32">"$DB$32:$EG$32"</definedName>
    <definedName name="IQRDA7">"$DA$8:$DA$37"</definedName>
    <definedName name="IQRDB50" hidden="1">"$DB$51"</definedName>
    <definedName name="IQRDC13">"$DD$13:$EI$13"</definedName>
    <definedName name="IQRDC14">"$DD$14:$EI$14"</definedName>
    <definedName name="IQRDC15">"$DD$15:$EI$15"</definedName>
    <definedName name="IQRDC16">"$DD$16:$EI$16"</definedName>
    <definedName name="IQRDC17">"$DD$17:$EI$17"</definedName>
    <definedName name="IQRDC18">"$DD$18:$EI$18"</definedName>
    <definedName name="IQRDC19">"$DD$19:$EI$19"</definedName>
    <definedName name="IQRDC20">"$DD$20:$EI$20"</definedName>
    <definedName name="IQRDC21">"$DD$21:$EI$21"</definedName>
    <definedName name="IQRDC22">"$DD$22:$EI$22"</definedName>
    <definedName name="IQRDC23">"$DD$23:$EI$23"</definedName>
    <definedName name="IQRDC24">"$DD$24:$EI$24"</definedName>
    <definedName name="IQRDC25">"$DD$25:$EI$25"</definedName>
    <definedName name="IQRDC26">"$DD$26:$EI$26"</definedName>
    <definedName name="IQRDC27">"$DD$27:$EI$27"</definedName>
    <definedName name="IQRDC28">"$DD$28:$EI$28"</definedName>
    <definedName name="IQRDC29">"$DD$29:$EI$29"</definedName>
    <definedName name="IQRDC30">"$DD$30:$EI$30"</definedName>
    <definedName name="IQRDC31">"$DD$31:$EI$31"</definedName>
    <definedName name="IQRDC32">"$DD$32:$EI$32"</definedName>
    <definedName name="IQRDE10">"$DF$10:$EI$10"</definedName>
    <definedName name="IQRDE11">"$DF$11:$EI$11"</definedName>
    <definedName name="IQRDE12">"$DF$12:$EI$12"</definedName>
    <definedName name="IQRDE13">"$DF$13:$EI$13"</definedName>
    <definedName name="IQRDE14">"$DF$14:$EI$14"</definedName>
    <definedName name="IQRDE15">"$DF$15:$EI$15"</definedName>
    <definedName name="IQRDE16">"$DF$16:$EI$16"</definedName>
    <definedName name="IQRDE17">"$DF$17:$EI$17"</definedName>
    <definedName name="IQRDE18">"$DF$18:$EI$18"</definedName>
    <definedName name="IQRDE19">"$DF$19:$EI$19"</definedName>
    <definedName name="IQRDE20">"$DF$20"</definedName>
    <definedName name="IQRDE21">"$DF$21"</definedName>
    <definedName name="IQRDE22">"$DF$22"</definedName>
    <definedName name="IQRDE23">"$DF$23"</definedName>
    <definedName name="IQRDE24">"$DF$24"</definedName>
    <definedName name="IQRDE25">"$DF$25"</definedName>
    <definedName name="IQRDE26">"$DF$26"</definedName>
    <definedName name="IQRDE27">"$DF$27"</definedName>
    <definedName name="IQRDE28">"$DF$28"</definedName>
    <definedName name="IQRDE29">"$DF$29"</definedName>
    <definedName name="IQRDE30">"$DE$31"</definedName>
    <definedName name="IQRDE31">"$DE$32"</definedName>
    <definedName name="IQRDE32">"$DE$33"</definedName>
    <definedName name="IQRDE9">"$DF$9:$EI$9"</definedName>
    <definedName name="IQRDF7">"$DF$8:$DF$37"</definedName>
    <definedName name="IQRDH12">"$DI$12:$EL$12"</definedName>
    <definedName name="IQRDH13">"$DI$13:$EL$13"</definedName>
    <definedName name="IQRDH14">"$DI$14:$EL$14"</definedName>
    <definedName name="IQRDH15">"$DI$15:$EL$15"</definedName>
    <definedName name="IQRDH16">"$DI$16:$EL$16"</definedName>
    <definedName name="IQRDH17">"$DI$17:$EL$17"</definedName>
    <definedName name="IQRDH18">"$DI$18:$EL$18"</definedName>
    <definedName name="IQRDH19">"$DI$19:$EL$19"</definedName>
    <definedName name="IQRDH20">"$DI$20:$EL$20"</definedName>
    <definedName name="IQRDH21">"$DI$21:$EL$21"</definedName>
    <definedName name="IQRDH22">"$DI$22:$EL$22"</definedName>
    <definedName name="IQRDH23">"$DI$23:$EL$23"</definedName>
    <definedName name="IQRDH24">"$DI$24:$EL$24"</definedName>
    <definedName name="IQRDH25">"$DI$25:$EL$25"</definedName>
    <definedName name="IQRDH26">"$DI$26:$EL$26"</definedName>
    <definedName name="IQRDH27">"$DI$27:$EL$27"</definedName>
    <definedName name="IQRDH28">"$DI$28:$EL$28"</definedName>
    <definedName name="IQRDH29">"$DI$29:$EL$29"</definedName>
    <definedName name="IQRDH30">"$DI$30:$EL$30"</definedName>
    <definedName name="IQRDI10">"$DJ$10:$EM$10"</definedName>
    <definedName name="IQRDI11">"$DJ$11:$EM$11"</definedName>
    <definedName name="IQRDI12">"$DJ$12:$EM$12"</definedName>
    <definedName name="IQRDI13">"$DJ$13:$EM$13"</definedName>
    <definedName name="IQRDI14">"$DJ$14:$EM$14"</definedName>
    <definedName name="IQRDI15">"$DJ$15:$EM$15"</definedName>
    <definedName name="IQRDI16">"$DJ$16:$EM$16"</definedName>
    <definedName name="IQRDI17">"$DJ$17:$EM$17"</definedName>
    <definedName name="IQRDI18">"$DJ$18:$EM$18"</definedName>
    <definedName name="IQRDI19">"$DJ$19:$EM$19"</definedName>
    <definedName name="IQRDI20">"$DJ$20"</definedName>
    <definedName name="IQRDI21">"$DJ$21"</definedName>
    <definedName name="IQRDI22">"$DJ$22"</definedName>
    <definedName name="IQRDI23">"$DJ$23"</definedName>
    <definedName name="IQRDI24">"$DJ$24"</definedName>
    <definedName name="IQRDI25">"$DJ$25"</definedName>
    <definedName name="IQRDI26">"$DJ$26"</definedName>
    <definedName name="IQRDI27">"$DJ$27"</definedName>
    <definedName name="IQRDI28">"$DJ$28"</definedName>
    <definedName name="IQRDI29">"$DJ$29"</definedName>
    <definedName name="IQRDirectCompetitorsE11" hidden="1">#REF!</definedName>
    <definedName name="IQRDirectCompetitorsE12" hidden="1">#REF!</definedName>
    <definedName name="IQRDirectCompetitorsE14" hidden="1">#REF!</definedName>
    <definedName name="IQRDirectCompetitorsF11" hidden="1">#REF!</definedName>
    <definedName name="IQRDirectCompetitorsF14" hidden="1">#REF!</definedName>
    <definedName name="IQRDirectCompetitorsG11" hidden="1">#REF!</definedName>
    <definedName name="IQRDirectCompetitorsH11" hidden="1">#REF!</definedName>
    <definedName name="IQRDirectCompetitorsI11" hidden="1">#REF!</definedName>
    <definedName name="IQRDJ10">"$DK$10:$EN$10"</definedName>
    <definedName name="IQRDJ11">"$DK$11:$EN$11"</definedName>
    <definedName name="IQRDJ12">"$DK$12:$EN$12"</definedName>
    <definedName name="IQRDJ13">"$DK$13:$EN$13"</definedName>
    <definedName name="IQRDJ14">"$DK$14:$EN$14"</definedName>
    <definedName name="IQRDJ15">"$DK$15:$EN$15"</definedName>
    <definedName name="IQRDJ16">"$DK$16:$EN$16"</definedName>
    <definedName name="IQRDJ17">"$DK$17:$EN$17"</definedName>
    <definedName name="IQRDJ18">"$DK$18:$EN$18"</definedName>
    <definedName name="IQRDJ19">"$DK$19:$EN$19"</definedName>
    <definedName name="IQRDJ20">"$DK$20"</definedName>
    <definedName name="IQRDJ21">"$DK$21"</definedName>
    <definedName name="IQRDJ22">"$DK$22"</definedName>
    <definedName name="IQRDJ23">"$DK$23"</definedName>
    <definedName name="IQRDJ24">"$DK$24"</definedName>
    <definedName name="IQRDJ25">"$DK$25"</definedName>
    <definedName name="IQRDJ26">"$DK$26"</definedName>
    <definedName name="IQRDJ27">"$DK$27"</definedName>
    <definedName name="IQRDJ28">"$DK$28"</definedName>
    <definedName name="IQRDJ29">"$DK$29"</definedName>
    <definedName name="IQRDJ30">"$DK$30"</definedName>
    <definedName name="IQRDJ31">"$DK$31"</definedName>
    <definedName name="IQRDJ32">"$DK$32"</definedName>
    <definedName name="IQRDK10">"$DL$10:$EO$10"</definedName>
    <definedName name="IQRDK11">"$DL$11:$EO$11"</definedName>
    <definedName name="IQRDK12">"$DL$12:$EO$12"</definedName>
    <definedName name="IQRDK13">"$DL$13:$EO$13"</definedName>
    <definedName name="IQRDK14">"$DL$14:$EO$14"</definedName>
    <definedName name="IQRDK15">"$DL$15:$EO$15"</definedName>
    <definedName name="IQRDK16">"$DL$16:$EO$16"</definedName>
    <definedName name="IQRDK17">"$DL$17:$EO$17"</definedName>
    <definedName name="IQRDK18">"$DL$18:$EO$18"</definedName>
    <definedName name="IQRDK19">"$DL$19:$EO$19"</definedName>
    <definedName name="IQRDK20">"$DL$20"</definedName>
    <definedName name="IQRDK21">"$DL$21"</definedName>
    <definedName name="IQRDK22">"$DL$22"</definedName>
    <definedName name="IQRDK23">"$DL$23"</definedName>
    <definedName name="IQRDK24">"$DL$24"</definedName>
    <definedName name="IQRDK25">"$DL$25"</definedName>
    <definedName name="IQRDK26">"$DL$26"</definedName>
    <definedName name="IQRDK27">"$DL$27"</definedName>
    <definedName name="IQRDK28">"$DL$28"</definedName>
    <definedName name="IQRDK29">"$DL$29"</definedName>
    <definedName name="IQRDL10">"$DM$10:$EP$10"</definedName>
    <definedName name="IQRDL11">"$DM$11:$EP$11"</definedName>
    <definedName name="IQRDL12">"$DM$12:$EP$12"</definedName>
    <definedName name="IQRDL13">"$DM$13:$EP$13"</definedName>
    <definedName name="IQRDL14">"$DM$14:$EP$14"</definedName>
    <definedName name="IQRDL15">"$DM$15:$EP$15"</definedName>
    <definedName name="IQRDL16">"$DM$16:$EP$16"</definedName>
    <definedName name="IQRDL17">"$DM$17:$EP$17"</definedName>
    <definedName name="IQRDL18">"$DM$18:$EP$18"</definedName>
    <definedName name="IQRDL19">"$DM$19:$EP$19"</definedName>
    <definedName name="IQRDL20">"$DM$20"</definedName>
    <definedName name="IQRDL21">"$DM$21"</definedName>
    <definedName name="IQRDL22">"$DM$22"</definedName>
    <definedName name="IQRDL23">"$DM$23"</definedName>
    <definedName name="IQRDL24">"$DM$24"</definedName>
    <definedName name="IQRDL25">"$DM$25"</definedName>
    <definedName name="IQRDL26">"$DM$26"</definedName>
    <definedName name="IQRDL27">"$DM$27"</definedName>
    <definedName name="IQRDL28">"$DM$28"</definedName>
    <definedName name="IQRDL29">"$DM$29"</definedName>
    <definedName name="IQRDM10">"$DN$10:$EQ$10"</definedName>
    <definedName name="IQRDM11">"$DN$11:$EQ$11"</definedName>
    <definedName name="IQRDM12">"$DN$12:$EQ$12"</definedName>
    <definedName name="IQRDM13">"$DN$13:$EQ$13"</definedName>
    <definedName name="IQRDM14">"$DN$14:$EQ$14"</definedName>
    <definedName name="IQRDM15">"$DN$15:$EQ$15"</definedName>
    <definedName name="IQRDM16">"$DN$16:$EQ$16"</definedName>
    <definedName name="IQRDM17">"$DN$17:$EQ$17"</definedName>
    <definedName name="IQRDM18">"$DN$18:$EQ$18"</definedName>
    <definedName name="IQRDM19">"$DN$19:$EQ$19"</definedName>
    <definedName name="IQRDM20">"$DN$20"</definedName>
    <definedName name="IQRDM21">"$DN$21"</definedName>
    <definedName name="IQRDM22">"$DN$22"</definedName>
    <definedName name="IQRDM23">"$DN$23"</definedName>
    <definedName name="IQRDM24">"$DN$24"</definedName>
    <definedName name="IQRDM25">"$DN$25"</definedName>
    <definedName name="IQRDM26">"$DN$26"</definedName>
    <definedName name="IQRDM27">"$DN$27"</definedName>
    <definedName name="IQRDM28">"$DN$28"</definedName>
    <definedName name="IQRDM29">"$DN$29"</definedName>
    <definedName name="IQRDN10">"$DO$10:$ER$10"</definedName>
    <definedName name="IQRDN11">"$DO$11:$ER$11"</definedName>
    <definedName name="IQRDN12">"$DO$12:$ER$12"</definedName>
    <definedName name="IQRDN13">"$DO$13:$ER$13"</definedName>
    <definedName name="IQRDN14">"$DO$14:$ER$14"</definedName>
    <definedName name="IQRDN15">"$DO$15:$ER$15"</definedName>
    <definedName name="IQRDN16">"$DO$16:$ER$16"</definedName>
    <definedName name="IQRDN17">"$DO$17:$ER$17"</definedName>
    <definedName name="IQRDN18">"$DO$18:$ER$18"</definedName>
    <definedName name="IQRDN19">"$DO$19:$ER$19"</definedName>
    <definedName name="IQRDN20">"$DO$20"</definedName>
    <definedName name="IQRDN21">"$DO$21"</definedName>
    <definedName name="IQRDN22">"$DO$22"</definedName>
    <definedName name="IQRDN23">"$DO$23"</definedName>
    <definedName name="IQRDN24">"$DO$24"</definedName>
    <definedName name="IQRDN25">"$DO$25"</definedName>
    <definedName name="IQRDN26">"$DO$26"</definedName>
    <definedName name="IQRDN27">"$DO$27"</definedName>
    <definedName name="IQRDN28">"$DO$28"</definedName>
    <definedName name="IQRDN29">"$DO$29"</definedName>
    <definedName name="IQRDO10">"$DP$10:$ES$10"</definedName>
    <definedName name="IQRDO11">"$DP$11:$ES$11"</definedName>
    <definedName name="IQRDO12">"$DP$12:$ES$12"</definedName>
    <definedName name="IQRDO13">"$DP$13:$ES$13"</definedName>
    <definedName name="IQRDO14">"$DP$14:$ES$14"</definedName>
    <definedName name="IQRDO15">"$DP$15:$ES$15"</definedName>
    <definedName name="IQRDO16">"$DP$16:$ES$16"</definedName>
    <definedName name="IQRDO17">"$DP$17:$ES$17"</definedName>
    <definedName name="IQRDO18">"$DP$18:$ES$18"</definedName>
    <definedName name="IQRDO19">"$DP$19:$ES$19"</definedName>
    <definedName name="IQRDO20">"$DP$20"</definedName>
    <definedName name="IQRDO21">"$DP$21"</definedName>
    <definedName name="IQRDO22">"$DP$22"</definedName>
    <definedName name="IQRDO23">"$DP$23"</definedName>
    <definedName name="IQRDO24">"$DP$24"</definedName>
    <definedName name="IQRDO25">"$DP$25"</definedName>
    <definedName name="IQRDO26">"$DP$26"</definedName>
    <definedName name="IQRDO27">"$DP$27"</definedName>
    <definedName name="IQRDO28">"$DP$28"</definedName>
    <definedName name="IQRDO29">"$DP$29"</definedName>
    <definedName name="IQRDP10">"$DQ$10:$ET$10"</definedName>
    <definedName name="IQRDP11">"$DQ$11:$ET$11"</definedName>
    <definedName name="IQRDP12">"$DQ$12:$ET$12"</definedName>
    <definedName name="IQRDP13">"$DQ$13:$ET$13"</definedName>
    <definedName name="IQRDP14">"$DQ$14:$ET$14"</definedName>
    <definedName name="IQRDP15">"$DQ$15:$ET$15"</definedName>
    <definedName name="IQRDP16">"$DQ$16:$ET$16"</definedName>
    <definedName name="IQRDP17">"$DQ$17:$ET$17"</definedName>
    <definedName name="IQRDP18">"$DQ$18:$ET$18"</definedName>
    <definedName name="IQRDP19">"$DQ$19:$ET$19"</definedName>
    <definedName name="IQRDP20">"$DQ$20"</definedName>
    <definedName name="IQRDP21">"$DQ$21"</definedName>
    <definedName name="IQRDP22">"$DQ$22"</definedName>
    <definedName name="IQRDP23">"$DQ$23"</definedName>
    <definedName name="IQRDP24">"$DQ$24"</definedName>
    <definedName name="IQRDP25">"$DQ$25"</definedName>
    <definedName name="IQRDP26">"$DQ$26"</definedName>
    <definedName name="IQRDP27">"$DQ$27"</definedName>
    <definedName name="IQRDP28">"$DQ$28"</definedName>
    <definedName name="IQRDP29">"$DQ$29"</definedName>
    <definedName name="IQRDQ10">"$DR$10:$EU$10"</definedName>
    <definedName name="IQRDQ11">"$DR$11:$EU$11"</definedName>
    <definedName name="IQRDQ12">"$DR$12:$EU$12"</definedName>
    <definedName name="IQRDQ13">"$DR$13:$EU$13"</definedName>
    <definedName name="IQRDQ14">"$DR$14:$EU$14"</definedName>
    <definedName name="IQRDQ15">"$DR$15:$EU$15"</definedName>
    <definedName name="IQRDQ16">"$DR$16:$EU$16"</definedName>
    <definedName name="IQRDQ17">"$DR$17:$EU$17"</definedName>
    <definedName name="IQRDQ18">"$DR$18:$EU$18"</definedName>
    <definedName name="IQRDQ19">"$DR$19:$EU$19"</definedName>
    <definedName name="IQRDQ20">"$DR$20"</definedName>
    <definedName name="IQRDQ21">"$DR$21"</definedName>
    <definedName name="IQRDQ22">"$DR$22"</definedName>
    <definedName name="IQRDQ23">"$DR$23"</definedName>
    <definedName name="IQRDQ24">"$DR$24"</definedName>
    <definedName name="IQRDQ25">"$DR$25"</definedName>
    <definedName name="IQRDQ26">"$DR$26"</definedName>
    <definedName name="IQRDQ27">"$DR$27"</definedName>
    <definedName name="IQRDQ28">"$DR$28"</definedName>
    <definedName name="IQRDQ29">"$DR$29"</definedName>
    <definedName name="IQRDR10">"$DS$10:$EV$10"</definedName>
    <definedName name="IQRDR11">"$DS$11:$EV$11"</definedName>
    <definedName name="IQRDR12">"$DS$12:$EV$12"</definedName>
    <definedName name="IQRDR13">"$DS$13:$EV$13"</definedName>
    <definedName name="IQRDR14">"$DS$14:$EV$14"</definedName>
    <definedName name="IQRDR15">"$DS$15:$EV$15"</definedName>
    <definedName name="IQRDR16">"$DS$16:$EV$16"</definedName>
    <definedName name="IQRDR17">"$DS$17:$EV$17"</definedName>
    <definedName name="IQRDR18">"$DS$18:$EV$18"</definedName>
    <definedName name="IQRDR19">"$DS$19:$EV$19"</definedName>
    <definedName name="IQRDR20">"$DS$20"</definedName>
    <definedName name="IQRDR21">"$DS$21"</definedName>
    <definedName name="IQRDR22">"$DS$22"</definedName>
    <definedName name="IQRDR23">"$DS$23"</definedName>
    <definedName name="IQRDR24">"$DS$24"</definedName>
    <definedName name="IQRDR25">"$DS$25"</definedName>
    <definedName name="IQRDR26">"$DS$26"</definedName>
    <definedName name="IQRDR27">"$DS$27"</definedName>
    <definedName name="IQRDR28">"$DS$28"</definedName>
    <definedName name="IQRDR29">"$DS$29"</definedName>
    <definedName name="IQRDS10">"$DT$10:$EW$10"</definedName>
    <definedName name="IQRDS11">"$DT$11:$EW$11"</definedName>
    <definedName name="IQRDS12">"$DT$12:$EW$12"</definedName>
    <definedName name="IQRDS13">"$DT$13:$EW$13"</definedName>
    <definedName name="IQRDS14">"$DT$14:$EW$14"</definedName>
    <definedName name="IQRDS15">"$DT$15:$EW$15"</definedName>
    <definedName name="IQRDS16">"$DT$16:$EW$16"</definedName>
    <definedName name="IQRDS17">"$DT$17:$EW$17"</definedName>
    <definedName name="IQRDS18">"$DT$18:$EW$18"</definedName>
    <definedName name="IQRDS19">"$DT$19:$EW$19"</definedName>
    <definedName name="IQRDS20">"$DT$20"</definedName>
    <definedName name="IQRDS21">"$DT$21"</definedName>
    <definedName name="IQRDS22">"$DT$22"</definedName>
    <definedName name="IQRDS23">"$DT$23"</definedName>
    <definedName name="IQRDS24">"$DT$24"</definedName>
    <definedName name="IQRDS25">"$DT$25"</definedName>
    <definedName name="IQRDS26">"$DT$26"</definedName>
    <definedName name="IQRDS27">"$DT$27"</definedName>
    <definedName name="IQRDS28">"$DT$28"</definedName>
    <definedName name="IQRDS29">"$DT$29"</definedName>
    <definedName name="IQRDT10">"$DU$10:$EX$10"</definedName>
    <definedName name="IQRDT11">"$DU$11:$EX$11"</definedName>
    <definedName name="IQRDT12">"$DU$12:$EX$12"</definedName>
    <definedName name="IQRDT13">"$DU$13:$EX$13"</definedName>
    <definedName name="IQRDT14">"$DU$14:$EX$14"</definedName>
    <definedName name="IQRDT15">"$DU$15:$EX$15"</definedName>
    <definedName name="IQRDT16">"$DU$16:$EX$16"</definedName>
    <definedName name="IQRDT17">"$DU$17:$EX$17"</definedName>
    <definedName name="IQRDT18">"$DU$18:$EX$18"</definedName>
    <definedName name="IQRDT19">"$DU$19:$EX$19"</definedName>
    <definedName name="IQRDT20">"$DU$20"</definedName>
    <definedName name="IQRDT21">"$DU$21"</definedName>
    <definedName name="IQRDT22">"$DU$22"</definedName>
    <definedName name="IQRDT23">"$DU$23"</definedName>
    <definedName name="IQRDT24">"$DU$24"</definedName>
    <definedName name="IQRDT25">"$DU$25"</definedName>
    <definedName name="IQRDT26">"$DU$26"</definedName>
    <definedName name="IQRDT27">"$DU$27"</definedName>
    <definedName name="IQRDT28">"$DU$28"</definedName>
    <definedName name="IQRDT29">"$DU$29"</definedName>
    <definedName name="IQRDU10">"$DV$10:$EY$10"</definedName>
    <definedName name="IQRDU11">"$DV$11:$EY$11"</definedName>
    <definedName name="IQRDU12">"$DV$12:$EY$12"</definedName>
    <definedName name="IQRDU13">"$DV$13:$EY$13"</definedName>
    <definedName name="IQRDU14">"$DV$14:$EY$14"</definedName>
    <definedName name="IQRDU15">"$DV$15:$EY$15"</definedName>
    <definedName name="IQRDU16">"$DV$16:$EY$16"</definedName>
    <definedName name="IQRDU17">"$DV$17:$EY$17"</definedName>
    <definedName name="IQRDU18">"$DV$18:$EY$18"</definedName>
    <definedName name="IQRDU19">"$DV$19:$EY$19"</definedName>
    <definedName name="IQRDU20">"$DV$20"</definedName>
    <definedName name="IQRDU21">"$DV$21"</definedName>
    <definedName name="IQRDU22">"$DV$22"</definedName>
    <definedName name="IQRDU23">"$DV$23"</definedName>
    <definedName name="IQRDU24">"$DV$24"</definedName>
    <definedName name="IQRDU25">"$DV$25"</definedName>
    <definedName name="IQRDU26">"$DV$26"</definedName>
    <definedName name="IQRDU27">"$DV$27"</definedName>
    <definedName name="IQRDU28">"$DV$28"</definedName>
    <definedName name="IQRDU29">"$DV$29"</definedName>
    <definedName name="IQRDV10">"$DW$10:$EZ$10"</definedName>
    <definedName name="IQRDV11">"$DW$11:$EZ$11"</definedName>
    <definedName name="IQRDV12">"$DW$12:$EZ$12"</definedName>
    <definedName name="IQRDV13">"$DW$13:$EZ$13"</definedName>
    <definedName name="IQRDV14">"$DW$14:$EZ$14"</definedName>
    <definedName name="IQRDV15">"$DW$15:$EZ$15"</definedName>
    <definedName name="IQRDV16">"$DW$16:$EZ$16"</definedName>
    <definedName name="IQRDV17">"$DW$17:$EZ$17"</definedName>
    <definedName name="IQRDV18">"$DW$18:$EZ$18"</definedName>
    <definedName name="IQRDV19">"$DW$19:$EZ$19"</definedName>
    <definedName name="IQRDV20">"$DW$20"</definedName>
    <definedName name="IQRDV21">"$DW$21"</definedName>
    <definedName name="IQRDV22">"$DW$22"</definedName>
    <definedName name="IQRDV23">"$DW$23"</definedName>
    <definedName name="IQRDV24">"$DW$24"</definedName>
    <definedName name="IQRDV25">"$DW$25"</definedName>
    <definedName name="IQRDV26">"$DW$26"</definedName>
    <definedName name="IQRDV27">"$DW$27"</definedName>
    <definedName name="IQRDV28">"$DW$28"</definedName>
    <definedName name="IQRDV29">"$DW$29"</definedName>
    <definedName name="IQRDW10">"$DX$10:$FA$10"</definedName>
    <definedName name="IQRDW11">"$DX$11:$FA$11"</definedName>
    <definedName name="IQRDW12">"$DX$12:$FA$12"</definedName>
    <definedName name="IQRDW13">"$DX$13:$FA$13"</definedName>
    <definedName name="IQRDW14">"$DX$14:$FA$14"</definedName>
    <definedName name="IQRDW15">"$DX$15:$FA$15"</definedName>
    <definedName name="IQRDW16">"$DX$16:$FA$16"</definedName>
    <definedName name="IQRDW17">"$DX$17:$FA$17"</definedName>
    <definedName name="IQRDW18">"$DX$18:$FA$18"</definedName>
    <definedName name="IQRDW19">"$DX$19:$FA$19"</definedName>
    <definedName name="IQRDW20">"$DX$20"</definedName>
    <definedName name="IQRDW21">"$DX$21"</definedName>
    <definedName name="IQRDW22">"$DX$22"</definedName>
    <definedName name="IQRDW23">"$DX$23"</definedName>
    <definedName name="IQRDW24">"$DX$24"</definedName>
    <definedName name="IQRDW25">"$DX$25"</definedName>
    <definedName name="IQRDW26">"$DX$26"</definedName>
    <definedName name="IQRDW27">"$DX$27"</definedName>
    <definedName name="IQRDW28">"$DX$28"</definedName>
    <definedName name="IQRDW29">"$DX$29"</definedName>
    <definedName name="IQRDX10">"$DY$10:$FB$10"</definedName>
    <definedName name="IQRDX11">"$DY$11:$FB$11"</definedName>
    <definedName name="IQRDX12">"$DY$12:$FB$12"</definedName>
    <definedName name="IQRDX13">"$DY$13:$FB$13"</definedName>
    <definedName name="IQRDX14">"$DY$14:$FB$14"</definedName>
    <definedName name="IQRDX15">"$DY$15:$FB$15"</definedName>
    <definedName name="IQRDX16">"$DY$16:$FB$16"</definedName>
    <definedName name="IQRDX17">"$DY$17:$FB$17"</definedName>
    <definedName name="IQRDX18">"$DY$18:$FB$18"</definedName>
    <definedName name="IQRDX19">"$DY$19:$FB$19"</definedName>
    <definedName name="IQRDX20">"$DY$20"</definedName>
    <definedName name="IQRDX21">"$DY$21"</definedName>
    <definedName name="IQRDX22">"$DY$22"</definedName>
    <definedName name="IQRDX23">"$DY$23"</definedName>
    <definedName name="IQRDX24">"$DY$24"</definedName>
    <definedName name="IQRDX25">"$DY$25"</definedName>
    <definedName name="IQRDX26">"$DY$26"</definedName>
    <definedName name="IQRDX27">"$DY$27"</definedName>
    <definedName name="IQRDX28">"$DY$28"</definedName>
    <definedName name="IQRDX29">"$DY$29"</definedName>
    <definedName name="IQRDY10">"$DZ$10:$FC$10"</definedName>
    <definedName name="IQRDY11">"$DZ$11:$FC$11"</definedName>
    <definedName name="IQRDY12">"$DZ$12:$FC$12"</definedName>
    <definedName name="IQRDY13">"$DZ$13:$FC$13"</definedName>
    <definedName name="IQRDY14">"$DZ$14:$FC$14"</definedName>
    <definedName name="IQRDY15">"$DZ$15:$FC$15"</definedName>
    <definedName name="IQRDY16">"$DZ$16:$FC$16"</definedName>
    <definedName name="IQRDY17">"$DZ$17:$FC$17"</definedName>
    <definedName name="IQRDY18">"$DZ$18:$FC$18"</definedName>
    <definedName name="IQRDY19">"$DZ$19:$FC$19"</definedName>
    <definedName name="IQRDY20">"$DZ$20"</definedName>
    <definedName name="IQRDY21">"$DZ$21"</definedName>
    <definedName name="IQRDY22">"$DZ$22"</definedName>
    <definedName name="IQRDY23">"$DZ$23"</definedName>
    <definedName name="IQRDY24">"$DZ$24"</definedName>
    <definedName name="IQRDY25">"$DZ$25"</definedName>
    <definedName name="IQRDY26">"$DZ$26"</definedName>
    <definedName name="IQRDY27">"$DZ$27"</definedName>
    <definedName name="IQRDY28">"$DZ$28"</definedName>
    <definedName name="IQRDY29">"$DZ$29"</definedName>
    <definedName name="IQRDZ13">"$EA$13:$FD$13"</definedName>
    <definedName name="IQRDZ14">"$EA$14:$FD$14"</definedName>
    <definedName name="IQRDZ15">"$EA$15:$FD$15"</definedName>
    <definedName name="IQRDZ16">"$EA$16:$FD$16"</definedName>
    <definedName name="IQRDZ17">"$EA$17:$FD$17"</definedName>
    <definedName name="IQRDZ18">"$EA$18:$FD$18"</definedName>
    <definedName name="IQRDZ19">"$EA$19:$FD$19"</definedName>
    <definedName name="IQRDZ20">"$EA$20:$FD$20"</definedName>
    <definedName name="IQRDZ21">"$EA$21:$FD$21"</definedName>
    <definedName name="IQRDZ22">"$EA$22:$FD$22"</definedName>
    <definedName name="IQRDZ23">"$EA$23:$FD$23"</definedName>
    <definedName name="IQRE10">"$E$11:$E$23"</definedName>
    <definedName name="IQRE100">"$E$101:$E$116"</definedName>
    <definedName name="IQRE101">"$E$102:$E$106"</definedName>
    <definedName name="IQRE102">"$E$103:$E$118"</definedName>
    <definedName name="IQRE103">"$E$104:$E$119"</definedName>
    <definedName name="IQRE104">"$E$105"</definedName>
    <definedName name="IQRE105">"$E$106:$E$116"</definedName>
    <definedName name="IQRE1052">"$E$1053:$E$1062"</definedName>
    <definedName name="IQRE107">"$E$108:$E$123"</definedName>
    <definedName name="IQRE11">"$E$12:$E$23"</definedName>
    <definedName name="IQRE1113">"$E$1114:$E$1118"</definedName>
    <definedName name="IQRE112">"$E$113:$E$128"</definedName>
    <definedName name="IQRE113">"$E$114:$E$127"</definedName>
    <definedName name="IQRE1174">"$E$1175:$E$1182"</definedName>
    <definedName name="IQRE12">"$E$13:$E$35"</definedName>
    <definedName name="IQRE121" hidden="1">"$F$121"</definedName>
    <definedName name="IQRE127">"$E$128:$E$149"</definedName>
    <definedName name="IQRE128">"$E$129:$E$140"</definedName>
    <definedName name="IQRE13" hidden="1">"$E$14:$E$235"</definedName>
    <definedName name="IQRE132" hidden="1">"$E$133:$E$137"</definedName>
    <definedName name="IQRE134">"$E$135:$E$142"</definedName>
    <definedName name="IQRE135" hidden="1">"$E$136:$E$140"</definedName>
    <definedName name="IQRE136" hidden="1">"$E$137:$E$141"</definedName>
    <definedName name="IQRE144" hidden="1">"$E$145:$E$149"</definedName>
    <definedName name="IQRE145" hidden="1">"$E$146:$E$150"</definedName>
    <definedName name="IQRE146" hidden="1">"$E$147:$E$151"</definedName>
    <definedName name="IQRE147" hidden="1">"$E$148:$E$152"</definedName>
    <definedName name="IQRE150">"$E$151:$E$161"</definedName>
    <definedName name="IQRE151">"$E$152:$E$162"</definedName>
    <definedName name="IQRE156" hidden="1">"$E$157:$E$161"</definedName>
    <definedName name="IQRE157" hidden="1">"$E$158:$E$162"</definedName>
    <definedName name="IQRE158" hidden="1">"$E$159:$E$163"</definedName>
    <definedName name="IQRE159" hidden="1">"$E$160:$E$164"</definedName>
    <definedName name="IQRE160" hidden="1">"$E$161:$E$165"</definedName>
    <definedName name="IQRE162" hidden="1">"$E$163:$E$167"</definedName>
    <definedName name="IQRE165" hidden="1">"$E$166:$E$170"</definedName>
    <definedName name="IQRE166" hidden="1">"$E$167:$E$171"</definedName>
    <definedName name="IQRE168" hidden="1">"$E$169:$E$173"</definedName>
    <definedName name="IQRE173">"$E$174:$E$189"</definedName>
    <definedName name="IQRE174">"$E$175:$E$190"</definedName>
    <definedName name="IQRE18" hidden="1">"$F$18:$Y$18"</definedName>
    <definedName name="IQRE181">"$E$182:$E$185"</definedName>
    <definedName name="IQRE19" hidden="1">"$F$19"</definedName>
    <definedName name="IQRE197">"$E$198:$E$200"</definedName>
    <definedName name="IQRE198">"$E$199:$E$212"</definedName>
    <definedName name="IQRE2" hidden="1">"$E$3:$E$4"</definedName>
    <definedName name="IQRE20" hidden="1">"$F$20"</definedName>
    <definedName name="IQRE217">"$E$218"</definedName>
    <definedName name="IQRE228">"$E$229:$E$242"</definedName>
    <definedName name="IQRE25" hidden="1">"$E$26:$E$45"</definedName>
    <definedName name="IQRE258">"$E$259:$E$271"</definedName>
    <definedName name="IQRE259">"$E$260:$E$267"</definedName>
    <definedName name="IQRE268">"$E$269:$E$293"</definedName>
    <definedName name="IQRE273">"$E$274:$E$288"</definedName>
    <definedName name="IQRE29" hidden="1">"$E$30:$E$37"</definedName>
    <definedName name="IQRE3" hidden="1">"$E$4:$E$183"</definedName>
    <definedName name="IQRE30" hidden="1">"$E$31:$E$36"</definedName>
    <definedName name="IQRE309">"$E$310:$E$313"</definedName>
    <definedName name="IQRE31" hidden="1">"$F$31:$S$31"</definedName>
    <definedName name="IQRE319">"$E$320:$E$332"</definedName>
    <definedName name="IQRE32" hidden="1">"$F$32:$J$32"</definedName>
    <definedName name="IQRE320">"$E$321:$E$340"</definedName>
    <definedName name="IQRE33">"$E$34:$E$45"</definedName>
    <definedName name="IQRE34">"$E$35:$E$42"</definedName>
    <definedName name="IQRE342">"$E$343:$E$351"</definedName>
    <definedName name="IQRE36">"$E$37:$E$48"</definedName>
    <definedName name="IQRE370">"$E$371:$E$392"</definedName>
    <definedName name="IQRE380">"$E$381:$E$400"</definedName>
    <definedName name="IQRE381">"$E$382:$E$400"</definedName>
    <definedName name="IQRE4" hidden="1">"$E$5:$E$184"</definedName>
    <definedName name="IQRE41" hidden="1">"$F$41"</definedName>
    <definedName name="IQRE42" hidden="1">"$F$42"</definedName>
    <definedName name="IQRE421">"$E$422:$E$440"</definedName>
    <definedName name="IQRE43" hidden="1">"$F$43"</definedName>
    <definedName name="IQRE44" hidden="1">"$F$44"</definedName>
    <definedName name="IQRE441">"$E$442:$E$458"</definedName>
    <definedName name="IQRE442">"$E$443:$E$458"</definedName>
    <definedName name="IQRE45" hidden="1">"$F$45"</definedName>
    <definedName name="IQRE46" hidden="1">"$F$46"</definedName>
    <definedName name="IQRE47" hidden="1">"$F$47"</definedName>
    <definedName name="IQRE472">"$E$473:$E$499"</definedName>
    <definedName name="IQRE48" hidden="1">"$F$48"</definedName>
    <definedName name="IQRE49" hidden="1">"$E$50:$E$291"</definedName>
    <definedName name="IQRE5" hidden="1">"$E$6:$E$9"</definedName>
    <definedName name="IQRE50" hidden="1">"$F$50"</definedName>
    <definedName name="IQRE502">"$E$503:$E$519"</definedName>
    <definedName name="IQRE503">"$E$504:$E$514"</definedName>
    <definedName name="IQRE51" hidden="1">"$F$51"</definedName>
    <definedName name="IQRE52" hidden="1">"$E$53:$E$57"</definedName>
    <definedName name="IQRE523">"$E$524:$E$538"</definedName>
    <definedName name="IQRE53" hidden="1">"$E$54:$E$58"</definedName>
    <definedName name="IQRE54" hidden="1">"$E$55:$E$59"</definedName>
    <definedName name="IQRE55" hidden="1">"$E$56:$E$60"</definedName>
    <definedName name="IQRE56" hidden="1">"$E$57:$E$61"</definedName>
    <definedName name="IQRE563">"$E$564:$E$581"</definedName>
    <definedName name="IQRE564">"$E$565:$E$569"</definedName>
    <definedName name="IQRE57" hidden="1">"$E$58:$E$62"</definedName>
    <definedName name="IQRE574">"$E$575:$E$588"</definedName>
    <definedName name="IQRE58" hidden="1">"$F$58:$K$58"</definedName>
    <definedName name="IQRE59" hidden="1">"$F$59:$I$59"</definedName>
    <definedName name="IQRE6" hidden="1">"$E$7:$E$20"</definedName>
    <definedName name="IQRE60" hidden="1">"$E$61:$E$65"</definedName>
    <definedName name="IQRE61" hidden="1">"$E$62:$E$66"</definedName>
    <definedName name="IQRE62" hidden="1">"$E$63:$E$67"</definedName>
    <definedName name="IQRE624">"$E$625:$E$645"</definedName>
    <definedName name="IQRE625">"$E$626:$E$644"</definedName>
    <definedName name="IQRE65">"$E$66"</definedName>
    <definedName name="IQRE676">"$E$677:$E$689"</definedName>
    <definedName name="IQRE685">"$E$686:$E$715"</definedName>
    <definedName name="IQRE686">"$E$687:$E$702"</definedName>
    <definedName name="IQRE7" hidden="1">"$E$8:$E$1245"</definedName>
    <definedName name="IQRE71" hidden="1">"$E$72:$E$77"</definedName>
    <definedName name="IQRE72" hidden="1">"$E$73:$E$77"</definedName>
    <definedName name="IQRE727">"$E$728:$E$743"</definedName>
    <definedName name="IQRE73" hidden="1">"$E$74:$E$78"</definedName>
    <definedName name="IQRE74" hidden="1">"$E$75:$E$79"</definedName>
    <definedName name="IQRE746">"$E$747:$E$772"</definedName>
    <definedName name="IQRE747">"$E$748:$E$775"</definedName>
    <definedName name="IQRE75">"$E$76:$E$87"</definedName>
    <definedName name="IQRE78" hidden="1">"$E$79:$E$83"</definedName>
    <definedName name="IQRE8" hidden="1">"$E$9:$E$19"</definedName>
    <definedName name="IQRE807">"$E$808:$E$830"</definedName>
    <definedName name="IQRE808">"$E$809:$E$839"</definedName>
    <definedName name="IQRE81">"$E$82:$E$95"</definedName>
    <definedName name="IQRE83">"$E$84:$E$95"</definedName>
    <definedName name="IQRE84" hidden="1">"$E$85:$E$86"</definedName>
    <definedName name="IQRE86">"$E$87:$E$97"</definedName>
    <definedName name="IQRE868">"$E$869:$E$889"</definedName>
    <definedName name="IQRE869">"$E$870:$E$901"</definedName>
    <definedName name="IQRE87">"$E$88:$E$98"</definedName>
    <definedName name="IQRE88" hidden="1">"$E$89:$E$93"</definedName>
    <definedName name="IQRE89">"$E$90:$E$100"</definedName>
    <definedName name="IQRE9">"$E$10:$E$22"</definedName>
    <definedName name="IQRE90" hidden="1">"$E$91:$E$95"</definedName>
    <definedName name="IQRE91" hidden="1">"$E$92:$E$96"</definedName>
    <definedName name="IQRE93">"$E$94:$E$104"</definedName>
    <definedName name="IQRE930">"$E$931:$E$938"</definedName>
    <definedName name="IQRE96" hidden="1">"$E$97:$E$101"</definedName>
    <definedName name="IQRE98">"$E$99:$E$109"</definedName>
    <definedName name="IQRE991">"$E$992:$E$997"</definedName>
    <definedName name="IQREA13">"$EB$13:$FE$13"</definedName>
    <definedName name="IQREA14">"$EB$14:$FE$14"</definedName>
    <definedName name="IQREA15">"$EB$15:$FE$15"</definedName>
    <definedName name="IQREA16">"$EB$16:$FE$16"</definedName>
    <definedName name="IQREA17">"$EB$17:$FE$17"</definedName>
    <definedName name="IQREA18">"$EB$18:$FE$18"</definedName>
    <definedName name="IQREA19">"$EB$19:$FE$19"</definedName>
    <definedName name="IQREA20">"$EB$20:$FE$20"</definedName>
    <definedName name="IQREA21">"$EB$21:$FE$21"</definedName>
    <definedName name="IQREA22">"$EB$22:$FE$22"</definedName>
    <definedName name="IQREA23">"$EB$23:$FE$23"</definedName>
    <definedName name="IQREB13">"$EC$13:$FF$13"</definedName>
    <definedName name="IQREB14">"$EC$14:$FF$14"</definedName>
    <definedName name="IQREB19">"$EC$19:$FF$19"</definedName>
    <definedName name="IQREB20">"$EC$20"</definedName>
    <definedName name="IQREB25">"$EC$25"</definedName>
    <definedName name="IQREE13">"$EF$13:$FI$13"</definedName>
    <definedName name="IQREE14">"$EF$14:$FI$14"</definedName>
    <definedName name="IQREE15">"$EF$15:$FI$15"</definedName>
    <definedName name="IQREE16">"$EF$16:$FI$16"</definedName>
    <definedName name="IQREE17">"$EF$17:$FI$17"</definedName>
    <definedName name="IQREE18">"$EF$18:$FI$18"</definedName>
    <definedName name="IQREE19">"$EF$19:$FI$19"</definedName>
    <definedName name="IQREE20">"$EF$20:$FI$20"</definedName>
    <definedName name="IQREE21">"$EF$21:$FI$21"</definedName>
    <definedName name="IQREE22">"$EF$22:$FI$22"</definedName>
    <definedName name="IQREE23">"$EF$23:$FI$23"</definedName>
    <definedName name="IQREG10">"$EH$10:$FK$10"</definedName>
    <definedName name="IQREG11">"$EH$11:$FK$11"</definedName>
    <definedName name="IQREG12">"$EH$12:$FK$12"</definedName>
    <definedName name="IQREG13">"$EH$13:$FK$13"</definedName>
    <definedName name="IQREG14">"$EH$14:$FK$14"</definedName>
    <definedName name="IQREG15">"$EH$15:$FK$15"</definedName>
    <definedName name="IQREG16">"$EH$16:$FK$16"</definedName>
    <definedName name="IQREG17">"$EH$17:$FK$17"</definedName>
    <definedName name="IQREG18">"$EH$18:$FK$18"</definedName>
    <definedName name="IQREG19">"$EH$19:$FK$19"</definedName>
    <definedName name="IQREG20">"$EH$20"</definedName>
    <definedName name="IQREG21">"$EH$21"</definedName>
    <definedName name="IQREG22">"$EH$22"</definedName>
    <definedName name="IQREG23">"$EH$23"</definedName>
    <definedName name="IQREG24">"$EH$24"</definedName>
    <definedName name="IQREG25">"$EH$25"</definedName>
    <definedName name="IQREG26">"$EH$26"</definedName>
    <definedName name="IQREG27">"$EH$27"</definedName>
    <definedName name="IQREG28">"$EH$28"</definedName>
    <definedName name="IQREG29">"$EH$29"</definedName>
    <definedName name="IQREJ13">"$EK$13:$FN$13"</definedName>
    <definedName name="IQREJ14">"$EK$14:$FN$14"</definedName>
    <definedName name="IQREJ15">"$EK$15:$FN$15"</definedName>
    <definedName name="IQREJ16">"$EK$16:$FN$16"</definedName>
    <definedName name="IQREJ17">"$EK$17:$FN$17"</definedName>
    <definedName name="IQREJ18">"$EK$18:$FN$18"</definedName>
    <definedName name="IQREJ19">"$EK$19:$FN$19"</definedName>
    <definedName name="IQREJ20">"$EK$20:$FN$20"</definedName>
    <definedName name="IQREJ21">"$EK$21:$FN$21"</definedName>
    <definedName name="IQREJ22">"$EK$22:$FN$22"</definedName>
    <definedName name="IQREJ23">"$EK$23:$FN$23"</definedName>
    <definedName name="IQRF10">"$F$11:$F$23"</definedName>
    <definedName name="IQRF100">"$F$101:$F$116"</definedName>
    <definedName name="IQRF101">"$F$102:$F$106"</definedName>
    <definedName name="IQRF102">"$F$103:$F$118"</definedName>
    <definedName name="IQRF103">"$F$104:$F$119"</definedName>
    <definedName name="IQRF104">"$F$105"</definedName>
    <definedName name="IQRF105">"$F$106:$F$116"</definedName>
    <definedName name="IQRF1052">"$F$1053:$F$1062"</definedName>
    <definedName name="IQRF107">"$F$108:$F$123"</definedName>
    <definedName name="IQRF11">"$F$12:$F$23"</definedName>
    <definedName name="IQRF1113">"$F$1114:$F$1118"</definedName>
    <definedName name="IQRF112">"$F$113:$F$128"</definedName>
    <definedName name="IQRF113">"$F$114:$F$127"</definedName>
    <definedName name="IQRF1174">"$F$1175:$F$1182"</definedName>
    <definedName name="IQRF12">"$F$13"</definedName>
    <definedName name="IQRF127">"$F$128:$F$149"</definedName>
    <definedName name="IQRF128">"$F$129:$F$140"</definedName>
    <definedName name="IQRF13" hidden="1">"$F$14"</definedName>
    <definedName name="IQRF132" hidden="1">"$F$133:$F$137"</definedName>
    <definedName name="IQRF134">"$F$135:$F$142"</definedName>
    <definedName name="IQRF135" hidden="1">"$F$136:$F$140"</definedName>
    <definedName name="IQRF136" hidden="1">"$F$137:$F$141"</definedName>
    <definedName name="IQRF144" hidden="1">"$F$145:$F$149"</definedName>
    <definedName name="IQRF145" hidden="1">"$F$146:$F$150"</definedName>
    <definedName name="IQRF146" hidden="1">"$F$147:$F$151"</definedName>
    <definedName name="IQRF147" hidden="1">"$F$148:$F$152"</definedName>
    <definedName name="IQRF150">"$F$151:$F$161"</definedName>
    <definedName name="IQRF151">"$F$152:$F$162"</definedName>
    <definedName name="IQRF156" hidden="1">"$F$157:$F$161"</definedName>
    <definedName name="IQRF157" hidden="1">"$F$158:$F$162"</definedName>
    <definedName name="IQRF158" hidden="1">"$F$159:$F$163"</definedName>
    <definedName name="IQRF159" hidden="1">"$F$160:$F$164"</definedName>
    <definedName name="IQRF160" hidden="1">"$F$161:$F$165"</definedName>
    <definedName name="IQRF162" hidden="1">"$F$163:$F$167"</definedName>
    <definedName name="IQRF165" hidden="1">"$F$166:$F$170"</definedName>
    <definedName name="IQRF166" hidden="1">"$F$167:$F$171"</definedName>
    <definedName name="IQRF168" hidden="1">"$F$169:$F$173"</definedName>
    <definedName name="IQRF173">"$F$174:$F$189"</definedName>
    <definedName name="IQRF174">"$F$175:$F$190"</definedName>
    <definedName name="IQRF181">"$F$182:$F$184"</definedName>
    <definedName name="IQRF197">"$F$198:$F$200"</definedName>
    <definedName name="IQRF198">"$F$199:$F$212"</definedName>
    <definedName name="IQRF217">"$F$218"</definedName>
    <definedName name="IQRF22" hidden="1">"$F$23:$F$220"</definedName>
    <definedName name="IQRF228">"$F$229:$F$242"</definedName>
    <definedName name="IQRF23">"$F$24:$F$87"</definedName>
    <definedName name="IQRF258">"$F$259:$F$271"</definedName>
    <definedName name="IQRF259">"$F$260:$F$267"</definedName>
    <definedName name="IQRF268">"$F$269:$F$293"</definedName>
    <definedName name="IQRF273">"$F$274:$F$288"</definedName>
    <definedName name="IQRF275" hidden="1">"$F$276:$F$1532"</definedName>
    <definedName name="IQRF29" hidden="1">"$F$30:$F$37"</definedName>
    <definedName name="IQRF3" hidden="1">"$F$4:$F$14"</definedName>
    <definedName name="IQRF30" hidden="1">"$F$31:$F$36"</definedName>
    <definedName name="IQRF309">"$F$310:$F$313"</definedName>
    <definedName name="IQRF31">"$F$32:$F$43"</definedName>
    <definedName name="IQRF319">"$F$320:$F$332"</definedName>
    <definedName name="IQRF32">"$F$33:$F$44"</definedName>
    <definedName name="IQRF320">"$F$321:$F$340"</definedName>
    <definedName name="IQRF33">"$F$34:$F$45"</definedName>
    <definedName name="IQRF34">"$F$35:$F$126"</definedName>
    <definedName name="IQRF342">"$F$343:$F$351"</definedName>
    <definedName name="IQRF35">"$F$36:$F$124"</definedName>
    <definedName name="IQRF36">"$F$37:$F$48"</definedName>
    <definedName name="IQRF370">"$F$371:$F$392"</definedName>
    <definedName name="IQRF380">"$F$381:$F$400"</definedName>
    <definedName name="IQRF381">"$F$382:$F$400"</definedName>
    <definedName name="IQRF39">"$F$40:$F$61"</definedName>
    <definedName name="IQRF41">"$F$42:$F$53"</definedName>
    <definedName name="IQRF421">"$F$422:$F$440"</definedName>
    <definedName name="IQRF44">"$F$45:$F$50"</definedName>
    <definedName name="IQRF441">"$F$442:$F$458"</definedName>
    <definedName name="IQRF442">"$F$443:$F$458"</definedName>
    <definedName name="IQRF45">"$F$46:$F$51"</definedName>
    <definedName name="IQRF46">"$F$47:$F$52"</definedName>
    <definedName name="IQRF47">"$F$48:$F$53"</definedName>
    <definedName name="IQRF472">"$F$473:$F$499"</definedName>
    <definedName name="IQRF48">"$F$49:$F$54"</definedName>
    <definedName name="IQRF49" hidden="1">"$F$50:$F$296"</definedName>
    <definedName name="IQRF5" hidden="1">"$F$6:$F$10"</definedName>
    <definedName name="IQRF502">"$F$503:$F$519"</definedName>
    <definedName name="IQRF503">"$F$504:$F$514"</definedName>
    <definedName name="IQRF51">"$F$52:$F$57"</definedName>
    <definedName name="IQRF52" hidden="1">"$F$53:$F$57"</definedName>
    <definedName name="IQRF523">"$F$524:$F$538"</definedName>
    <definedName name="IQRF53" hidden="1">"$F$54:$F$58"</definedName>
    <definedName name="IQRF54" hidden="1">"$F$55:$F$59"</definedName>
    <definedName name="IQRF55" hidden="1">"$F$56:$F$60"</definedName>
    <definedName name="IQRF56" hidden="1">"$F$57:$F$61"</definedName>
    <definedName name="IQRF563">"$F$564:$F$581"</definedName>
    <definedName name="IQRF564">"$F$565:$F$569"</definedName>
    <definedName name="IQRF57" hidden="1">"$F$58:$F$62"</definedName>
    <definedName name="IQRF574">"$F$575:$F$588"</definedName>
    <definedName name="IQRF58">"$F$59:$F$69"</definedName>
    <definedName name="IQRF59">"$F$60:$F$70"</definedName>
    <definedName name="IQRF6" hidden="1">"$F$7:$F$20"</definedName>
    <definedName name="IQRF60" hidden="1">"$F$61:$F$65"</definedName>
    <definedName name="IQRF61" hidden="1">"$F$62:$F$66"</definedName>
    <definedName name="IQRF62" hidden="1">"$F$63:$F$67"</definedName>
    <definedName name="IQRF624">"$F$625:$F$645"</definedName>
    <definedName name="IQRF625">"$F$626:$F$644"</definedName>
    <definedName name="IQRF65" hidden="1">"$F$66:$F$88"</definedName>
    <definedName name="IQRF676">"$F$677:$F$689"</definedName>
    <definedName name="IQRF685">"$F$686:$F$715"</definedName>
    <definedName name="IQRF686">"$F$687:$F$702"</definedName>
    <definedName name="IQRF7" hidden="1">"$F$8:$F$1249"</definedName>
    <definedName name="IQRF71" hidden="1">"$F$72:$F$77"</definedName>
    <definedName name="IQRF72" hidden="1">"$F$73:$F$77"</definedName>
    <definedName name="IQRF727">"$F$728:$F$743"</definedName>
    <definedName name="IQRF73" hidden="1">"$F$74:$F$78"</definedName>
    <definedName name="IQRF74" hidden="1">"$F$75:$F$79"</definedName>
    <definedName name="IQRF746">"$F$747:$F$772"</definedName>
    <definedName name="IQRF747">"$F$748:$F$775"</definedName>
    <definedName name="IQRF75">"$F$76:$F$87"</definedName>
    <definedName name="IQRF78" hidden="1">"$F$79:$F$83"</definedName>
    <definedName name="IQRF807">"$F$808:$F$830"</definedName>
    <definedName name="IQRF808">"$F$809:$F$839"</definedName>
    <definedName name="IQRF81">"$F$82:$F$95"</definedName>
    <definedName name="IQRF83">"$F$84:$F$95"</definedName>
    <definedName name="IQRF86">"$F$87:$F$97"</definedName>
    <definedName name="IQRF868">"$F$869:$F$889"</definedName>
    <definedName name="IQRF869">"$F$870:$F$901"</definedName>
    <definedName name="IQRF87">"$F$88:$F$98"</definedName>
    <definedName name="IQRF88" hidden="1">"$F$89:$F$93"</definedName>
    <definedName name="IQRF89">"$F$90:$F$100"</definedName>
    <definedName name="IQRF9">"$F$10:$F$22"</definedName>
    <definedName name="IQRF90" hidden="1">"$F$91:$F$95"</definedName>
    <definedName name="IQRF91" hidden="1">"$F$92:$F$96"</definedName>
    <definedName name="IQRF93">"$F$94:$F$104"</definedName>
    <definedName name="IQRF930">"$F$931:$F$938"</definedName>
    <definedName name="IQRF96" hidden="1">"$F$97:$F$101"</definedName>
    <definedName name="IQRF98">"$F$99:$F$109"</definedName>
    <definedName name="IQRF991">"$F$992:$F$997"</definedName>
    <definedName name="IQRFX12">"$FY$12:$HB$12"</definedName>
    <definedName name="IQRFX13">"$FY$13:$HB$13"</definedName>
    <definedName name="IQRFX14">"$FY$14:$HB$14"</definedName>
    <definedName name="IQRFX15">"$FY$15:$HB$15"</definedName>
    <definedName name="IQRFX16">"$FY$16:$HB$16"</definedName>
    <definedName name="IQRFX17">"$FY$17:$HB$17"</definedName>
    <definedName name="IQRFX18">"$FY$18:$HB$18"</definedName>
    <definedName name="IQRFX19">"$FY$19:$HB$19"</definedName>
    <definedName name="IQRFX20">"$FY$20:$HB$20"</definedName>
    <definedName name="IQRFX21">"$FY$21:$HB$21"</definedName>
    <definedName name="IQRFX22">"$FY$22:$HB$22"</definedName>
    <definedName name="IQRFX23">"$FY$23:$HB$23"</definedName>
    <definedName name="IQRFX24">"$FY$24:$HB$24"</definedName>
    <definedName name="IQRFX25">"$FY$25:$HB$25"</definedName>
    <definedName name="IQRFX26">"$FY$26:$HB$26"</definedName>
    <definedName name="IQRFX27">"$FY$27:$HB$27"</definedName>
    <definedName name="IQRFX28">"$FY$28:$HB$28"</definedName>
    <definedName name="IQRFX29">"$FY$29:$HB$29"</definedName>
    <definedName name="IQRFX30">"$FY$30:$HB$30"</definedName>
    <definedName name="IQRG10">"$G$11:$G$27"</definedName>
    <definedName name="IQRG100">"$G$101:$G$113"</definedName>
    <definedName name="IQRG101">"$G$102:$G$106"</definedName>
    <definedName name="IQRG102">"$G$103:$G$115"</definedName>
    <definedName name="IQRG103">"$G$104:$G$116"</definedName>
    <definedName name="IQRG104">"$G$105"</definedName>
    <definedName name="IQRG105">"$G$106:$G$115"</definedName>
    <definedName name="IQRG1052">"$G$1053:$G$1056"</definedName>
    <definedName name="IQRG107">"$G$108:$G$120"</definedName>
    <definedName name="IQRG11">"$G$12:$G$17"</definedName>
    <definedName name="IQRG1113">"$G$1114"</definedName>
    <definedName name="IQRG112">"$G$113:$G$125"</definedName>
    <definedName name="IQRG113">"$G$114:$G$127"</definedName>
    <definedName name="IQRG1174">"$G$1175:$G$1177"</definedName>
    <definedName name="IQRG12">"$G$13"</definedName>
    <definedName name="IQRG127">"$G$128:$G$149"</definedName>
    <definedName name="IQRG128">"$G$129:$G$138"</definedName>
    <definedName name="IQRG13" hidden="1">"$G$14:$G$256"</definedName>
    <definedName name="IQRG132" hidden="1">"$G$133:$G$137"</definedName>
    <definedName name="IQRG134">"$G$135:$G$137"</definedName>
    <definedName name="IQRG135" hidden="1">"$G$136:$G$140"</definedName>
    <definedName name="IQRG136" hidden="1">"$G$137:$G$141"</definedName>
    <definedName name="IQRG14" hidden="1">"$G$15"</definedName>
    <definedName name="IQRG144" hidden="1">"$G$145:$G$149"</definedName>
    <definedName name="IQRG145" hidden="1">"$G$146:$G$150"</definedName>
    <definedName name="IQRG146" hidden="1">"$G$147:$G$151"</definedName>
    <definedName name="IQRG147" hidden="1">"$G$148:$G$152"</definedName>
    <definedName name="IQRG15" hidden="1">"$G$16"</definedName>
    <definedName name="IQRG150">"$G$151:$G$158"</definedName>
    <definedName name="IQRG151">"$G$152:$G$159"</definedName>
    <definedName name="IQRG156" hidden="1">"$G$157:$G$161"</definedName>
    <definedName name="IQRG157" hidden="1">"$G$158:$G$162"</definedName>
    <definedName name="IQRG158" hidden="1">"$G$159:$G$163"</definedName>
    <definedName name="IQRG159" hidden="1">"$G$160:$G$164"</definedName>
    <definedName name="IQRG160" hidden="1">"$G$161:$G$165"</definedName>
    <definedName name="IQRG162" hidden="1">"$G$163:$G$167"</definedName>
    <definedName name="IQRG165" hidden="1">"$G$166:$G$170"</definedName>
    <definedName name="IQRG166" hidden="1">"$G$167:$G$171"</definedName>
    <definedName name="IQRG168" hidden="1">"$G$169:$G$173"</definedName>
    <definedName name="IQRG17">"$G$18:$G$48"</definedName>
    <definedName name="IQRG173">"$G$174:$G$186"</definedName>
    <definedName name="IQRG174">"$G$175:$G$187"</definedName>
    <definedName name="IQRG181">"$G$182:$G$184"</definedName>
    <definedName name="IQRG197">"$G$198:$G$199"</definedName>
    <definedName name="IQRG198">"$G$199:$G$204"</definedName>
    <definedName name="IQRG217">"$G$218"</definedName>
    <definedName name="IQRG228">"$G$229:$G$242"</definedName>
    <definedName name="IQRG258">"$G$259:$G$265"</definedName>
    <definedName name="IQRG259">"$G$260:$G$261"</definedName>
    <definedName name="IQRG268">"$G$269:$G$295"</definedName>
    <definedName name="IQRG273">"$G$274:$G$288"</definedName>
    <definedName name="IQRG29" hidden="1">"$G$30:$G$37"</definedName>
    <definedName name="IQRG3" hidden="1">"$G$4:$G$14"</definedName>
    <definedName name="IQRG30" hidden="1">"$G$31:$G$36"</definedName>
    <definedName name="IQRG309">"$G$310:$G$313"</definedName>
    <definedName name="IQRG31">"$G$32:$G$41"</definedName>
    <definedName name="IQRG319">"$G$320:$G$325"</definedName>
    <definedName name="IQRG32">"$G$33:$G$42"</definedName>
    <definedName name="IQRG320">"$G$321:$G$328"</definedName>
    <definedName name="IQRG33">"$G$34:$G$43"</definedName>
    <definedName name="IQRG34">"$G$35:$G$42"</definedName>
    <definedName name="IQRG342">"$G$343:$G$351"</definedName>
    <definedName name="IQRG36">"$G$37:$G$46"</definedName>
    <definedName name="IQRG370">"$G$371:$G$397"</definedName>
    <definedName name="IQRG380">"$G$381:$G$393"</definedName>
    <definedName name="IQRG381">"$G$382:$G$387"</definedName>
    <definedName name="IQRG41">"$G$42:$G$51"</definedName>
    <definedName name="IQRG421">"$G$422:$G$441"</definedName>
    <definedName name="IQRG44">"$G$45:$G$49"</definedName>
    <definedName name="IQRG441">"$G$442:$G$454"</definedName>
    <definedName name="IQRG442">"$G$443:$G$448"</definedName>
    <definedName name="IQRG45">"$G$46:$G$50"</definedName>
    <definedName name="IQRG46">"$G$47:$G$51"</definedName>
    <definedName name="IQRG47">"$G$48:$G$52"</definedName>
    <definedName name="IQRG472">"$G$473:$G$502"</definedName>
    <definedName name="IQRG48">"$G$49:$G$53"</definedName>
    <definedName name="IQRG49" hidden="1">"$G$50:$G$304"</definedName>
    <definedName name="IQRG502">"$G$503:$G$515"</definedName>
    <definedName name="IQRG503">"$G$504"</definedName>
    <definedName name="IQRG51">"$G$52:$G$56"</definedName>
    <definedName name="IQRG52" hidden="1">"$G$53:$G$57"</definedName>
    <definedName name="IQRG523">"$G$524:$G$540"</definedName>
    <definedName name="IQRG53" hidden="1">"$G$54:$G$58"</definedName>
    <definedName name="IQRG54" hidden="1">"$G$55:$G$59"</definedName>
    <definedName name="IQRG55" hidden="1">"$G$56:$G$60"</definedName>
    <definedName name="IQRG56" hidden="1">"$G$57:$G$61"</definedName>
    <definedName name="IQRG563">"$G$564:$G$570"</definedName>
    <definedName name="IQRG564">"$G$565"</definedName>
    <definedName name="IQRG57" hidden="1">"$G$58:$G$62"</definedName>
    <definedName name="IQRG574">"$G$575:$G$590"</definedName>
    <definedName name="IQRG58">"$G$59:$G$68"</definedName>
    <definedName name="IQRG59">"$G$60:$G$69"</definedName>
    <definedName name="IQRG6" hidden="1">"$G$7:$G$20"</definedName>
    <definedName name="IQRG60" hidden="1">"$G$61:$G$65"</definedName>
    <definedName name="IQRG61" hidden="1">"$G$62:$G$66"</definedName>
    <definedName name="IQRG62" hidden="1">"$G$63:$G$67"</definedName>
    <definedName name="IQRG624">"$G$625:$G$631"</definedName>
    <definedName name="IQRG625">"$G$626:$G$631"</definedName>
    <definedName name="IQRG65" hidden="1">"$G$66:$G$88"</definedName>
    <definedName name="IQRG676">"$G$677:$G$693"</definedName>
    <definedName name="IQRG685">"$G$686:$G$698"</definedName>
    <definedName name="IQRG686">"$G$687:$G$692"</definedName>
    <definedName name="IQRG71" hidden="1">"$G$72:$G$77"</definedName>
    <definedName name="IQRG72" hidden="1">"$G$73:$G$77"</definedName>
    <definedName name="IQRG727">"$G$728:$G$745"</definedName>
    <definedName name="IQRG73" hidden="1">"$G$74:$G$78"</definedName>
    <definedName name="IQRG74" hidden="1">"$G$75:$G$79"</definedName>
    <definedName name="IQRG746">"$G$747:$G$757"</definedName>
    <definedName name="IQRG747">"$G$748:$G$753"</definedName>
    <definedName name="IQRG75">"$G$76:$G$85"</definedName>
    <definedName name="IQRG78" hidden="1">"$G$79:$G$83"</definedName>
    <definedName name="IQRG807">"$G$808:$G$821"</definedName>
    <definedName name="IQRG808">"$G$809:$G$815"</definedName>
    <definedName name="IQRG81">"$G$82:$G$96"</definedName>
    <definedName name="IQRG83">"$G$84:$G$93"</definedName>
    <definedName name="IQRG86">"$G$87:$G$94"</definedName>
    <definedName name="IQRG868">"$G$869:$G$878"</definedName>
    <definedName name="IQRG869">"$G$870:$G$877"</definedName>
    <definedName name="IQRG87">"$G$88:$G$95"</definedName>
    <definedName name="IQRG88" hidden="1">"$G$89:$G$93"</definedName>
    <definedName name="IQRG89">"$G$90:$G$97"</definedName>
    <definedName name="IQRG9">"$G$10:$G$26"</definedName>
    <definedName name="IQRG90" hidden="1">"$G$91:$G$95"</definedName>
    <definedName name="IQRG91" hidden="1">"$G$92:$G$96"</definedName>
    <definedName name="IQRG93">"$G$94:$G$101"</definedName>
    <definedName name="IQRG930">"$G$931:$G$933"</definedName>
    <definedName name="IQRG96" hidden="1">"$G$97:$G$101"</definedName>
    <definedName name="IQRG98">"$G$99:$G$106"</definedName>
    <definedName name="IQRG991">"$G$992:$G$993"</definedName>
    <definedName name="IQRGB13">"$GC$13:$HF$13"</definedName>
    <definedName name="IQRGB14">"$GC$14:$HF$14"</definedName>
    <definedName name="IQRGB15">"$GC$15:$HF$15"</definedName>
    <definedName name="IQRGB16">"$GC$16:$HF$16"</definedName>
    <definedName name="IQRGB17">"$GC$17:$HF$17"</definedName>
    <definedName name="IQRGB18">"$GC$18:$HF$18"</definedName>
    <definedName name="IQRGB19">"$GC$19:$HF$19"</definedName>
    <definedName name="IQRGB20">"$GC$20:$HF$20"</definedName>
    <definedName name="IQRGB21">"$GC$21:$HF$21"</definedName>
    <definedName name="IQRGB22">"$GC$22:$HF$22"</definedName>
    <definedName name="IQRGB23">"$GC$23:$HF$23"</definedName>
    <definedName name="IQRH10" hidden="1">"$H$11:$H$30"</definedName>
    <definedName name="IQRH101">"$H$102:$H$106"</definedName>
    <definedName name="IQRH1052">"$H$1053:$H$1056"</definedName>
    <definedName name="IQRH11">"$H$12:$H$17"</definedName>
    <definedName name="IQRH1113">"$H$1114"</definedName>
    <definedName name="IQRH1174">"$H$1175:$H$1177"</definedName>
    <definedName name="IQRH12">"$H$13"</definedName>
    <definedName name="IQRH13" hidden="1">"$H$14:$H$256"</definedName>
    <definedName name="IQRH132" hidden="1">"$H$133:$H$137"</definedName>
    <definedName name="IQRH134">"$H$135:$H$137"</definedName>
    <definedName name="IQRH135" hidden="1">"$H$136:$H$140"</definedName>
    <definedName name="IQRH136" hidden="1">"$H$137:$H$141"</definedName>
    <definedName name="IQRH14">"$H$15"</definedName>
    <definedName name="IQRH144" hidden="1">"$H$145:$H$149"</definedName>
    <definedName name="IQRH145" hidden="1">"$H$146:$H$150"</definedName>
    <definedName name="IQRH146" hidden="1">"$H$147:$H$151"</definedName>
    <definedName name="IQRH147" hidden="1">"$H$148:$H$152"</definedName>
    <definedName name="IQRH15" hidden="1">"$I$15:$M$15"</definedName>
    <definedName name="IQRH156" hidden="1">"$H$157:$H$161"</definedName>
    <definedName name="IQRH157" hidden="1">"$H$158:$H$162"</definedName>
    <definedName name="IQRH158" hidden="1">"$H$159:$H$163"</definedName>
    <definedName name="IQRH159" hidden="1">"$H$160:$H$164"</definedName>
    <definedName name="IQRH16" hidden="1">"$I$16:$M$16"</definedName>
    <definedName name="IQRH160" hidden="1">"$H$161:$H$165"</definedName>
    <definedName name="IQRH162" hidden="1">"$H$163:$H$167"</definedName>
    <definedName name="IQRH165" hidden="1">"$H$166:$H$170"</definedName>
    <definedName name="IQRH166" hidden="1">"$H$167:$H$171"</definedName>
    <definedName name="IQRH168" hidden="1">"$H$169:$H$173"</definedName>
    <definedName name="IQRH17" hidden="1">"$I$17:$M$17"</definedName>
    <definedName name="IQRH18">"$H$19"</definedName>
    <definedName name="IQRH181">"$H$182:$H$185"</definedName>
    <definedName name="IQRH19" hidden="1">"$I$19:$M$19"</definedName>
    <definedName name="IQRH197">"$H$198:$H$199"</definedName>
    <definedName name="IQRH198">"$H$199:$H$204"</definedName>
    <definedName name="IQRH20" hidden="1">"$I$20:$M$20"</definedName>
    <definedName name="IQRH21" hidden="1">"$I$21"</definedName>
    <definedName name="IQRH22" hidden="1">"$I$22"</definedName>
    <definedName name="IQRH228">"$H$229:$H$242"</definedName>
    <definedName name="IQRH23" hidden="1">"$I$23"</definedName>
    <definedName name="IQRH24" hidden="1">"$I$24"</definedName>
    <definedName name="IQRH25" hidden="1">"$I$25"</definedName>
    <definedName name="IQRH258">"$H$259:$H$265"</definedName>
    <definedName name="IQRH259">"$H$260:$H$261"</definedName>
    <definedName name="IQRH26" hidden="1">"$I$26"</definedName>
    <definedName name="IQRH27" hidden="1">"$I$27"</definedName>
    <definedName name="IQRH273">"$H$274:$H$288"</definedName>
    <definedName name="IQRH28">"$H$29"</definedName>
    <definedName name="IQRH29" hidden="1">"$H$30:$H$37"</definedName>
    <definedName name="IQRH3" hidden="1">"$H$4:$H$5"</definedName>
    <definedName name="IQRH30" hidden="1">"$H$31:$H$36"</definedName>
    <definedName name="IQRH309">"$H$310:$H$313"</definedName>
    <definedName name="IQRH31" hidden="1">"$I$31:$K$31"</definedName>
    <definedName name="IQRH319">"$H$320:$H$325"</definedName>
    <definedName name="IQRH32" hidden="1">"$I$32:$M$32"</definedName>
    <definedName name="IQRH320">"$H$321:$H$328"</definedName>
    <definedName name="IQRH33">"$H$34:$H$123"</definedName>
    <definedName name="IQRH34" hidden="1">"$I$34"</definedName>
    <definedName name="IQRH342">"$H$343:$H$351"</definedName>
    <definedName name="IQRH35" hidden="1">"$I$35:$M$35"</definedName>
    <definedName name="IQRH36" hidden="1">"$I$36"</definedName>
    <definedName name="IQRH37" hidden="1">"$I$37:$M$37"</definedName>
    <definedName name="IQRH38" hidden="1">"$I$38:$M$38"</definedName>
    <definedName name="IQRH380">"$H$381:$H$393"</definedName>
    <definedName name="IQRH381">"$H$382:$H$387"</definedName>
    <definedName name="IQRH39" hidden="1">"$I$39"</definedName>
    <definedName name="IQRH40" hidden="1">"$I$40"</definedName>
    <definedName name="IQRH41" hidden="1">"$I$41"</definedName>
    <definedName name="IQRH42" hidden="1">"$I$42"</definedName>
    <definedName name="IQRH43" hidden="1">"$I$43"</definedName>
    <definedName name="IQRH44" hidden="1">"$I$44"</definedName>
    <definedName name="IQRH441">"$H$442:$H$454"</definedName>
    <definedName name="IQRH442">"$H$443:$H$448"</definedName>
    <definedName name="IQRH45" hidden="1">"$I$45"</definedName>
    <definedName name="IQRH46" hidden="1">"$I$46"</definedName>
    <definedName name="IQRH47" hidden="1">"$I$47"</definedName>
    <definedName name="IQRH48" hidden="1">"$I$48"</definedName>
    <definedName name="IQRH49" hidden="1">"$H$50"</definedName>
    <definedName name="IQRH5" hidden="1">"$H$6:$H$11"</definedName>
    <definedName name="IQRH50" hidden="1">"$I$50"</definedName>
    <definedName name="IQRH502">"$H$503:$H$515"</definedName>
    <definedName name="IQRH503">"$H$504"</definedName>
    <definedName name="IQRH51" hidden="1">"$I$51"</definedName>
    <definedName name="IQRH52" hidden="1">"$H$53:$H$57"</definedName>
    <definedName name="IQRH53" hidden="1">"$H$54:$H$58"</definedName>
    <definedName name="IQRH54" hidden="1">"$H$55:$H$59"</definedName>
    <definedName name="IQRH55" hidden="1">"$H$56:$H$60"</definedName>
    <definedName name="IQRH56" hidden="1">"$H$57:$H$61"</definedName>
    <definedName name="IQRH563">"$H$564:$H$570"</definedName>
    <definedName name="IQRH564">"$H$565"</definedName>
    <definedName name="IQRH57" hidden="1">"$H$58:$H$62"</definedName>
    <definedName name="IQRH58" hidden="1">"$H$59:$H$93"</definedName>
    <definedName name="IQRH59" hidden="1">"$H$60"</definedName>
    <definedName name="IQRH6" hidden="1">"$H$7:$H$20"</definedName>
    <definedName name="IQRH60" hidden="1">"$H$61:$H$65"</definedName>
    <definedName name="IQRH61" hidden="1">"$H$62:$H$66"</definedName>
    <definedName name="IQRH62" hidden="1">"$H$63:$H$67"</definedName>
    <definedName name="IQRH624">"$H$625:$H$631"</definedName>
    <definedName name="IQRH625">"$H$626:$H$631"</definedName>
    <definedName name="IQRH64" hidden="1">"$H$65:$H$67"</definedName>
    <definedName name="IQRH65" hidden="1">"$H$66:$H$88"</definedName>
    <definedName name="IQRH68" hidden="1">"$H$69:$H$78"</definedName>
    <definedName name="IQRH685">"$H$686:$H$698"</definedName>
    <definedName name="IQRH686">"$H$687:$H$692"</definedName>
    <definedName name="IQRH69" hidden="1">"$H$70:$H$72"</definedName>
    <definedName name="IQRH7" hidden="1">"$H$8:$H$1245"</definedName>
    <definedName name="IQRH70" hidden="1">"$H$71:$H$73"</definedName>
    <definedName name="IQRH71" hidden="1">"$H$72:$H$77"</definedName>
    <definedName name="IQRH72" hidden="1">"$H$73:$H$77"</definedName>
    <definedName name="IQRH73" hidden="1">"$H$74:$H$78"</definedName>
    <definedName name="IQRH74" hidden="1">"$H$75:$H$79"</definedName>
    <definedName name="IQRH746">"$H$747:$H$757"</definedName>
    <definedName name="IQRH747">"$H$748:$H$753"</definedName>
    <definedName name="IQRH78" hidden="1">"$H$79:$H$83"</definedName>
    <definedName name="IQRH8">"$H$9"</definedName>
    <definedName name="IQRH807">"$H$808:$H$821"</definedName>
    <definedName name="IQRH808">"$H$809:$H$815"</definedName>
    <definedName name="IQRH84" hidden="1">"$H$85:$H$86"</definedName>
    <definedName name="IQRH868">"$H$869:$H$878"</definedName>
    <definedName name="IQRH869">"$H$870:$H$877"</definedName>
    <definedName name="IQRH88" hidden="1">"$H$89:$H$93"</definedName>
    <definedName name="IQRH9" hidden="1">"$H$10:$H$29"</definedName>
    <definedName name="IQRH90" hidden="1">"$H$91:$H$95"</definedName>
    <definedName name="IQRH91" hidden="1">"$H$92:$H$96"</definedName>
    <definedName name="IQRH930">"$H$931:$H$933"</definedName>
    <definedName name="IQRH96" hidden="1">"$H$97:$H$101"</definedName>
    <definedName name="IQRH991">"$H$992:$H$993"</definedName>
    <definedName name="IQRI1">"$I$2:$I$1260"</definedName>
    <definedName name="IQRI10">"$I$11:$I$14"</definedName>
    <definedName name="IQRI100">"$I$101:$I$116"</definedName>
    <definedName name="IQRI101">"$I$102:$I$117"</definedName>
    <definedName name="IQRI102">"$I$103:$I$118"</definedName>
    <definedName name="IQRI103">"$I$104:$I$119"</definedName>
    <definedName name="IQRI104">"$I$105"</definedName>
    <definedName name="IQRI105">"$I$106:$I$116"</definedName>
    <definedName name="IQRI1052">"$I$1053:$I$1068"</definedName>
    <definedName name="IQRI107">"$I$108:$I$123"</definedName>
    <definedName name="IQRI11">"$I$12:$I$23"</definedName>
    <definedName name="IQRI1113">"$I$1114:$I$1118"</definedName>
    <definedName name="IQRI112">"$I$113:$I$128"</definedName>
    <definedName name="IQRI113">"$I$114:$I$127"</definedName>
    <definedName name="IQRI1174">"$I$1175:$I$1195"</definedName>
    <definedName name="IQRI12">"$I$13"</definedName>
    <definedName name="IQRI127">"$I$128:$I$149"</definedName>
    <definedName name="IQRI128">"$I$129:$I$140"</definedName>
    <definedName name="IQRI13" hidden="1">"$I$14:$I$256"</definedName>
    <definedName name="IQRI134">"$I$135:$I$142"</definedName>
    <definedName name="IQRI135">"$I$136:$I$165"</definedName>
    <definedName name="IQRI150">"$I$151:$I$161"</definedName>
    <definedName name="IQRI151">"$I$152:$I$162"</definedName>
    <definedName name="IQRI166">"$I$167:$I$180"</definedName>
    <definedName name="IQRI173">"$I$174:$I$189"</definedName>
    <definedName name="IQRI174">"$I$175:$I$190"</definedName>
    <definedName name="IQRI197">"$I$198:$I$200"</definedName>
    <definedName name="IQRI198">"$I$199:$I$213"</definedName>
    <definedName name="IQRI2" hidden="1">"$I$3:$I$264"</definedName>
    <definedName name="IQRI217">"$I$218"</definedName>
    <definedName name="IQRI22" hidden="1">"$I$23:$I$220"</definedName>
    <definedName name="IQRI258">"$I$259:$I$271"</definedName>
    <definedName name="IQRI259">"$I$260:$I$273"</definedName>
    <definedName name="IQRI268">"$I$269:$I$293"</definedName>
    <definedName name="IQRI29" hidden="1">"$I$30:$I$36"</definedName>
    <definedName name="IQRI3" hidden="1">"$I$4:$I$5"</definedName>
    <definedName name="IQRI30" hidden="1">"$I$31:$I$33"</definedName>
    <definedName name="IQRI31">"$I$32:$I$43"</definedName>
    <definedName name="IQRI319">"$I$320:$I$332"</definedName>
    <definedName name="IQRI32">"$I$33:$I$44"</definedName>
    <definedName name="IQRI320">"$I$321:$I$340"</definedName>
    <definedName name="IQRI33">"$I$34:$I$45"</definedName>
    <definedName name="IQRI34">"$I$35:$I$42"</definedName>
    <definedName name="IQRI36">"$I$37:$I$48"</definedName>
    <definedName name="IQRI370">"$I$371:$I$392"</definedName>
    <definedName name="IQRI380">"$I$381:$I$400"</definedName>
    <definedName name="IQRI381">"$I$382:$I$400"</definedName>
    <definedName name="IQRI39">"$I$40:$I$61"</definedName>
    <definedName name="IQRI4" hidden="1">"$J$4"</definedName>
    <definedName name="IQRI41">"$I$42:$I$53"</definedName>
    <definedName name="IQRI421">"$I$422:$I$440"</definedName>
    <definedName name="IQRI44">"$I$45:$I$50"</definedName>
    <definedName name="IQRI441">"$I$442:$I$458"</definedName>
    <definedName name="IQRI442">"$I$443:$I$458"</definedName>
    <definedName name="IQRI45">"$I$46:$I$51"</definedName>
    <definedName name="IQRI46">"$I$47:$I$52"</definedName>
    <definedName name="IQRI47">"$I$48:$I$53"</definedName>
    <definedName name="IQRI472">"$I$473:$I$499"</definedName>
    <definedName name="IQRI48">"$I$49:$I$54"</definedName>
    <definedName name="IQRI49" hidden="1">"$I$50"</definedName>
    <definedName name="IQRI502">"$I$503:$I$519"</definedName>
    <definedName name="IQRI503">"$I$504:$I$526"</definedName>
    <definedName name="IQRI51">"$I$52:$I$57"</definedName>
    <definedName name="IQRI523">"$I$524:$I$538"</definedName>
    <definedName name="IQRI53">"$I$54"</definedName>
    <definedName name="IQRI54">"$I$55"</definedName>
    <definedName name="IQRI55">"$I$56"</definedName>
    <definedName name="IQRI56">"$I$57"</definedName>
    <definedName name="IQRI563">"$I$564:$I$581"</definedName>
    <definedName name="IQRI564">"$I$565:$I$576"</definedName>
    <definedName name="IQRI57">"$I$58:$I$71"</definedName>
    <definedName name="IQRI574">"$I$575:$I$588"</definedName>
    <definedName name="IQRI58">"$I$59:$I$69"</definedName>
    <definedName name="IQRI59">"$I$60:$I$70"</definedName>
    <definedName name="IQRI6" hidden="1">"$I$7:$I$259"</definedName>
    <definedName name="IQRI60">"$I$61"</definedName>
    <definedName name="IQRI61">"$I$62:$I$72"</definedName>
    <definedName name="IQRI62">"$I$63:$I$69"</definedName>
    <definedName name="IQRI624">"$I$625:$I$645"</definedName>
    <definedName name="IQRI625">"$I$626:$I$644"</definedName>
    <definedName name="IQRI65">"$I$66"</definedName>
    <definedName name="IQRI676">"$I$677:$I$689"</definedName>
    <definedName name="IQRI685">"$I$686:$I$715"</definedName>
    <definedName name="IQRI686">"$I$687:$I$720"</definedName>
    <definedName name="IQRI71" hidden="1">"$I$72:$I$77"</definedName>
    <definedName name="IQRI72">"$I$73:$I$87"</definedName>
    <definedName name="IQRI727">"$I$728:$I$743"</definedName>
    <definedName name="IQRI73">"$I$74:$I$86"</definedName>
    <definedName name="IQRI74">"$I$75:$I$86"</definedName>
    <definedName name="IQRI746">"$I$747:$I$775"</definedName>
    <definedName name="IQRI747">"$I$748:$I$777"</definedName>
    <definedName name="IQRI75">"$I$76:$I$87"</definedName>
    <definedName name="IQRI78">"$I$79:$I$90"</definedName>
    <definedName name="IQRI8">"$I$9:$I$13"</definedName>
    <definedName name="IQRI807">"$I$808:$I$830"</definedName>
    <definedName name="IQRI808">"$I$809:$I$846"</definedName>
    <definedName name="IQRI81">"$I$82:$I$95"</definedName>
    <definedName name="IQRI83">"$I$84:$I$95"</definedName>
    <definedName name="IQRI84" hidden="1">"$I$85:$I$86"</definedName>
    <definedName name="IQRI86">"$I$87:$I$97"</definedName>
    <definedName name="IQRI868">"$I$869:$I$889"</definedName>
    <definedName name="IQRI869">"$I$870:$I$903"</definedName>
    <definedName name="IQRI87">"$I$88:$I$98"</definedName>
    <definedName name="IQRI88">"$I$89:$I$99"</definedName>
    <definedName name="IQRI89">"$I$90:$I$100"</definedName>
    <definedName name="IQRI9">"$I$10:$I$22"</definedName>
    <definedName name="IQRI90">"$I$91:$I$101"</definedName>
    <definedName name="IQRI93">"$I$94:$I$104"</definedName>
    <definedName name="IQRI930">"$I$931:$I$949"</definedName>
    <definedName name="IQRI98">"$I$99:$I$109"</definedName>
    <definedName name="IQRI991">"$I$992:$I$1004"</definedName>
    <definedName name="IQRIC12">"$ID$12:$JG$12"</definedName>
    <definedName name="IQRIC13">"$ID$13:$JG$13"</definedName>
    <definedName name="IQRIC14">"$ID$14:$JG$14"</definedName>
    <definedName name="IQRIC15">"$ID$15:$JG$15"</definedName>
    <definedName name="IQRIC16">"$ID$16:$JG$16"</definedName>
    <definedName name="IQRIC17">"$ID$17:$JG$17"</definedName>
    <definedName name="IQRIC18">"$ID$18:$JG$18"</definedName>
    <definedName name="IQRIC19">"$ID$19:$JG$19"</definedName>
    <definedName name="IQRIC20">"$ID$20:$JG$20"</definedName>
    <definedName name="IQRIC21">"$ID$21:$JG$21"</definedName>
    <definedName name="IQRIC22">"$ID$22:$JG$22"</definedName>
    <definedName name="IQRIC23">"$ID$23:$JG$23"</definedName>
    <definedName name="IQRIC24">"$ID$24:$JG$24"</definedName>
    <definedName name="IQRIC25">"$ID$25:$JG$25"</definedName>
    <definedName name="IQRIC26">"$ID$26:$JG$26"</definedName>
    <definedName name="IQRIC27">"$ID$27:$JG$27"</definedName>
    <definedName name="IQRIC28">"$ID$28:$JG$28"</definedName>
    <definedName name="IQRIC29">"$ID$29:$JG$29"</definedName>
    <definedName name="IQRIC30">"$ID$30:$JG$30"</definedName>
    <definedName name="IQRJ10" hidden="1">"$J$11:$J$40"</definedName>
    <definedName name="IQRJ101">"$J$102:$J$106"</definedName>
    <definedName name="IQRJ12">"$J$13"</definedName>
    <definedName name="IQRJ13" hidden="1">"$J$14:$J$256"</definedName>
    <definedName name="IQRJ14">"$J$15:$J$45"</definedName>
    <definedName name="IQRJ147">"$J$148:$J$153"</definedName>
    <definedName name="IQRJ17">"$J$18:$J$48"</definedName>
    <definedName name="IQRJ181">"$J$182:$J$184"</definedName>
    <definedName name="IQRJ228">"$J$229:$J$242"</definedName>
    <definedName name="IQRJ273">"$J$274:$J$288"</definedName>
    <definedName name="IQRJ29" hidden="1">"$J$30:$J$36"</definedName>
    <definedName name="IQRJ3">"$J$4:$J$67"</definedName>
    <definedName name="IQRJ30" hidden="1">"$J$31:$J$33"</definedName>
    <definedName name="IQRJ309">"$J$310:$J$313"</definedName>
    <definedName name="IQRJ342">"$J$343:$J$351"</definedName>
    <definedName name="IQRJ49" hidden="1">"$J$50"</definedName>
    <definedName name="IQRJ57">"$J$58:$J$60"</definedName>
    <definedName name="IQRJ59" hidden="1">"$J$60"</definedName>
    <definedName name="IQRJ6" hidden="1">"$J$7:$J$259"</definedName>
    <definedName name="IQRJ7" hidden="1">"$J$8:$J$1269"</definedName>
    <definedName name="IQRJ71" hidden="1">"$J$72:$J$75"</definedName>
    <definedName name="IQRJ84" hidden="1">"$J$85:$J$86"</definedName>
    <definedName name="IQRJ9" hidden="1">"$J$10:$J$39"</definedName>
    <definedName name="IQRK10">"$K$11:$K$27"</definedName>
    <definedName name="IQRK100">"$K$101:$K$113"</definedName>
    <definedName name="IQRK101">"$K$102:$K$114"</definedName>
    <definedName name="IQRK102">"$K$103:$K$115"</definedName>
    <definedName name="IQRK103">"$K$104:$K$116"</definedName>
    <definedName name="IQRK104">"$K$105"</definedName>
    <definedName name="IQRK105">"$K$106:$K$115"</definedName>
    <definedName name="IQRK1052">"$K$1053:$K$1062"</definedName>
    <definedName name="IQRK107">"$K$108:$K$120"</definedName>
    <definedName name="IQRK11">"$K$12:$K$23"</definedName>
    <definedName name="IQRK1113">"$K$1114:$K$1118"</definedName>
    <definedName name="IQRK112">"$K$113:$K$125"</definedName>
    <definedName name="IQRK113">"$K$114:$K$127"</definedName>
    <definedName name="IQRK1174">"$K$1175:$K$1182"</definedName>
    <definedName name="IQRK12">"$K$13"</definedName>
    <definedName name="IQRK127">"$K$128:$K$149"</definedName>
    <definedName name="IQRK128">"$K$129:$K$138"</definedName>
    <definedName name="IQRK13" hidden="1">"$K$14"</definedName>
    <definedName name="IQRK134">"$K$135:$K$142"</definedName>
    <definedName name="IQRK135">"$K$136:$K$165"</definedName>
    <definedName name="IQRK150">"$K$151:$K$158"</definedName>
    <definedName name="IQRK151">"$K$152:$K$159"</definedName>
    <definedName name="IQRK166">"$K$167:$K$180"</definedName>
    <definedName name="IQRK173">"$K$174:$K$186"</definedName>
    <definedName name="IQRK174">"$K$175:$K$187"</definedName>
    <definedName name="IQRK197">"$K$198:$K$200"</definedName>
    <definedName name="IQRK198">"$K$199:$K$212"</definedName>
    <definedName name="IQRK217">"$K$218"</definedName>
    <definedName name="IQRK258">"$K$259:$K$271"</definedName>
    <definedName name="IQRK259">"$K$260:$K$267"</definedName>
    <definedName name="IQRK268">"$K$269:$K$295"</definedName>
    <definedName name="IQRK29">"$K$30:$K$39"</definedName>
    <definedName name="IQRK30">"$K$31:$K$40"</definedName>
    <definedName name="IQRK31">"$K$32:$K$41"</definedName>
    <definedName name="IQRK319">"$K$320:$K$332"</definedName>
    <definedName name="IQRK32">"$K$33:$K$42"</definedName>
    <definedName name="IQRK320">"$K$321:$K$340"</definedName>
    <definedName name="IQRK33">"$K$34:$K$43"</definedName>
    <definedName name="IQRK34">"$K$35:$K$42"</definedName>
    <definedName name="IQRK36">"$K$37:$K$46"</definedName>
    <definedName name="IQRK370">"$K$371:$K$397"</definedName>
    <definedName name="IQRK380">"$K$381:$K$400"</definedName>
    <definedName name="IQRK381">"$K$382:$K$400"</definedName>
    <definedName name="IQRK41">"$K$42:$K$51"</definedName>
    <definedName name="IQRK421">"$K$422:$K$441"</definedName>
    <definedName name="IQRK44">"$K$45:$K$49"</definedName>
    <definedName name="IQRK441">"$K$442:$K$458"</definedName>
    <definedName name="IQRK442">"$K$443:$K$458"</definedName>
    <definedName name="IQRK45">"$K$46:$K$50"</definedName>
    <definedName name="IQRK46">"$K$47:$K$51"</definedName>
    <definedName name="IQRK47">"$K$48:$K$52"</definedName>
    <definedName name="IQRK472">"$K$473:$K$502"</definedName>
    <definedName name="IQRK48">"$K$49:$K$53"</definedName>
    <definedName name="IQRK49" hidden="1">"$K$50"</definedName>
    <definedName name="IQRK502">"$K$503:$K$519"</definedName>
    <definedName name="IQRK503">"$K$504:$K$514"</definedName>
    <definedName name="IQRK51">"$K$52:$K$56"</definedName>
    <definedName name="IQRK523">"$K$524:$K$540"</definedName>
    <definedName name="IQRK53">"$K$54"</definedName>
    <definedName name="IQRK54">"$K$55"</definedName>
    <definedName name="IQRK55">"$K$56"</definedName>
    <definedName name="IQRK56">"$K$57"</definedName>
    <definedName name="IQRK563">"$K$564:$K$581"</definedName>
    <definedName name="IQRK564">"$K$565:$K$569"</definedName>
    <definedName name="IQRK57">"$K$58:$K$71"</definedName>
    <definedName name="IQRK574">"$K$575:$K$590"</definedName>
    <definedName name="IQRK58">"$K$59:$K$68"</definedName>
    <definedName name="IQRK59">"$K$60:$K$69"</definedName>
    <definedName name="IQRK6" hidden="1">"$K$7:$K$8"</definedName>
    <definedName name="IQRK60">"$K$61"</definedName>
    <definedName name="IQRK61">"$K$62:$K$71"</definedName>
    <definedName name="IQRK62">"$K$63:$K$69"</definedName>
    <definedName name="IQRK624">"$K$625:$K$645"</definedName>
    <definedName name="IQRK625">"$K$626:$K$644"</definedName>
    <definedName name="IQRK65">"$K$66"</definedName>
    <definedName name="IQRK676">"$K$677:$K$693"</definedName>
    <definedName name="IQRK685">"$K$686:$K$715"</definedName>
    <definedName name="IQRK686">"$K$687:$K$702"</definedName>
    <definedName name="IQRK71" hidden="1">"$K$72:$K$77"</definedName>
    <definedName name="IQRK72">"$K$73:$K$87"</definedName>
    <definedName name="IQRK727">"$K$728:$K$745"</definedName>
    <definedName name="IQRK73">"$K$74:$K$86"</definedName>
    <definedName name="IQRK74">"$K$75:$K$84"</definedName>
    <definedName name="IQRK746">"$K$747:$K$772"</definedName>
    <definedName name="IQRK747">"$K$748:$K$775"</definedName>
    <definedName name="IQRK75">"$K$76:$K$85"</definedName>
    <definedName name="IQRK78">"$K$79:$K$88"</definedName>
    <definedName name="IQRK8" hidden="1">"$L$8"</definedName>
    <definedName name="IQRK807">"$K$808:$K$830"</definedName>
    <definedName name="IQRK808">"$K$809:$K$839"</definedName>
    <definedName name="IQRK81">"$K$82:$K$96"</definedName>
    <definedName name="IQRK83">"$K$84:$K$93"</definedName>
    <definedName name="IQRK84" hidden="1">"$K$85:$K$86"</definedName>
    <definedName name="IQRK86">"$K$87:$K$94"</definedName>
    <definedName name="IQRK868">"$K$869:$K$889"</definedName>
    <definedName name="IQRK869">"$K$870:$K$901"</definedName>
    <definedName name="IQRK87">"$K$88:$K$95"</definedName>
    <definedName name="IQRK88">"$K$89:$K$96"</definedName>
    <definedName name="IQRK89">"$K$90:$K$97"</definedName>
    <definedName name="IQRK9">"$K$10:$K$26"</definedName>
    <definedName name="IQRK90">"$K$91:$K$98"</definedName>
    <definedName name="IQRK93">"$K$94:$K$101"</definedName>
    <definedName name="IQRK930">"$K$931:$K$938"</definedName>
    <definedName name="IQRK98">"$K$99:$K$106"</definedName>
    <definedName name="IQRK991">"$K$992:$K$997"</definedName>
    <definedName name="IQRL10" hidden="1">"$L$11:$L$14"</definedName>
    <definedName name="IQRL101">"$L$102:$L$106"</definedName>
    <definedName name="IQRL104" hidden="1">"$L$105:$L$109"</definedName>
    <definedName name="IQRL12">"$L$13"</definedName>
    <definedName name="IQRL13" hidden="1">"$L$14"</definedName>
    <definedName name="IQRL147">"$L$148:$L$153"</definedName>
    <definedName name="IQRL15">"$L$16:$L$45"</definedName>
    <definedName name="IQRL16">"$L$17:$L$21"</definedName>
    <definedName name="IQRL17">"$L$18:$L$48"</definedName>
    <definedName name="IQRL181">"$L$182:$L$185"</definedName>
    <definedName name="IQRL20" hidden="1">"$L$21:$L$961"</definedName>
    <definedName name="IQRL228">"$L$229:$L$242"</definedName>
    <definedName name="IQRL27" hidden="1">"$L$28:$L$280"</definedName>
    <definedName name="IQRL273">"$L$274:$L$288"</definedName>
    <definedName name="IQRL3" hidden="1">"$L$4:$L$34"</definedName>
    <definedName name="IQRL309">"$L$310:$L$313"</definedName>
    <definedName name="IQRL342">"$L$343:$L$351"</definedName>
    <definedName name="IQRL37" hidden="1">"$L$38:$L$47"</definedName>
    <definedName name="IQRL39">"$L$40:$L$61"</definedName>
    <definedName name="IQRL49" hidden="1">"$L$50"</definedName>
    <definedName name="IQRL57">"$L$58:$L$64"</definedName>
    <definedName name="IQRL59" hidden="1">"$L$60"</definedName>
    <definedName name="IQRL6" hidden="1">"$L$7:$L$8"</definedName>
    <definedName name="IQRL62" hidden="1">"$L$63:$L$72"</definedName>
    <definedName name="IQRL64" hidden="1">"$L$65:$L$67"</definedName>
    <definedName name="IQRL68" hidden="1">"$L$69:$L$78"</definedName>
    <definedName name="IQRL69" hidden="1">"$L$70:$L$72"</definedName>
    <definedName name="IQRL7" hidden="1">"$L$8:$L$260"</definedName>
    <definedName name="IQRL70" hidden="1">"$L$71:$L$73"</definedName>
    <definedName name="IQRL71" hidden="1">"$L$72:$L$77"</definedName>
    <definedName name="IQRL72" hidden="1">"$L$73:$L$76"</definedName>
    <definedName name="IQRL73" hidden="1">"$L$74:$L$83"</definedName>
    <definedName name="IQRL74" hidden="1">"$L$75:$L$84"</definedName>
    <definedName name="IQRL84" hidden="1">"$L$85:$L$86"</definedName>
    <definedName name="IQRL9" hidden="1">"$L$10:$L$13"</definedName>
    <definedName name="IQRM10" hidden="1">"$N$10:$Q$10"</definedName>
    <definedName name="IQRM100">"$M$101:$M$116"</definedName>
    <definedName name="IQRM101">"$M$102:$M$117"</definedName>
    <definedName name="IQRM102">"$M$103:$M$118"</definedName>
    <definedName name="IQRM103">"$M$104:$M$119"</definedName>
    <definedName name="IQRM104">"$M$105"</definedName>
    <definedName name="IQRM105">"$M$106:$M$116"</definedName>
    <definedName name="IQRM1052">"$M$1053:$M$1056"</definedName>
    <definedName name="IQRM106">"$M$107:$M$357"</definedName>
    <definedName name="IQRM107">"$M$108:$M$358"</definedName>
    <definedName name="IQRM108">"$M$109:$M$359"</definedName>
    <definedName name="IQRM109">"$M$110:$M$359"</definedName>
    <definedName name="IQRM11" hidden="1">"$N$11:$Q$11"</definedName>
    <definedName name="IQRM110">"$M$111:$M$361"</definedName>
    <definedName name="IQRM111">"$M$112:$M$362"</definedName>
    <definedName name="IQRM1113">"$M$1114"</definedName>
    <definedName name="IQRM112">"$M$113:$M$363"</definedName>
    <definedName name="IQRM113">"$M$114:$M$364"</definedName>
    <definedName name="IQRM1174">"$M$1175:$M$1177"</definedName>
    <definedName name="IQRM12" hidden="1">"$N$12:$Q$12"</definedName>
    <definedName name="IQRM127">"$M$128:$M$149"</definedName>
    <definedName name="IQRM128">"$M$129:$M$140"</definedName>
    <definedName name="IQRM13" hidden="1">"$N$13:$Q$13"</definedName>
    <definedName name="IQRM134">"$M$135:$M$137"</definedName>
    <definedName name="IQRM135">"$M$136:$M$145"</definedName>
    <definedName name="IQRM14" hidden="1">"$N$14:$Q$14"</definedName>
    <definedName name="IQRM15" hidden="1">"$N$15:$R$15"</definedName>
    <definedName name="IQRM150">"$M$151:$M$161"</definedName>
    <definedName name="IQRM151">"$M$152:$M$162"</definedName>
    <definedName name="IQRM16" hidden="1">"$N$16:$Q$16"</definedName>
    <definedName name="IQRM166">"$M$167:$M$180"</definedName>
    <definedName name="IQRM17" hidden="1">"$N$17:$Q$17"</definedName>
    <definedName name="IQRM173">"$M$174:$M$189"</definedName>
    <definedName name="IQRM174">"$M$175:$M$190"</definedName>
    <definedName name="IQRM18" hidden="1">"$N$18:$Q$18"</definedName>
    <definedName name="IQRM19" hidden="1">"$N$19:$Q$19"</definedName>
    <definedName name="IQRM197">"$M$198:$M$199"</definedName>
    <definedName name="IQRM198">"$M$199:$M$204"</definedName>
    <definedName name="IQRM20" hidden="1">"$N$20:$Q$20"</definedName>
    <definedName name="IQRM21" hidden="1">"$N$21:$O$21"</definedName>
    <definedName name="IQRM217">"$M$218"</definedName>
    <definedName name="IQRM22" hidden="1">"$N$22:$Q$22"</definedName>
    <definedName name="IQRM23" hidden="1">"$N$23:$Q$23"</definedName>
    <definedName name="IQRM24" hidden="1">"$N$24:$Q$24"</definedName>
    <definedName name="IQRM25" hidden="1">"$N$25:$Q$25"</definedName>
    <definedName name="IQRM258">"$M$259:$M$265"</definedName>
    <definedName name="IQRM259">"$M$260:$M$261"</definedName>
    <definedName name="IQRM26" hidden="1">"$N$26:$Q$26"</definedName>
    <definedName name="IQRM268">"$M$269:$M$293"</definedName>
    <definedName name="IQRM27" hidden="1">"$N$27:$Q$27"</definedName>
    <definedName name="IQRM28" hidden="1">"$N$28:$Q$28"</definedName>
    <definedName name="IQRM29" hidden="1">"$N$29:$Q$29"</definedName>
    <definedName name="IQRM30" hidden="1">"$N$30:$Q$30"</definedName>
    <definedName name="IQRM31" hidden="1">"$N$31:$Q$31"</definedName>
    <definedName name="IQRM319">"$M$320:$M$325"</definedName>
    <definedName name="IQRM32" hidden="1">"$N$32"</definedName>
    <definedName name="IQRM320">"$M$321:$M$328"</definedName>
    <definedName name="IQRM33" hidden="1">"$N$33:$Q$33"</definedName>
    <definedName name="IQRM34" hidden="1">"$N$34:$Q$34"</definedName>
    <definedName name="IQRM36">"$M$37:$M$48"</definedName>
    <definedName name="IQRM370">"$M$371:$M$392"</definedName>
    <definedName name="IQRM380">"$M$381:$M$393"</definedName>
    <definedName name="IQRM381">"$M$382:$M$387"</definedName>
    <definedName name="IQRM39">"$M$40:$M$61"</definedName>
    <definedName name="IQRM4" hidden="1">"$N$4:$Q$4"</definedName>
    <definedName name="IQRM41">"$M$42:$M$53"</definedName>
    <definedName name="IQRM421">"$M$422:$M$440"</definedName>
    <definedName name="IQRM44">"$M$45:$M$50"</definedName>
    <definedName name="IQRM441">"$M$442:$M$454"</definedName>
    <definedName name="IQRM442">"$M$443:$M$448"</definedName>
    <definedName name="IQRM45">"$M$46:$M$51"</definedName>
    <definedName name="IQRM46">"$M$47:$M$52"</definedName>
    <definedName name="IQRM47">"$M$48:$M$53"</definedName>
    <definedName name="IQRM472">"$M$473:$M$499"</definedName>
    <definedName name="IQRM48">"$M$49:$M$54"</definedName>
    <definedName name="IQRM49" hidden="1">"$M$50"</definedName>
    <definedName name="IQRM5" hidden="1">"$N$5:$Q$5"</definedName>
    <definedName name="IQRM502">"$M$503:$M$515"</definedName>
    <definedName name="IQRM503">"$M$504"</definedName>
    <definedName name="IQRM51">"$M$52:$M$57"</definedName>
    <definedName name="IQRM523">"$M$524:$M$538"</definedName>
    <definedName name="IQRM53">"$M$54"</definedName>
    <definedName name="IQRM54">"$M$55"</definedName>
    <definedName name="IQRM55">"$M$56"</definedName>
    <definedName name="IQRM56">"$M$57"</definedName>
    <definedName name="IQRM563">"$M$564:$M$570"</definedName>
    <definedName name="IQRM564">"$M$565"</definedName>
    <definedName name="IQRM57">"$M$58:$M$71"</definedName>
    <definedName name="IQRM574">"$M$575:$M$588"</definedName>
    <definedName name="IQRM58">"$M$59:$M$69"</definedName>
    <definedName name="IQRM59">"$M$60:$M$70"</definedName>
    <definedName name="IQRM6" hidden="1">"$N$6:$Q$6"</definedName>
    <definedName name="IQRM60">"$M$61"</definedName>
    <definedName name="IQRM61">"$M$62:$M$72"</definedName>
    <definedName name="IQRM62">"$M$63:$M$69"</definedName>
    <definedName name="IQRM624">"$M$625:$M$631"</definedName>
    <definedName name="IQRM625">"$M$626:$M$631"</definedName>
    <definedName name="IQRM65">"$M$66"</definedName>
    <definedName name="IQRM676">"$M$677:$M$689"</definedName>
    <definedName name="IQRM685">"$M$686:$M$698"</definedName>
    <definedName name="IQRM686">"$M$687:$M$692"</definedName>
    <definedName name="IQRM7" hidden="1">"$N$7:$Q$7"</definedName>
    <definedName name="IQRM71" hidden="1">"$M$72:$M$77"</definedName>
    <definedName name="IQRM72">"$M$73:$M$78"</definedName>
    <definedName name="IQRM727">"$M$728:$M$743"</definedName>
    <definedName name="IQRM73">"$M$74:$M$78"</definedName>
    <definedName name="IQRM74">"$M$75:$M$86"</definedName>
    <definedName name="IQRM746">"$M$747:$M$757"</definedName>
    <definedName name="IQRM747">"$M$748:$M$753"</definedName>
    <definedName name="IQRM75">"$M$76:$M$87"</definedName>
    <definedName name="IQRM78">"$M$79:$M$90"</definedName>
    <definedName name="IQRM8" hidden="1">"$N$8:$Q$8"</definedName>
    <definedName name="IQRM807">"$M$808:$M$821"</definedName>
    <definedName name="IQRM808">"$M$809:$M$815"</definedName>
    <definedName name="IQRM81">"$M$82:$M$95"</definedName>
    <definedName name="IQRM83">"$M$84:$M$95"</definedName>
    <definedName name="IQRM86">"$M$87:$M$97"</definedName>
    <definedName name="IQRM868">"$M$869:$M$878"</definedName>
    <definedName name="IQRM869">"$M$870:$M$877"</definedName>
    <definedName name="IQRM87">"$M$88:$M$98"</definedName>
    <definedName name="IQRM88">"$M$89:$M$99"</definedName>
    <definedName name="IQRM89">"$M$90:$M$100"</definedName>
    <definedName name="IQRM9" hidden="1">"$N$9:$Q$9"</definedName>
    <definedName name="IQRM90">"$M$91:$M$101"</definedName>
    <definedName name="IQRM93">"$M$94:$M$104"</definedName>
    <definedName name="IQRM930">"$M$931:$M$933"</definedName>
    <definedName name="IQRM98">"$M$99:$M$109"</definedName>
    <definedName name="IQRM991">"$M$992:$M$993"</definedName>
    <definedName name="IQRN10" hidden="1">"$N$11:$N$30"</definedName>
    <definedName name="IQRN101">"$N$102:$N$106"</definedName>
    <definedName name="IQRN12">"$N$13"</definedName>
    <definedName name="IQRN13" hidden="1">"$N$14"</definedName>
    <definedName name="IQRN14" hidden="1">"$O$14"</definedName>
    <definedName name="IQRN147">"$N$148:$N$153"</definedName>
    <definedName name="IQRN15" hidden="1">"$O$15:$S$15"</definedName>
    <definedName name="IQRN16" hidden="1">"$N$17:$N$26"</definedName>
    <definedName name="IQRN17" hidden="1">"$O$17:$S$17"</definedName>
    <definedName name="IQRN18" hidden="1">"$O$18:$S$18"</definedName>
    <definedName name="IQRN181">"$N$182:$N$184"</definedName>
    <definedName name="IQRN19" hidden="1">"$O$19:$S$19"</definedName>
    <definedName name="IQRN20" hidden="1">"$O$20:$S$20"</definedName>
    <definedName name="IQRN21" hidden="1">"$O$21"</definedName>
    <definedName name="IQRN22" hidden="1">"$O$22"</definedName>
    <definedName name="IQRN228">"$N$229:$N$242"</definedName>
    <definedName name="IQRN23" hidden="1">"$N$24:$N$44"</definedName>
    <definedName name="IQRN24" hidden="1">"$O$24"</definedName>
    <definedName name="IQRN25" hidden="1">"$N$26"</definedName>
    <definedName name="IQRN26" hidden="1">"$O$26"</definedName>
    <definedName name="IQRN27" hidden="1">"$O$27"</definedName>
    <definedName name="IQRN273">"$N$274:$N$288"</definedName>
    <definedName name="IQRN28" hidden="1">"$N$29:$N$38"</definedName>
    <definedName name="IQRN29" hidden="1">"$O$29:$S$29"</definedName>
    <definedName name="IQRN30" hidden="1">"$O$30:$S$30"</definedName>
    <definedName name="IQRN309">"$N$310:$N$313"</definedName>
    <definedName name="IQRN31" hidden="1">"$O$31:$Q$31"</definedName>
    <definedName name="IQRN32" hidden="1">"$O$32:$S$32"</definedName>
    <definedName name="IQRN33">"$N$34:$N$123"</definedName>
    <definedName name="IQRN34">"$N$35:$N$126"</definedName>
    <definedName name="IQRN342">"$N$343:$N$351"</definedName>
    <definedName name="IQRN35">"$N$36:$N$124"</definedName>
    <definedName name="IQRN36" hidden="1">"$O$36"</definedName>
    <definedName name="IQRN37" hidden="1">"$O$37:$S$37"</definedName>
    <definedName name="IQRN38" hidden="1">"$O$38:$S$38"</definedName>
    <definedName name="IQRN39" hidden="1">"$O$39"</definedName>
    <definedName name="IQRN40" hidden="1">"$O$40"</definedName>
    <definedName name="IQRN41" hidden="1">"$O$41"</definedName>
    <definedName name="IQRN42" hidden="1">"$O$42"</definedName>
    <definedName name="IQRN43" hidden="1">"$O$43"</definedName>
    <definedName name="IQRN44" hidden="1">"$O$44"</definedName>
    <definedName name="IQRN45" hidden="1">"$O$45"</definedName>
    <definedName name="IQRN46" hidden="1">"$O$46"</definedName>
    <definedName name="IQRN47" hidden="1">"$O$47"</definedName>
    <definedName name="IQRN48" hidden="1">"$O$48"</definedName>
    <definedName name="IQRN49" hidden="1">"$N$50"</definedName>
    <definedName name="IQRN50" hidden="1">"$O$50"</definedName>
    <definedName name="IQRN51" hidden="1">"$O$51"</definedName>
    <definedName name="IQRN57">"$N$58:$N$60"</definedName>
    <definedName name="IQRN6" hidden="1">"$N$7"</definedName>
    <definedName name="IQRN7" hidden="1">"$N$8:$N$260"</definedName>
    <definedName name="IQRN9" hidden="1">"$N$10:$N$29"</definedName>
    <definedName name="IQRO10">"$O$11:$O$25"</definedName>
    <definedName name="IQRO100">"$O$101:$O$116"</definedName>
    <definedName name="IQRO101">"$O$102:$O$117"</definedName>
    <definedName name="IQRO102">"$O$103:$O$118"</definedName>
    <definedName name="IQRO103">"$O$104:$O$119"</definedName>
    <definedName name="IQRO104">"$O$105"</definedName>
    <definedName name="IQRO105">"$O$106:$O$116"</definedName>
    <definedName name="IQRO1052">"$O$1053:$O$1068"</definedName>
    <definedName name="IQRO107">"$O$108:$O$123"</definedName>
    <definedName name="IQRO11">"$O$12:$O$23"</definedName>
    <definedName name="IQRO1113">"$O$1114:$O$1118"</definedName>
    <definedName name="IQRO112">"$O$113:$O$128"</definedName>
    <definedName name="IQRO113">"$O$114:$O$127"</definedName>
    <definedName name="IQRO1174">"$O$1175:$O$1195"</definedName>
    <definedName name="IQRO12">"$O$13"</definedName>
    <definedName name="IQRO127">"$O$128:$O$150"</definedName>
    <definedName name="IQRO128">"$O$129:$O$140"</definedName>
    <definedName name="IQRO13" hidden="1">"$O$14"</definedName>
    <definedName name="IQRO134">"$O$135:$O$142"</definedName>
    <definedName name="IQRO135">"$O$136:$O$165"</definedName>
    <definedName name="IQRO14">"$O$15:$O$66"</definedName>
    <definedName name="IQRO150">"$O$151:$O$161"</definedName>
    <definedName name="IQRO151">"$O$152:$O$162"</definedName>
    <definedName name="IQRO154" hidden="1">"$O$155"</definedName>
    <definedName name="IQRO16" hidden="1">"$O$17:$O$26"</definedName>
    <definedName name="IQRO164" hidden="1">"$O$165"</definedName>
    <definedName name="IQRO165" hidden="1">"$O$166:$O$169"</definedName>
    <definedName name="IQRO166" hidden="1">"$O$167:$O$170"</definedName>
    <definedName name="IQRO17">"$O$18:$O$48"</definedName>
    <definedName name="IQRO173">"$O$174:$O$189"</definedName>
    <definedName name="IQRO174">"$O$175:$O$190"</definedName>
    <definedName name="IQRO183" hidden="1">"$O$184"</definedName>
    <definedName name="IQRO185" hidden="1">"$O$186"</definedName>
    <definedName name="IQRO192" hidden="1">"$O$193"</definedName>
    <definedName name="IQRO197">"$O$198:$O$200"</definedName>
    <definedName name="IQRO198">"$O$199:$O$213"</definedName>
    <definedName name="IQRO217">"$O$218"</definedName>
    <definedName name="IQRO25" hidden="1">"$O$26:$O$35"</definedName>
    <definedName name="IQRO258">"$O$259:$O$271"</definedName>
    <definedName name="IQRO259">"$O$260:$O$273"</definedName>
    <definedName name="IQRO268">"$O$269:$O$294"</definedName>
    <definedName name="IQRO28" hidden="1">"$O$29:$O$38"</definedName>
    <definedName name="IQRO29">"$O$30:$O$41"</definedName>
    <definedName name="IQRO30">"$O$31:$O$42"</definedName>
    <definedName name="IQRO31">"$O$32:$O$43"</definedName>
    <definedName name="IQRO319">"$O$320:$O$332"</definedName>
    <definedName name="IQRO32">"$O$33:$O$44"</definedName>
    <definedName name="IQRO320">"$O$321:$O$340"</definedName>
    <definedName name="IQRO33">"$O$34:$O$45"</definedName>
    <definedName name="IQRO34">"$O$35:$O$41"</definedName>
    <definedName name="IQRO36">"$O$37:$O$48"</definedName>
    <definedName name="IQRO370">"$O$371:$O$398"</definedName>
    <definedName name="IQRO380">"$O$381:$O$400"</definedName>
    <definedName name="IQRO381">"$O$382:$O$400"</definedName>
    <definedName name="IQRO39">"$O$40:$O$61"</definedName>
    <definedName name="IQRO4" hidden="1">"$O$5:$O$6"</definedName>
    <definedName name="IQRO41">"$O$42:$O$53"</definedName>
    <definedName name="IQRO421">"$O$422:$O$442"</definedName>
    <definedName name="IQRO44">"$O$45:$O$50"</definedName>
    <definedName name="IQRO441">"$O$442:$O$458"</definedName>
    <definedName name="IQRO442">"$O$443:$O$458"</definedName>
    <definedName name="IQRO45">"$O$46:$O$51"</definedName>
    <definedName name="IQRO46">"$O$47:$O$52"</definedName>
    <definedName name="IQRO47">"$O$48:$O$53"</definedName>
    <definedName name="IQRO472">"$O$473:$O$502"</definedName>
    <definedName name="IQRO48">"$O$49:$O$54"</definedName>
    <definedName name="IQRO49" hidden="1">"$O$50"</definedName>
    <definedName name="IQRO50" hidden="1">"$O$51:$O$72"</definedName>
    <definedName name="IQRO502">"$O$503:$O$519"</definedName>
    <definedName name="IQRO503">"$O$504:$O$526"</definedName>
    <definedName name="IQRO51">"$O$52:$O$57"</definedName>
    <definedName name="IQRO523">"$O$524:$O$541"</definedName>
    <definedName name="IQRO53">"$O$54"</definedName>
    <definedName name="IQRO54">"$O$55"</definedName>
    <definedName name="IQRO55">"$O$56"</definedName>
    <definedName name="IQRO56">"$O$57"</definedName>
    <definedName name="IQRO563">"$O$564:$O$581"</definedName>
    <definedName name="IQRO564">"$O$565:$O$576"</definedName>
    <definedName name="IQRO57">"$O$58:$O$71"</definedName>
    <definedName name="IQRO574">"$O$575:$O$591"</definedName>
    <definedName name="IQRO58">"$O$59:$O$69"</definedName>
    <definedName name="IQRO59">"$O$60:$O$70"</definedName>
    <definedName name="IQRO60">"$O$61"</definedName>
    <definedName name="IQRO61">"$O$62:$O$72"</definedName>
    <definedName name="IQRO62">"$O$63:$O$69"</definedName>
    <definedName name="IQRO624">"$O$625:$O$645"</definedName>
    <definedName name="IQRO625">"$O$626:$O$644"</definedName>
    <definedName name="IQRO65">"$O$66"</definedName>
    <definedName name="IQRO676">"$O$677:$O$693"</definedName>
    <definedName name="IQRO685">"$O$686:$O$715"</definedName>
    <definedName name="IQRO686">"$O$687:$O$720"</definedName>
    <definedName name="IQRO7">"$O$8:$O$38"</definedName>
    <definedName name="IQRO71">"$O$72:$O$83"</definedName>
    <definedName name="IQRO72">"$O$73:$O$87"</definedName>
    <definedName name="IQRO727">"$O$728:$O$745"</definedName>
    <definedName name="IQRO73">"$O$74:$O$86"</definedName>
    <definedName name="IQRO74">"$O$75:$O$86"</definedName>
    <definedName name="IQRO746">"$O$747:$O$775"</definedName>
    <definedName name="IQRO747">"$O$748:$O$777"</definedName>
    <definedName name="IQRO75">"$O$76:$O$87"</definedName>
    <definedName name="IQRO78">"$O$79:$O$90"</definedName>
    <definedName name="IQRO8" hidden="1">"$O$9:$O$10"</definedName>
    <definedName name="IQRO807">"$O$808:$O$830"</definedName>
    <definedName name="IQRO808">"$O$809:$O$846"</definedName>
    <definedName name="IQRO81">"$O$82:$O$95"</definedName>
    <definedName name="IQRO83">"$O$84:$O$95"</definedName>
    <definedName name="IQRO86">"$O$87:$O$97"</definedName>
    <definedName name="IQRO868">"$O$869:$O$889"</definedName>
    <definedName name="IQRO869">"$O$870:$O$903"</definedName>
    <definedName name="IQRO87">"$O$88:$O$98"</definedName>
    <definedName name="IQRO88">"$O$89:$O$99"</definedName>
    <definedName name="IQRO89">"$O$90:$O$100"</definedName>
    <definedName name="IQRO9">"$O$10:$O$24"</definedName>
    <definedName name="IQRO90">"$O$91:$O$101"</definedName>
    <definedName name="IQRO93">"$O$94:$O$104"</definedName>
    <definedName name="IQRO930">"$O$931:$O$949"</definedName>
    <definedName name="IQRO98">"$O$99:$O$109"</definedName>
    <definedName name="IQRO991">"$O$992:$O$1004"</definedName>
    <definedName name="IQROnePagerAF17" hidden="1">#REF!</definedName>
    <definedName name="IQROnePagerAP89" hidden="1">#REF!</definedName>
    <definedName name="IQROnePagerAR89" hidden="1">#REF!</definedName>
    <definedName name="IQROnePagerAT89" hidden="1">#REF!</definedName>
    <definedName name="IQROnePagerAV89" hidden="1">#REF!</definedName>
    <definedName name="IQROnePagerAX89" hidden="1">#REF!</definedName>
    <definedName name="IQROnePagerAZ17" hidden="1">#REF!</definedName>
    <definedName name="IQRP10">"$P$11:$P$25"</definedName>
    <definedName name="IQRP100">"$P$101:$P$116"</definedName>
    <definedName name="IQRP101">"$P$102:$P$106"</definedName>
    <definedName name="IQRP102">"$P$103:$P$118"</definedName>
    <definedName name="IQRP103">"$P$104:$P$119"</definedName>
    <definedName name="IQRP104">"$P$105:$P$120"</definedName>
    <definedName name="IQRP105" hidden="1">"$P$106:$P$359"</definedName>
    <definedName name="IQRP106" hidden="1">"$P$107:$P$360"</definedName>
    <definedName name="IQRP107">"$P$108:$P$123"</definedName>
    <definedName name="IQRP11">"$P$12:$P$30"</definedName>
    <definedName name="IQRP112">"$P$113:$P$128"</definedName>
    <definedName name="IQRP113">"$P$114:$P$127"</definedName>
    <definedName name="IQRP114" hidden="1">"$P$115:$P$368"</definedName>
    <definedName name="IQRP12">"$P$13"</definedName>
    <definedName name="IQRP127">"$P$128:$P$139"</definedName>
    <definedName name="IQRP128">"$P$129:$P$140"</definedName>
    <definedName name="IQRP13" hidden="1">"$P$14"</definedName>
    <definedName name="IQRP134">"$P$135:$P$139"</definedName>
    <definedName name="IQRP147">"$P$148:$P$153"</definedName>
    <definedName name="IQRP150">"$P$151:$P$161"</definedName>
    <definedName name="IQRP151">"$P$152:$P$162"</definedName>
    <definedName name="IQRP16" hidden="1">"$P$17:$P$26"</definedName>
    <definedName name="IQRP166">"$P$167:$P$180"</definedName>
    <definedName name="IQRP173">"$P$174:$P$189"</definedName>
    <definedName name="IQRP174">"$P$175:$P$190"</definedName>
    <definedName name="IQRP181">"$P$182:$P$185"</definedName>
    <definedName name="IQRP19" hidden="1">"$P$20:$P$960"</definedName>
    <definedName name="IQRP197">"$P$198:$P$200"</definedName>
    <definedName name="IQRP217">"$P$218"</definedName>
    <definedName name="IQRP228">"$P$229:$P$243"</definedName>
    <definedName name="IQRP25" hidden="1">"$P$26:$P$35"</definedName>
    <definedName name="IQRP258">"$P$259:$P$274"</definedName>
    <definedName name="IQRP268">"$P$269:$P$294"</definedName>
    <definedName name="IQRP273">"$P$274:$P$288"</definedName>
    <definedName name="IQRP28" hidden="1">"$P$29:$P$38"</definedName>
    <definedName name="IQRP29">"$P$30:$P$41"</definedName>
    <definedName name="IQRP3" hidden="1">"$P$4:$P$13"</definedName>
    <definedName name="IQRP30">"$P$31:$P$281"</definedName>
    <definedName name="IQRP309">"$P$310:$P$313"</definedName>
    <definedName name="IQRP31">"$P$32:$P$43"</definedName>
    <definedName name="IQRP319">"$P$320"</definedName>
    <definedName name="IQRP32">"$P$33:$P$44"</definedName>
    <definedName name="IQRP33">"$P$34:$P$45"</definedName>
    <definedName name="IQRP34">"$P$35:$P$41"</definedName>
    <definedName name="IQRP342">"$P$343:$P$351"</definedName>
    <definedName name="IQRP36">"$P$37:$P$48"</definedName>
    <definedName name="IQRP370">"$P$371:$P$398"</definedName>
    <definedName name="IQRP39">"$P$40:$P$61"</definedName>
    <definedName name="IQRP41">"$P$42:$P$53"</definedName>
    <definedName name="IQRP421">"$P$422:$P$442"</definedName>
    <definedName name="IQRP44">"$P$45:$P$50"</definedName>
    <definedName name="IQRP441">"$P$442"</definedName>
    <definedName name="IQRP45" hidden="1">"$P$46"</definedName>
    <definedName name="IQRP46">"$P$47:$P$52"</definedName>
    <definedName name="IQRP47">"$P$48:$P$53"</definedName>
    <definedName name="IQRP472">"$P$473:$P$502"</definedName>
    <definedName name="IQRP48">"$P$49:$P$54"</definedName>
    <definedName name="IQRP51">"$P$52:$P$57"</definedName>
    <definedName name="IQRP523">"$P$524:$P$541"</definedName>
    <definedName name="IQRP53">"$P$54"</definedName>
    <definedName name="IQRP54">"$P$55"</definedName>
    <definedName name="IQRP55">"$P$56"</definedName>
    <definedName name="IQRP56">"$P$57"</definedName>
    <definedName name="IQRP57">"$P$58"</definedName>
    <definedName name="IQRP574">"$P$575:$P$591"</definedName>
    <definedName name="IQRP58">"$P$59:$P$69"</definedName>
    <definedName name="IQRP59">"$P$60:$P$70"</definedName>
    <definedName name="IQRP60">"$P$61"</definedName>
    <definedName name="IQRP61">"$P$62:$P$72"</definedName>
    <definedName name="IQRP62">"$P$63:$P$69"</definedName>
    <definedName name="IQRP625">"$P$626:$P$643"</definedName>
    <definedName name="IQRP65">"$P$66"</definedName>
    <definedName name="IQRP676">"$P$677:$P$693"</definedName>
    <definedName name="IQRP68" hidden="1">"$P$69:$P$70"</definedName>
    <definedName name="IQRP7" hidden="1">"$P$8:$P$260"</definedName>
    <definedName name="IQRP71" hidden="1">"$P$72:$P$75"</definedName>
    <definedName name="IQRP72">"$P$73:$P$80"</definedName>
    <definedName name="IQRP727">"$P$728:$P$745"</definedName>
    <definedName name="IQRP73">"$P$74:$P$85"</definedName>
    <definedName name="IQRP74">"$P$75:$P$86"</definedName>
    <definedName name="IQRP75">"$P$76:$P$87"</definedName>
    <definedName name="IQRP76" hidden="1">"$P$77:$P$330"</definedName>
    <definedName name="IQRP78" hidden="1">"$P$79:$P$333"</definedName>
    <definedName name="IQRP81">"$P$82:$P$95"</definedName>
    <definedName name="IQRP83">"$P$84:$P$95"</definedName>
    <definedName name="IQRP86">"$P$87:$P$97"</definedName>
    <definedName name="IQRP87">"$P$88:$P$98"</definedName>
    <definedName name="IQRP88" hidden="1">"$P$89:$P$343"</definedName>
    <definedName name="IQRP89">"$P$90:$P$100"</definedName>
    <definedName name="IQRP9">"$P$10:$P$24"</definedName>
    <definedName name="IQRP90">"$P$91:$P$101"</definedName>
    <definedName name="IQRP93">"$P$94:$P$104"</definedName>
    <definedName name="IQRP98">"$P$99:$P$109"</definedName>
    <definedName name="IQRPartnersSlideBW10" hidden="1">#REF!</definedName>
    <definedName name="IQRPartnersSlideBW11" hidden="1">#REF!</definedName>
    <definedName name="IQRPartnersSlideBW13" hidden="1">#REF!</definedName>
    <definedName name="IQRPartnersSlideBW14" hidden="1">#REF!</definedName>
    <definedName name="IQRPartnersSlideBW17" hidden="1">#REF!</definedName>
    <definedName name="IQRPartnersSlideBW18" hidden="1">#REF!</definedName>
    <definedName name="IQRPartnersSlideBW19" hidden="1">#REF!</definedName>
    <definedName name="IQRPartnersSlideBW21" hidden="1">#REF!</definedName>
    <definedName name="IQRPartnersSlideBW23" hidden="1">#REF!</definedName>
    <definedName name="IQRPartnersSlideBW25" hidden="1">#REF!</definedName>
    <definedName name="IQRPartnersSlideBW26" hidden="1">#REF!</definedName>
    <definedName name="IQRPartnersSlideBW27" hidden="1">#REF!</definedName>
    <definedName name="IQRPartnersSlideBW29" hidden="1">#REF!</definedName>
    <definedName name="IQRPartnersSlideBW30" hidden="1">#REF!</definedName>
    <definedName name="IQRPartnersSlideBW31" hidden="1">#REF!</definedName>
    <definedName name="IQRPartnersSlideBW33" hidden="1">#REF!</definedName>
    <definedName name="IQRPartnersSlideBW34" hidden="1">#REF!</definedName>
    <definedName name="IQRPartnersSlideBW38" hidden="1">#REF!</definedName>
    <definedName name="IQRPartnersSlideBW40" hidden="1">#REF!</definedName>
    <definedName name="IQRPartnersSlideBW41" hidden="1">#REF!</definedName>
    <definedName name="IQRPartnersSlideBW42" hidden="1">#REF!</definedName>
    <definedName name="IQRPartnersSlideBW45" hidden="1">#REF!</definedName>
    <definedName name="IQRPartnersSlideBW47" hidden="1">#REF!</definedName>
    <definedName name="IQRPartnersSlideBW48" hidden="1">#REF!</definedName>
    <definedName name="IQRPartnersSlideBW49" hidden="1">#REF!</definedName>
    <definedName name="IQRPartnersSlideBW50" hidden="1">#REF!</definedName>
    <definedName name="IQRPartnersSlideBW52" hidden="1">#REF!</definedName>
    <definedName name="IQRPartnersSlideBW53" hidden="1">#REF!</definedName>
    <definedName name="IQRPartnersSlideBW55" hidden="1">#REF!</definedName>
    <definedName name="IQRPartnersSlideBW56" hidden="1">#REF!</definedName>
    <definedName name="IQRPartnersSlideBW58" hidden="1">#REF!</definedName>
    <definedName name="IQRPartnersSlideBW59" hidden="1">#REF!</definedName>
    <definedName name="IQRPartnersSlideBW61" hidden="1">#REF!</definedName>
    <definedName name="IQRPartnersSlideBW62" hidden="1">#REF!</definedName>
    <definedName name="IQRPartnersSlideBW63" hidden="1">#REF!</definedName>
    <definedName name="IQRPartnersSlideBW65" hidden="1">#REF!</definedName>
    <definedName name="IQRPartnersSlideBW67" hidden="1">#REF!</definedName>
    <definedName name="IQRPartnersSlideBW68" hidden="1">#REF!</definedName>
    <definedName name="IQRPartnersSlideBW70" hidden="1">#REF!</definedName>
    <definedName name="IQRPartnersSlideBW71" hidden="1">#REF!</definedName>
    <definedName name="IQRPartnersSlideBW72" hidden="1">#REF!</definedName>
    <definedName name="IQRPartnersSlideBW73" hidden="1">#REF!</definedName>
    <definedName name="IQRPartnersSlideBW75" hidden="1">#REF!</definedName>
    <definedName name="IQRPartnersSlideBW77" hidden="1">#REF!</definedName>
    <definedName name="IQRPartnersSlideBW78" hidden="1">#REF!</definedName>
    <definedName name="IQRPartnersSlideBW79" hidden="1">#REF!</definedName>
    <definedName name="IQRPartnersSlideBW80" hidden="1">#REF!</definedName>
    <definedName name="IQRPartnersSlideBW81" hidden="1">#REF!</definedName>
    <definedName name="IQRPartnersSlideBW83" hidden="1">#REF!</definedName>
    <definedName name="IQRPartnersSlideBW85" hidden="1">#REF!</definedName>
    <definedName name="IQRPartnersSlideBW86" hidden="1">#REF!</definedName>
    <definedName name="IQRPartnersSlideBW87" hidden="1">#REF!</definedName>
    <definedName name="IQRPartnersSlideQP10" hidden="1">#REF!</definedName>
    <definedName name="IQRPartnersSlideQP11" hidden="1">#REF!</definedName>
    <definedName name="IQRPartnersSlideQP12" hidden="1">#REF!</definedName>
    <definedName name="IQRPartnersSlideQP13" hidden="1">#REF!</definedName>
    <definedName name="IQRPartnersSlideQP14" hidden="1">#REF!</definedName>
    <definedName name="IQRPartnersSlideQP16" hidden="1">#REF!</definedName>
    <definedName name="IQRPartnersSlideQP17" hidden="1">#REF!</definedName>
    <definedName name="IQRPartnersSlideQP19" hidden="1">#REF!</definedName>
    <definedName name="IQRPartnersSlideQP23" hidden="1">#REF!</definedName>
    <definedName name="IQRPartnersSlideQP25" hidden="1">#REF!</definedName>
    <definedName name="IQRPartnersSlideQP26" hidden="1">#REF!</definedName>
    <definedName name="IQRPartnersSlideQP27" hidden="1">#REF!</definedName>
    <definedName name="IQRPartnersSlideQP29" hidden="1">#REF!</definedName>
    <definedName name="IQRPartnersSlideQP30" hidden="1">#REF!</definedName>
    <definedName name="IQRPartnersSlideQP31" hidden="1">#REF!</definedName>
    <definedName name="IQRPartnersSlideQP33" hidden="1">#REF!</definedName>
    <definedName name="IQRPartnersSlideQP34" hidden="1">#REF!</definedName>
    <definedName name="IQRPartnersSlideQP38" hidden="1">#REF!</definedName>
    <definedName name="IQRPartnersSlideQP40" hidden="1">#REF!</definedName>
    <definedName name="IQRPartnersSlideQP42" hidden="1">#REF!</definedName>
    <definedName name="IQRPartnersSlideQP45" hidden="1">#REF!</definedName>
    <definedName name="IQRPartnersSlideQP47" hidden="1">#REF!</definedName>
    <definedName name="IQRPartnersSlideQP48" hidden="1">#REF!</definedName>
    <definedName name="IQRPartnersSlideQP49" hidden="1">#REF!</definedName>
    <definedName name="IQRPartnersSlideQP50" hidden="1">#REF!</definedName>
    <definedName name="IQRPartnersSlideQP52" hidden="1">#REF!</definedName>
    <definedName name="IQRPartnersSlideQP53" hidden="1">#REF!</definedName>
    <definedName name="IQRPartnersSlideQP55" hidden="1">#REF!</definedName>
    <definedName name="IQRPartnersSlideQP56" hidden="1">#REF!</definedName>
    <definedName name="IQRPartnersSlideQP58" hidden="1">#REF!</definedName>
    <definedName name="IQRPartnersSlideQP60" hidden="1">#REF!</definedName>
    <definedName name="IQRPartnersSlideQP61" hidden="1">#REF!</definedName>
    <definedName name="IQRPartnersSlideQP62" hidden="1">#REF!</definedName>
    <definedName name="IQRPartnersSlideQP63" hidden="1">#REF!</definedName>
    <definedName name="IQRPartnersSlideQP65" hidden="1">#REF!</definedName>
    <definedName name="IQRPartnersSlideQP66" hidden="1">#REF!</definedName>
    <definedName name="IQRPartnersSlideQP67" hidden="1">#REF!</definedName>
    <definedName name="IQRPartnersSlideQP68" hidden="1">#REF!</definedName>
    <definedName name="IQRPartnersSlideQP71" hidden="1">#REF!</definedName>
    <definedName name="IQRPartnersSlideQP72" hidden="1">#REF!</definedName>
    <definedName name="IQRPartnersSlideQP73" hidden="1">#REF!</definedName>
    <definedName name="IQRPartnersSlideQP75" hidden="1">#REF!</definedName>
    <definedName name="IQRPartnersSlideQP77" hidden="1">#REF!</definedName>
    <definedName name="IQRPartnersSlideQP78" hidden="1">#REF!</definedName>
    <definedName name="IQRPartnersSlideQP79" hidden="1">#REF!</definedName>
    <definedName name="IQRPartnersSlideQP80" hidden="1">#REF!</definedName>
    <definedName name="IQRPartnersSlideQP81" hidden="1">#REF!</definedName>
    <definedName name="IQRPartnersSlideQP83" hidden="1">#REF!</definedName>
    <definedName name="IQRPartnersSlideQP85" hidden="1">#REF!</definedName>
    <definedName name="IQRPartnersSlideQP87" hidden="1">#REF!</definedName>
    <definedName name="IQRPartnersSlideSZ12" hidden="1">#REF!</definedName>
    <definedName name="IQRPartnersSlideSZ14" hidden="1">#REF!</definedName>
    <definedName name="IQRPartnersSlideSZ16" hidden="1">#REF!</definedName>
    <definedName name="IQRPartnersSlideSZ17" hidden="1">#REF!</definedName>
    <definedName name="IQRPartnersSlideSZ18" hidden="1">#REF!</definedName>
    <definedName name="IQRPartnersSlideSZ19" hidden="1">#REF!</definedName>
    <definedName name="IQRPartnersSlideSZ21" hidden="1">#REF!</definedName>
    <definedName name="IQRPartnersSlideSZ26" hidden="1">#REF!</definedName>
    <definedName name="IQRPartnersSlideSZ27" hidden="1">#REF!</definedName>
    <definedName name="IQRPartnersSlideSZ30" hidden="1">#REF!</definedName>
    <definedName name="IQRPartnersSlideSZ31" hidden="1">#REF!</definedName>
    <definedName name="IQRPartnersSlideSZ33" hidden="1">#REF!</definedName>
    <definedName name="IQRPartnersSlideSZ34" hidden="1">#REF!</definedName>
    <definedName name="IQRPartnersSlideSZ38" hidden="1">#REF!</definedName>
    <definedName name="IQRPartnersSlideSZ40" hidden="1">#REF!</definedName>
    <definedName name="IQRPartnersSlideSZ45" hidden="1">#REF!</definedName>
    <definedName name="IQRPartnersSlideSZ47" hidden="1">#REF!</definedName>
    <definedName name="IQRPartnersSlideSZ49" hidden="1">#REF!</definedName>
    <definedName name="IQRPartnersSlideSZ52" hidden="1">#REF!</definedName>
    <definedName name="IQRPartnersSlideSZ53" hidden="1">#REF!</definedName>
    <definedName name="IQRPartnersSlideSZ55" hidden="1">#REF!</definedName>
    <definedName name="IQRPartnersSlideSZ56" hidden="1">#REF!</definedName>
    <definedName name="IQRPartnersSlideSZ58" hidden="1">#REF!</definedName>
    <definedName name="IQRPartnersSlideSZ62" hidden="1">#REF!</definedName>
    <definedName name="IQRPartnersSlideSZ63" hidden="1">#REF!</definedName>
    <definedName name="IQRPartnersSlideSZ65" hidden="1">#REF!</definedName>
    <definedName name="IQRPartnersSlideSZ66" hidden="1">#REF!</definedName>
    <definedName name="IQRPartnersSlideSZ67" hidden="1">#REF!</definedName>
    <definedName name="IQRPartnersSlideSZ68" hidden="1">#REF!</definedName>
    <definedName name="IQRPartnersSlideSZ71" hidden="1">#REF!</definedName>
    <definedName name="IQRPartnersSlideSZ72" hidden="1">#REF!</definedName>
    <definedName name="IQRPartnersSlideSZ77" hidden="1">#REF!</definedName>
    <definedName name="IQRPartnersSlideSZ78" hidden="1">#REF!</definedName>
    <definedName name="IQRPartnersSlideSZ79" hidden="1">#REF!</definedName>
    <definedName name="IQRPartnersSlideSZ80" hidden="1">#REF!</definedName>
    <definedName name="IQRPartnersSlideSZ81" hidden="1">#REF!</definedName>
    <definedName name="IQRPartnersSlideSZ85" hidden="1">#REF!</definedName>
    <definedName name="IQRPeopleH12" hidden="1">#REF!</definedName>
    <definedName name="IQRPeopleH13" hidden="1">#REF!</definedName>
    <definedName name="IQRPeopleH14" hidden="1">#REF!</definedName>
    <definedName name="IQRPeopleN12" hidden="1">#REF!</definedName>
    <definedName name="IQRPeopleN13" hidden="1">#REF!</definedName>
    <definedName name="IQRPeopleN14" hidden="1">#REF!</definedName>
    <definedName name="IQRQ101">"$Q$102:$Q$106"</definedName>
    <definedName name="IQRQ1052">"$Q$1053:$Q$1062"</definedName>
    <definedName name="IQRQ11">"$Q$12:$Q$23"</definedName>
    <definedName name="IQRQ1113">"$Q$1114:$Q$1118"</definedName>
    <definedName name="IQRQ1174">"$Q$1175:$Q$1182"</definedName>
    <definedName name="IQRQ12">"$Q$13"</definedName>
    <definedName name="IQRQ13" hidden="1">"$Q$14"</definedName>
    <definedName name="IQRQ134">"$Q$135:$Q$142"</definedName>
    <definedName name="IQRQ135">"$Q$136:$Q$165"</definedName>
    <definedName name="IQRQ14" hidden="1">"$Q$15:$Q$518"</definedName>
    <definedName name="IQRQ147">"$Q$148:$Q$153"</definedName>
    <definedName name="IQRQ15">"$Q$16:$Q$45"</definedName>
    <definedName name="IQRQ16" hidden="1">"$Q$17:$Q$26"</definedName>
    <definedName name="IQRQ17">"$Q$18:$Q$48"</definedName>
    <definedName name="IQRQ181">"$Q$182:$Q$185"</definedName>
    <definedName name="IQRQ197">"$Q$198:$Q$200"</definedName>
    <definedName name="IQRQ198">"$Q$199:$Q$212"</definedName>
    <definedName name="IQRQ228">"$Q$229:$Q$243"</definedName>
    <definedName name="IQRQ23" hidden="1">"$Q$24:$Q$277"</definedName>
    <definedName name="IQRQ25" hidden="1">"$Q$26:$Q$35"</definedName>
    <definedName name="IQRQ258">"$Q$259:$Q$271"</definedName>
    <definedName name="IQRQ259">"$Q$260:$Q$267"</definedName>
    <definedName name="IQRQ273">"$Q$274:$Q$288"</definedName>
    <definedName name="IQRQ28" hidden="1">"$Q$29:$Q$38"</definedName>
    <definedName name="IQRQ309">"$Q$310:$Q$313"</definedName>
    <definedName name="IQRQ319">"$Q$320:$Q$332"</definedName>
    <definedName name="IQRQ320">"$Q$321:$Q$340"</definedName>
    <definedName name="IQRQ342">"$Q$343:$Q$351"</definedName>
    <definedName name="IQRQ380">"$Q$381:$Q$400"</definedName>
    <definedName name="IQRQ381">"$Q$382:$Q$400"</definedName>
    <definedName name="IQRQ441">"$Q$442:$Q$458"</definedName>
    <definedName name="IQRQ442">"$Q$443:$Q$458"</definedName>
    <definedName name="IQRQ502">"$Q$503:$Q$519"</definedName>
    <definedName name="IQRQ503">"$Q$504:$Q$514"</definedName>
    <definedName name="IQRQ563">"$Q$564:$Q$581"</definedName>
    <definedName name="IQRQ564">"$Q$565:$Q$569"</definedName>
    <definedName name="IQRQ57">"$Q$58:$Q$64"</definedName>
    <definedName name="IQRQ624">"$Q$625:$Q$645"</definedName>
    <definedName name="IQRQ625">"$Q$626:$Q$644"</definedName>
    <definedName name="IQRQ685">"$Q$686:$Q$715"</definedName>
    <definedName name="IQRQ686">"$Q$687:$Q$702"</definedName>
    <definedName name="IQRQ72">"$Q$73:$Q$87"</definedName>
    <definedName name="IQRQ73">"$Q$74:$Q$86"</definedName>
    <definedName name="IQRQ746">"$Q$747:$Q$772"</definedName>
    <definedName name="IQRQ747">"$Q$748:$Q$775"</definedName>
    <definedName name="IQRQ807">"$Q$808:$Q$830"</definedName>
    <definedName name="IQRQ808">"$Q$809:$Q$839"</definedName>
    <definedName name="IQRQ868">"$Q$869:$Q$889"</definedName>
    <definedName name="IQRQ869">"$Q$870:$Q$901"</definedName>
    <definedName name="IQRQ930">"$Q$931:$Q$938"</definedName>
    <definedName name="IQRQ991">"$Q$992:$Q$997"</definedName>
    <definedName name="IQRR11">"$R$12:$R$30"</definedName>
    <definedName name="IQRR12" hidden="1">"$R$13"</definedName>
    <definedName name="IQRR13" hidden="1">"$R$14"</definedName>
    <definedName name="IQRR134">"$R$135:$R$139"</definedName>
    <definedName name="IQRR14">"$R$15:$R$45"</definedName>
    <definedName name="IQRR16" hidden="1">"$R$17:$R$26"</definedName>
    <definedName name="IQRR192">"$R$193:$R$443"</definedName>
    <definedName name="IQRR207">"$R$208:$R$458"</definedName>
    <definedName name="IQRR24">"$R$25:$R$275"</definedName>
    <definedName name="IQRR28" hidden="1">"$R$29:$R$38"</definedName>
    <definedName name="IQRR3" hidden="1">"$R$4:$R$13"</definedName>
    <definedName name="IQRR319">"$R$320"</definedName>
    <definedName name="IQRR6">"$R$7:$R$36"</definedName>
    <definedName name="IQRR7" hidden="1">"$R$8:$R$260"</definedName>
    <definedName name="IQRR72">"$R$73:$R$80"</definedName>
    <definedName name="IQRR9">"$R$10:$R$26"</definedName>
    <definedName name="IQRRationaleAF17" hidden="1">#REF!</definedName>
    <definedName name="IQRRationaleAZ17" hidden="1">#REF!</definedName>
    <definedName name="IQRS1052">"$S$1053:$S$1056"</definedName>
    <definedName name="IQRS11">"$S$12:$S$17"</definedName>
    <definedName name="IQRS1113">"$S$1114"</definedName>
    <definedName name="IQRS1174">"$S$1175:$S$1177"</definedName>
    <definedName name="IQRS12">"$S$13"</definedName>
    <definedName name="IQRS13" hidden="1">"$S$14"</definedName>
    <definedName name="IQRS134">"$S$135:$S$137"</definedName>
    <definedName name="IQRS135">"$S$136:$S$145"</definedName>
    <definedName name="IQRS197">"$S$198:$S$199"</definedName>
    <definedName name="IQRS198">"$S$199:$S$204"</definedName>
    <definedName name="IQRS258">"$S$259:$S$265"</definedName>
    <definedName name="IQRS259">"$S$260:$S$261"</definedName>
    <definedName name="IQRS28" hidden="1">"$S$29:$S$38"</definedName>
    <definedName name="IQRS319">"$S$320:$S$325"</definedName>
    <definedName name="IQRS320">"$S$321:$S$328"</definedName>
    <definedName name="IQRS380">"$S$381:$S$393"</definedName>
    <definedName name="IQRS381">"$S$382:$S$387"</definedName>
    <definedName name="IQRS441">"$S$442:$S$454"</definedName>
    <definedName name="IQRS442">"$S$443:$S$448"</definedName>
    <definedName name="IQRS502">"$S$503:$S$515"</definedName>
    <definedName name="IQRS503">"$S$504"</definedName>
    <definedName name="IQRS563">"$S$564:$S$570"</definedName>
    <definedName name="IQRS564">"$S$565"</definedName>
    <definedName name="IQRS6">"$S$7:$S$259"</definedName>
    <definedName name="IQRS61" hidden="1">"$S$62:$S$126"</definedName>
    <definedName name="IQRS624">"$S$625:$S$631"</definedName>
    <definedName name="IQRS625">"$S$626:$S$631"</definedName>
    <definedName name="IQRS685">"$S$686:$S$698"</definedName>
    <definedName name="IQRS686">"$S$687:$S$692"</definedName>
    <definedName name="IQRS72">"$S$73:$S$78"</definedName>
    <definedName name="IQRS73">"$S$74:$S$78"</definedName>
    <definedName name="IQRS746">"$S$747:$S$757"</definedName>
    <definedName name="IQRS747">"$S$748:$S$753"</definedName>
    <definedName name="IQRS807">"$S$808:$S$821"</definedName>
    <definedName name="IQRS808">"$S$809:$S$815"</definedName>
    <definedName name="IQRS868">"$S$869:$S$878"</definedName>
    <definedName name="IQRS869">"$S$870:$S$877"</definedName>
    <definedName name="IQRS9">"$S$10:$S$23"</definedName>
    <definedName name="IQRS930">"$S$931:$S$933"</definedName>
    <definedName name="IQRS991">"$S$992:$S$993"</definedName>
    <definedName name="IQRSheet1H12" hidden="1">#REF!</definedName>
    <definedName name="IQRSheet1H13" hidden="1">#REF!</definedName>
    <definedName name="IQRSheet1H14" hidden="1">#REF!</definedName>
    <definedName name="IQRSheet1H15" hidden="1">#REF!</definedName>
    <definedName name="IQRSheet1H16" hidden="1">#REF!</definedName>
    <definedName name="IQRSheet1H17" hidden="1">#REF!</definedName>
    <definedName name="IQRSheet1H18" hidden="1">#REF!</definedName>
    <definedName name="IQRSheet1H19" hidden="1">#REF!</definedName>
    <definedName name="IQRSheet1H20" hidden="1">#REF!</definedName>
    <definedName name="IQRSheet1N12" hidden="1">#REF!</definedName>
    <definedName name="IQRSheet1N13" hidden="1">#REF!</definedName>
    <definedName name="IQRSheet1N14" hidden="1">#REF!</definedName>
    <definedName name="IQRSheet1N15" hidden="1">#REF!</definedName>
    <definedName name="IQRSheet1N16" hidden="1">#REF!</definedName>
    <definedName name="IQRSheet1N17" hidden="1">#REF!</definedName>
    <definedName name="IQRSheet1N18" hidden="1">#REF!</definedName>
    <definedName name="IQRSheet1N19" hidden="1">#REF!</definedName>
    <definedName name="IQRSheet1N20" hidden="1">#REF!</definedName>
    <definedName name="IQRT11">"$T$12:$T$30"</definedName>
    <definedName name="IQRT12" hidden="1">"$T$13"</definedName>
    <definedName name="IQRT13" hidden="1">"$T$14"</definedName>
    <definedName name="IQRT134">"$T$135:$T$139"</definedName>
    <definedName name="IQRT14">"$T$15:$T$45"</definedName>
    <definedName name="IQRT17">"$T$18:$T$48"</definedName>
    <definedName name="IQRT319">"$T$320"</definedName>
    <definedName name="IQRT4" hidden="1">"$T$5:$T$14"</definedName>
    <definedName name="IQRT5" hidden="1">"$T$6:$T$15"</definedName>
    <definedName name="IQRT7">"$T$8:$T$38"</definedName>
    <definedName name="IQRT72">"$T$73:$T$80"</definedName>
    <definedName name="IQRT9">"$T$10:$T$14"</definedName>
    <definedName name="IQRTEXRationale2AZ17" hidden="1">#REF!</definedName>
    <definedName name="IQRTEXRationale3AZ17" hidden="1">#REF!</definedName>
    <definedName name="IQRTEXRationaleAF17" hidden="1">#REF!</definedName>
    <definedName name="IQRTEXRationaleAZ17" hidden="1">#REF!</definedName>
    <definedName name="IQRU1052">"$U$1053:$U$1068"</definedName>
    <definedName name="IQRU11">"$U$12:$U$264"</definedName>
    <definedName name="IQRU1113">"$U$1114:$U$1118"</definedName>
    <definedName name="IQRU1174">"$U$1175:$U$1196"</definedName>
    <definedName name="IQRU12">"$U$13"</definedName>
    <definedName name="IQRU13" hidden="1">"$U$14"</definedName>
    <definedName name="IQRU134">"$U$135:$U$142"</definedName>
    <definedName name="IQRU135">"$U$136:$U$165"</definedName>
    <definedName name="IQRU14">"$U$15:$U$266"</definedName>
    <definedName name="IQRU162" hidden="1">"$U$163:$U$166"</definedName>
    <definedName name="IQRU164" hidden="1">"$U$165:$U$168"</definedName>
    <definedName name="IQRU165" hidden="1">"$U$166:$U$169"</definedName>
    <definedName name="IQRU166" hidden="1">"$U$167:$U$170"</definedName>
    <definedName name="IQRU175" hidden="1">"$U$176:$U$179"</definedName>
    <definedName name="IQRU194" hidden="1">"$U$195:$U$198"</definedName>
    <definedName name="IQRU196" hidden="1">"$U$197:$U$200"</definedName>
    <definedName name="IQRU197">"$U$198:$U$201"</definedName>
    <definedName name="IQRU198">"$U$199:$U$213"</definedName>
    <definedName name="IQRU203" hidden="1">"$U$204:$U$210"</definedName>
    <definedName name="IQRU258">"$U$259:$U$272"</definedName>
    <definedName name="IQRU259">"$U$260:$U$273"</definedName>
    <definedName name="IQRU28" hidden="1">"$U$29:$U$48"</definedName>
    <definedName name="IQRU319">"$U$320:$U$332"</definedName>
    <definedName name="IQRU320">"$U$321:$U$340"</definedName>
    <definedName name="IQRU380">"$U$381:$U$400"</definedName>
    <definedName name="IQRU381">"$U$382:$U$399"</definedName>
    <definedName name="IQRU441">"$U$442:$U$458"</definedName>
    <definedName name="IQRU442">"$U$443:$U$458"</definedName>
    <definedName name="IQRU502">"$U$503:$U$520"</definedName>
    <definedName name="IQRU503">"$U$504:$U$527"</definedName>
    <definedName name="IQRU563">"$U$564:$U$581"</definedName>
    <definedName name="IQRU564">"$U$565:$U$576"</definedName>
    <definedName name="IQRU624">"$U$625:$U$645"</definedName>
    <definedName name="IQRU625">"$U$626:$U$644"</definedName>
    <definedName name="IQRU685">"$U$686:$U$715"</definedName>
    <definedName name="IQRU686">"$U$687:$U$721"</definedName>
    <definedName name="IQRU72">"$U$73:$U$88"</definedName>
    <definedName name="IQRU73">"$U$74:$U$86"</definedName>
    <definedName name="IQRU746">"$U$747:$U$776"</definedName>
    <definedName name="IQRU747">"$U$748:$U$779"</definedName>
    <definedName name="IQRU807">"$U$808:$U$830"</definedName>
    <definedName name="IQRU808">"$U$809:$U$847"</definedName>
    <definedName name="IQRU868">"$U$869:$U$889"</definedName>
    <definedName name="IQRU869">"$U$870:$U$905"</definedName>
    <definedName name="IQRU9">"$U$10:$U$22"</definedName>
    <definedName name="IQRU930">"$U$931:$U$949"</definedName>
    <definedName name="IQRU991">"$U$992:$U$1004"</definedName>
    <definedName name="IQRV1052">"$V$1053:$V$1068"</definedName>
    <definedName name="IQRV11">"$V$12:$V$264"</definedName>
    <definedName name="IQRV1113">"$V$1114:$V$1118"</definedName>
    <definedName name="IQRV1174">"$V$1175:$V$1196"</definedName>
    <definedName name="IQRV12">"$V$13"</definedName>
    <definedName name="IQRV13" hidden="1">"$V$14"</definedName>
    <definedName name="IQRV134">"$V$135:$V$142"</definedName>
    <definedName name="IQRV135">"$V$136:$V$165"</definedName>
    <definedName name="IQRV15">"$V$16:$V$45"</definedName>
    <definedName name="IQRV17">"$V$18:$V$48"</definedName>
    <definedName name="IQRV196" hidden="1">"$V$197:$V$200"</definedName>
    <definedName name="IQRV197">"$V$198:$V$201"</definedName>
    <definedName name="IQRV198">"$V$199:$V$213"</definedName>
    <definedName name="IQRV20" hidden="1">"$V$21:$V$23"</definedName>
    <definedName name="IQRV258">"$V$259:$V$272"</definedName>
    <definedName name="IQRV259">"$V$260:$V$273"</definedName>
    <definedName name="IQRV28" hidden="1">"$V$29:$V$48"</definedName>
    <definedName name="IQRV319">"$V$320:$V$332"</definedName>
    <definedName name="IQRV320">"$V$321:$V$340"</definedName>
    <definedName name="IQRV380">"$V$381:$V$400"</definedName>
    <definedName name="IQRV381">"$V$382:$V$399"</definedName>
    <definedName name="IQRV441">"$V$442:$V$458"</definedName>
    <definedName name="IQRV442">"$V$443:$V$458"</definedName>
    <definedName name="IQRV502">"$V$503:$V$520"</definedName>
    <definedName name="IQRV503">"$V$504:$V$527"</definedName>
    <definedName name="IQRV563">"$V$564:$V$581"</definedName>
    <definedName name="IQRV564">"$V$565:$V$576"</definedName>
    <definedName name="IQRV6">"$V$7:$V$36"</definedName>
    <definedName name="IQRV624">"$V$625:$V$645"</definedName>
    <definedName name="IQRV625">"$V$626:$V$644"</definedName>
    <definedName name="IQRV685">"$V$686:$V$715"</definedName>
    <definedName name="IQRV686">"$V$687:$V$721"</definedName>
    <definedName name="IQRV7" hidden="1">"$V$8:$V$260"</definedName>
    <definedName name="IQRV72">"$V$73:$V$88"</definedName>
    <definedName name="IQRV73">"$V$74:$V$86"</definedName>
    <definedName name="IQRV746">"$V$747:$V$776"</definedName>
    <definedName name="IQRV747">"$V$748:$V$779"</definedName>
    <definedName name="IQRV807">"$V$808:$V$830"</definedName>
    <definedName name="IQRV808">"$V$809:$V$847"</definedName>
    <definedName name="IQRV868">"$V$869:$V$889"</definedName>
    <definedName name="IQRV869">"$V$870:$V$905"</definedName>
    <definedName name="IQRV930">"$V$931:$V$949"</definedName>
    <definedName name="IQRV991">"$V$992:$V$1004"</definedName>
    <definedName name="IQRW12" hidden="1">"$W$13"</definedName>
    <definedName name="IQRW13" hidden="1">"$W$14"</definedName>
    <definedName name="IQRW14" hidden="1">"$W$15:$W$19"</definedName>
    <definedName name="IQRW196" hidden="1">"$W$197:$W$200"</definedName>
    <definedName name="IQRW28" hidden="1">"$W$29:$W$48"</definedName>
    <definedName name="IQRW4" hidden="1">"$W$5:$W$9"</definedName>
    <definedName name="IQRW8" hidden="1">"$W$9:$W$261"</definedName>
    <definedName name="IQRX10" hidden="1">"$X$11:$X$114"</definedName>
    <definedName name="IQRX12" hidden="1">"$X$13"</definedName>
    <definedName name="IQRX13" hidden="1">"$X$14"</definedName>
    <definedName name="IQRX14" hidden="1">"$X$15:$X$19"</definedName>
    <definedName name="IQRX203" hidden="1">"$X$204:$X$211"</definedName>
    <definedName name="IQRX28" hidden="1">"$X$29:$X$48"</definedName>
    <definedName name="IQRX4" hidden="1">"$X$5:$X$9"</definedName>
    <definedName name="IQRX7" hidden="1">"$X$8:$X$78"</definedName>
    <definedName name="IQRY12" hidden="1">"$Y$13"</definedName>
    <definedName name="IQRY13" hidden="1">"$Y$14"</definedName>
    <definedName name="IQRY14" hidden="1">"$Y$15:$Y$19"</definedName>
    <definedName name="IQRY17">"$Y$18:$Y$48"</definedName>
    <definedName name="IQRY203" hidden="1">"$Y$204:$Y$211"</definedName>
    <definedName name="IQRY28" hidden="1">"$Y$29:$Y$48"</definedName>
    <definedName name="IQRY4" hidden="1">"$Y$5:$Y$9"</definedName>
    <definedName name="IQRY7">"$Y$8:$Y$38"</definedName>
    <definedName name="IQRY70" hidden="1">"$Y$71:$Y$74"</definedName>
    <definedName name="IQRZ12" hidden="1">"$Z$13"</definedName>
    <definedName name="IQRZ13" hidden="1">"$Z$14"</definedName>
    <definedName name="IQRZ14" hidden="1">"$Z$15:$Z$19"</definedName>
    <definedName name="IQRZ28" hidden="1">"$Z$29:$Z$48"</definedName>
    <definedName name="IQRZ4" hidden="1">"$Z$5:$Z$9"</definedName>
    <definedName name="IQRZ6">"$Z$7:$Z$36"</definedName>
    <definedName name="IQRZ7" hidden="1">"$Z$8:$Z$78"</definedName>
    <definedName name="IQSCapIQDownloadA1" hidden="1">"$A$2:$A$56"</definedName>
    <definedName name="IQSFINListB13" hidden="1">"$B$14:$B$1369"</definedName>
    <definedName name="IQSFINListB15" hidden="1">"$B$16:$B$443"</definedName>
    <definedName name="iQShowHideColumns" hidden="1">"iQShowAll"</definedName>
    <definedName name="IQSInputsB8" hidden="1">"$B$9:$B$135"</definedName>
    <definedName name="IQSInputsC12" hidden="1">"$C$13:$C$190"</definedName>
    <definedName name="IQSInputsC51" hidden="1">"$C$52:$C$140"</definedName>
    <definedName name="IQSListB262" hidden="1">"$B$263:$B$350"</definedName>
    <definedName name="IQSListB85" hidden="1">"$B$86:$B$308"</definedName>
    <definedName name="IQSListC329" hidden="1">"$C$330:$C$384"</definedName>
    <definedName name="IQSOutputB12" hidden="1">"$B$13:$B$67"</definedName>
    <definedName name="IQSSheet3B2" hidden="1">#REF!</definedName>
    <definedName name="IQSTransactionCompsA12" hidden="1">"$A$13:$A$56"</definedName>
    <definedName name="IQSVitesseBX14" hidden="1">"$BX$15:$BX$17"</definedName>
    <definedName name="IQSVitesseBX17" hidden="1">"$BX$18"</definedName>
    <definedName name="IQSVitesseBX19" hidden="1">"$BX$20:$BX$22"</definedName>
    <definedName name="IQSVitesseBX23" hidden="1">"$BX$24:$BX$27"</definedName>
    <definedName name="IQSVitesseBX5" hidden="1">"$BX$6:$BX$16"</definedName>
    <definedName name="irange_1_App">"ZEUS2"</definedName>
    <definedName name="irange_1_DB">"ACCOUNTS"</definedName>
    <definedName name="irange_1_Svr">"olympia.equant.com"</definedName>
    <definedName name="irange_1_Updated">"12/07/2002 17:26:32"</definedName>
    <definedName name="irange_2_App">"ZEUS2"</definedName>
    <definedName name="irange_2_DB">"ACCOUNTS"</definedName>
    <definedName name="irange_2_Svr">"olympia.equant.com"</definedName>
    <definedName name="irange_2_Updated">"12/07/2002 17:32:59"</definedName>
    <definedName name="irange_3_App">"ZEUS2"</definedName>
    <definedName name="irange_3_DB">"ACCOUNTS"</definedName>
    <definedName name="irange_3_Svr">"olympia.equant.com"</definedName>
    <definedName name="irange_3_Updated">"12/07/2002 17:37:42"</definedName>
    <definedName name="irange_4_App">"ZEUS2"</definedName>
    <definedName name="irange_4_DB">"ACCOUNTS"</definedName>
    <definedName name="irange_4_Svr">"olympia.equant.com"</definedName>
    <definedName name="irange_4_Updated">"12/07/2002 17:43:57"</definedName>
    <definedName name="irange_5_App">"ZEUS2"</definedName>
    <definedName name="irange_5_DB">"ACCOUNTS"</definedName>
    <definedName name="irange_5_Svr">"olympia.equant.com"</definedName>
    <definedName name="irange_5_Updated">"12/07/2002 18:01:54"</definedName>
    <definedName name="irange_6_App">"ZEUS2"</definedName>
    <definedName name="irange_6_DB">"ACCOUNTS"</definedName>
    <definedName name="irange_6_Svr">"olympia.equant.com"</definedName>
    <definedName name="irange_6_Updated">"16/07/2002 13:05:30"</definedName>
    <definedName name="irange_7_App">"ZEUS2"</definedName>
    <definedName name="irange_7_DB">"ACCOUNTS"</definedName>
    <definedName name="irange_7_Svr">"olympia.equant.com"</definedName>
    <definedName name="irange_7_Updated">"12/07/2002 18:02:12"</definedName>
    <definedName name="irange_A_Updated">"03/07/2002 09:49:04"</definedName>
    <definedName name="irange_B_Updated">"03/07/2002 11:10:47"</definedName>
    <definedName name="iRange_P10_App">"Icarus2"</definedName>
    <definedName name="iRange_P10_DB">"Revenue"</definedName>
    <definedName name="iRange_P10_Svr">"Olympia.Equant.Com"</definedName>
    <definedName name="iRange_P10_Updated">"02/07/2002 11:03:32"</definedName>
    <definedName name="iRange_P11_App">"Icarus2"</definedName>
    <definedName name="iRange_P11_DB">"Revenue"</definedName>
    <definedName name="iRange_P11_Svr">"Olympia.Equant.Com"</definedName>
    <definedName name="iRange_P11_Updated">"02/07/2002 11:03:56"</definedName>
    <definedName name="iRange_p12_App">"Icarus2"</definedName>
    <definedName name="iRange_p12_DB">"Revenue"</definedName>
    <definedName name="iRange_p12_Svr">"Olympia.Equant.Com"</definedName>
    <definedName name="iRange_p12_Updated">"02/07/2002 11:03:59"</definedName>
    <definedName name="iRange_P13_App">"Icarus2"</definedName>
    <definedName name="iRange_P13_DB">"Revenue"</definedName>
    <definedName name="iRange_P13_Svr">"Olympia.Equant.Com"</definedName>
    <definedName name="iRange_P13_Updated">"02/07/2002 11:04:04"</definedName>
    <definedName name="iRange_P14_App">"Icarus2"</definedName>
    <definedName name="iRange_P14_DB">"Revenue"</definedName>
    <definedName name="iRange_P14_Svr">"Olympia.Equant.Com"</definedName>
    <definedName name="iRange_P14_Updated">"02/07/2002 11:04:13"</definedName>
    <definedName name="iRange_P15_App">"Icarus2"</definedName>
    <definedName name="iRange_P15_DB">"Revenue"</definedName>
    <definedName name="iRange_P15_Svr">"Olympia.Equant.Com"</definedName>
    <definedName name="iRange_P15_Updated">"02/07/2002 11:04:35"</definedName>
    <definedName name="iRange_P2_App">"Zeus2"</definedName>
    <definedName name="iRange_P2_DB">"Accounts"</definedName>
    <definedName name="iRange_P2_Svr">"Olympia.Equant.Com"</definedName>
    <definedName name="iRange_P2_Updated">"02/07/2002 11:04:38"</definedName>
    <definedName name="iRange_p3_App">"Zeus2"</definedName>
    <definedName name="iRange_p3_DB">"Accounts"</definedName>
    <definedName name="iRange_p3_Svr">"Olympia.Equant.Com"</definedName>
    <definedName name="iRange_p3_Updated">"02/07/2002 11:04:42"</definedName>
    <definedName name="iRange_P4_App">"Zeus2"</definedName>
    <definedName name="iRange_P4_DB">"Accounts"</definedName>
    <definedName name="iRange_P4_Svr">"Olympia.Equant.Com"</definedName>
    <definedName name="iRange_P4_Updated">"02/07/2002 11:04:44"</definedName>
    <definedName name="iRange_P5_App">"ZEUS2"</definedName>
    <definedName name="iRange_P5_DB">"Accounts"</definedName>
    <definedName name="iRange_P5_Svr">"Olympia.Equant.Com"</definedName>
    <definedName name="iRange_P5_Updated">"02/07/2002 11:04:46"</definedName>
    <definedName name="iRange_P6_App">"ZEUS2"</definedName>
    <definedName name="iRange_P6_DB">"Accounts"</definedName>
    <definedName name="iRange_P6_Svr">"Olympia.Equant.Com"</definedName>
    <definedName name="iRange_P6_Updated">"02/07/2002 11:04:48"</definedName>
    <definedName name="iRange_P7_App">"ZEUS2"</definedName>
    <definedName name="iRange_P7_DB">"Accounts"</definedName>
    <definedName name="iRange_P7_Svr">"Olympia.Equant.Com"</definedName>
    <definedName name="iRange_P7_Updated">"02/07/2002 11:04:50"</definedName>
    <definedName name="iRange_P7b_App">"ZEUS2"</definedName>
    <definedName name="iRange_P7b_DB">"Accounts"</definedName>
    <definedName name="iRange_P7b_Svr">"Olympia.Equant.Com"</definedName>
    <definedName name="iRange_P7b_Updated">"02/07/2002 11:04:51"</definedName>
    <definedName name="irange_P9_App">"ZEUS2"</definedName>
    <definedName name="irange_P9_DB">"Accounts"</definedName>
    <definedName name="irange_P9_Svr">"Olympia.Equant.Com"</definedName>
    <definedName name="irange_P9_Updated">"02/07/2002 11:04:53"</definedName>
    <definedName name="iRANGE_RECON_Updated">"10/07/2002 11:04:49"</definedName>
    <definedName name="iRANGE1_App">"ZEUS2"</definedName>
    <definedName name="iRANGE1_DB">"ACCOUNTS"</definedName>
    <definedName name="iRANGE1_Svr">"olympia.equant.com"</definedName>
    <definedName name="iRANGE1_Updated">"23/07/2002 18:34:38"</definedName>
    <definedName name="IRD">39291.6324537037</definedName>
    <definedName name="IRI_WorkspaceId" hidden="1">"f875d9690653425d92f0c414ebaac308"</definedName>
    <definedName name="IRR_File">"IRR_Calc"</definedName>
    <definedName name="IS">#REF!</definedName>
    <definedName name="IsColHidden" hidden="1">FALSE</definedName>
    <definedName name="IsLTMColHidden" hidden="1">FALSE</definedName>
    <definedName name="Issue" hidden="1">"BL7FKFTY6NDALOTZZF8PFRAS6"</definedName>
    <definedName name="IT" hidden="1">{"'Sheet1'!$A$1:$H$36"}</definedName>
    <definedName name="ItemLink">#REF!</definedName>
    <definedName name="ItemStart" hidden="1">#REF!</definedName>
    <definedName name="ITLeXToEUR">1/EUReXToITL</definedName>
    <definedName name="IT수정" hidden="1">{"'Sheet1'!$A$1:$H$36"}</definedName>
    <definedName name="iuhiliu" hidden="1">{#N/A,#N/A,FALSE,"Sheet1"}</definedName>
    <definedName name="iv" hidden="1">{#N/A,#N/A,TRUE,"F3 Bullets";#N/A,#N/A,TRUE,"FD III Port Summ";#N/A,#N/A,TRUE,"BV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Valve";#N/A,#N/A,TRUE,"KBA";#N/A,#N/A,TRUE,"Glassmaster";#N/A,#N/A,TRUE,"May";#N/A,#N/A,TRUE,"ACE"}</definedName>
    <definedName name="ivaarg">1.21</definedName>
    <definedName name="ivabol">1.1494</definedName>
    <definedName name="j" hidden="1">#REF!</definedName>
    <definedName name="J_WT" hidden="1">#REF!</definedName>
    <definedName name="Jan">"Walldorf_CY_BS"</definedName>
    <definedName name="jan03distributed" hidden="1">{"'Sheet1'!$H$10"}</definedName>
    <definedName name="Jane" hidden="1">{"'1-TheatreBkgs'!$A$1:$L$102"}</definedName>
    <definedName name="jason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JBNAM">"QPADEV003D"</definedName>
    <definedName name="JBNMB">"088530"</definedName>
    <definedName name="jdgfghdf" hidden="1">#REF!</definedName>
    <definedName name="jeyj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jfjfjf" hidden="1">{"'Bellville Acetylene'!$A$1:$L$99"}</definedName>
    <definedName name="jh" hidden="1">{#N/A,#N/A,FALSE,"Assump";#N/A,#N/A,FALSE,"Income";#N/A,#N/A,FALSE,"Balance";#N/A,#N/A,FALSE,"DCF Pump";#N/A,#N/A,FALSE,"Trans Assump";#N/A,#N/A,FALSE,"Combined Income";#N/A,#N/A,FALSE,"Combined Balance"}</definedName>
    <definedName name="jhiuh" hidden="1">{"'RCIM'!$E$128"}</definedName>
    <definedName name="jhjh" hidden="1">{"Olk by Qtr Full",#N/A,FALSE,"Tot PalmPalm";"Olk by Qtr Full",#N/A,FALSE,"Tot Device";"Olk by Qtr Full",#N/A,FALSE,"Platform";"Olk by Qtr Full",#N/A,FALSE,"Palm.Net";"Olk by Qtr Full",#N/A,FALSE,"Elim"}</definedName>
    <definedName name="jhl" hidden="1">{#N/A,#N/A,FALSE,"Sheet1"}</definedName>
    <definedName name="ji">{"'Highlights'!$A$1:$M$123"}</definedName>
    <definedName name="jim" hidden="1">{"'Directory'!$A$72:$E$91"}</definedName>
    <definedName name="jimm" hidden="1">{"'Directory'!$A$72:$E$91"}</definedName>
    <definedName name="jip">{"'Highlights'!$A$1:$M$123"}</definedName>
    <definedName name="jj" hidden="1">{"'SIVA Pricing Model'!$A$1:$F$39"}</definedName>
    <definedName name="JJJJ" hidden="1">#REF!</definedName>
    <definedName name="jjjjj" hidden="1">{"'1098trans'!$A$10:$F$64","'1098trans'!$A$65:$A$66","'1098trans'!$A$67:$D$69","'1098trans'!$A$64:$F$69"}</definedName>
    <definedName name="JJKKEEEE" hidden="1">{"'Vietnam'!$E$21:$W$45","'Vietnam'!$E$21:$W$45"}</definedName>
    <definedName name="JJKKEEEE2" hidden="1">{"'Vietnam'!$E$21:$W$45","'Vietnam'!$E$21:$W$45"}</definedName>
    <definedName name="jjuuy" hidden="1">{"'Vietnam'!$E$21:$W$45","'Vietnam'!$E$21:$W$45"}</definedName>
    <definedName name="jk">{0,0,0,0;0,0,0,0;0,0,0,0;0,0,0,0;0,0,0,0;0,0,0,0;0,0,0,0;0,0,0,0;0,0,0,0;0,0,0,0;0,0,0,0;0,0,0,0;0,#VALUE!,0,0;0,0,0,0;0,0,0,0;0,0,0,0;4.02506300418233E-305,0,0,0;0,0,0,0;3.33761291040418E-308,5.56268889233185E-308,8.90030392771069E-308,1.55755255047865E-307;2.6700903295667E-307,4.45015111635219E-307,0,0}</definedName>
    <definedName name="jkh" hidden="1">#REF!</definedName>
    <definedName name="jklhjk" hidden="1">{#N/A,#N/A,FALSE,"Sheet1"}</definedName>
    <definedName name="jklj">#REF!</definedName>
    <definedName name="JNPRpublish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jo" hidden="1">{#N/A,#N/A,FALSE,"Calculator"}</definedName>
    <definedName name="jo1a" hidden="1">{#N/A,#N/A,FALSE,"Calculator"}</definedName>
    <definedName name="joa" hidden="1">{#N/A,#N/A,FALSE,"Calculator"}</definedName>
    <definedName name="joimnf" hidden="1">{"'RCIM'!$E$128"}</definedName>
    <definedName name="jop" hidden="1">{#N/A,#N/A,FALSE,"Calculator"}</definedName>
    <definedName name="jopa" hidden="1">{#N/A,#N/A,FALSE,"Calculator"}</definedName>
    <definedName name="Journal">#REF!</definedName>
    <definedName name="JP" hidden="1">{"'SIVA Pricing Model'!$A$1:$F$39"}</definedName>
    <definedName name="jsdfgf" hidden="1">#REF!</definedName>
    <definedName name="jskljsljslk" hidden="1">TEXTREFCOPY1</definedName>
    <definedName name="jtotal93">#REF!</definedName>
    <definedName name="jtotal94">#REF!</definedName>
    <definedName name="jtotal95">#REF!</definedName>
    <definedName name="jtotal96">#REF!</definedName>
    <definedName name="jtotal97">#REF!</definedName>
    <definedName name="jtotal98">#REF!</definedName>
    <definedName name="jtotal99">#REF!</definedName>
    <definedName name="ju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Juice">#REF!</definedName>
    <definedName name="jul" hidden="1">{#N/A,#N/A,TRUE,"Guggino";#N/A,#N/A,TRUE,"Peteka";#N/A,#N/A,TRUE,"Teitler"}</definedName>
    <definedName name="JULY">4</definedName>
    <definedName name="July_sch" hidden="1">{"'Sheet1'!$H$10"}</definedName>
    <definedName name="JUNE">3</definedName>
    <definedName name="June_sched" hidden="1">{"'Sheet1'!$H$10"}</definedName>
    <definedName name="junk" hidden="1">0</definedName>
    <definedName name="junk2" hidden="1">{"BS",#N/A,FALSE,"USA"}</definedName>
    <definedName name="junk3" hidden="1">{"BS",#N/A,FALSE,"USA"}</definedName>
    <definedName name="junkme" hidden="1">{#N/A,#N/A,TRUE,"Status Report";#N/A,#N/A,TRUE,"Current Forecast";#N/A,#N/A,TRUE,"Last Forecast";#N/A,#N/A,TRUE,"BP";#N/A,#N/A,TRUE,"LY"}</definedName>
    <definedName name="jythjftddfgsd" hidden="1">{"'Sheet1'!$A$1:$O$40"}</definedName>
    <definedName name="k" hidden="1">#REF!</definedName>
    <definedName name="k_1" hidden="1">{"DCF","UPSIDE CASE",FALSE,"Sheet1";"DCF","BASE CASE",FALSE,"Sheet1";"DCF","DOWNSIDE CASE",FALSE,"Sheet1"}</definedName>
    <definedName name="K2__CVPARAMS__" hidden="1">"Any by Any!$B$17:$C$38;"</definedName>
    <definedName name="K2__EVCOMOPTS__" hidden="1">10</definedName>
    <definedName name="K2__LOCKEDCVW__" hidden="1">"MAIN,OTHERREV,ACTUAL,USD,E.2990,ALL_JOBS,ALL_ORGS,ALL_PROD,2004.JAN,PERIODIC,;"</definedName>
    <definedName name="K2__LOCKSTATUS__" hidden="1">2</definedName>
    <definedName name="K2__MAXEXPCOLS__" hidden="1">100</definedName>
    <definedName name="K2__MAXEXPROWS__" hidden="1">1000</definedName>
    <definedName name="K2__WBEVMODE__" hidden="1">0</definedName>
    <definedName name="K2__WBREFOPTIONS__" hidden="1">63</definedName>
    <definedName name="K2_WBEVMODE" hidden="1">0</definedName>
    <definedName name="K301A" hidden="1">{#N/A,#N/A,FALSE,"Index";#N/A,#N/A,FALSE,"inc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ka" hidden="1">{"TOTAL",#N/A,FALSE,"A";"FISCAL94",#N/A,FALSE,"A";"FISCAL95",#N/A,FALSE,"A";"FISCAL96",#N/A,FALSE,"A";"misc page",#N/A,FALSE,"A"}</definedName>
    <definedName name="Kansas">#REF!</definedName>
    <definedName name="kas" hidden="1">{"TOTAL",#N/A,FALSE,"A";"FISCAL94",#N/A,FALSE,"A";"FISCAL95",#N/A,FALSE,"A";"FISCAL96",#N/A,FALSE,"A";"misc page",#N/A,FALSE,"A"}</definedName>
    <definedName name="kdkd" hidden="1">{#N/A,#N/A,FALSE,"Sheet1"}</definedName>
    <definedName name="Ke">#REF!</definedName>
    <definedName name="Kentucky">#REF!</definedName>
    <definedName name="key" hidden="1">#REF!</definedName>
    <definedName name="keycopr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keycorp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keycorp2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khj" hidden="1">{#N/A,#N/A,FALSE,"Sheet1"}</definedName>
    <definedName name="khsdfkj" hidden="1">{#N/A,#N/A,TRUE,"Cover";#N/A,#N/A,TRUE,"Sum";#N/A,#N/A,TRUE,"SubsRev";#N/A,#N/A,TRUE,"CapEx";#N/A,#N/A,TRUE,"OpEx";#N/A,#N/A,TRUE,"SUs";#N/A,#N/A,TRUE,"OrgChart";#N/A,#N/A,TRUE,"Staff";#N/A,#N/A,TRUE,"P&amp;L";#N/A,#N/A,TRUE,"Cash";#N/A,#N/A,TRUE,"BS";#N/A,#N/A,TRUE,"Valuation";#N/A,#N/A,TRUE,"CapEx-Assumptions";#N/A,#N/A,TRUE,"OpEx-Assumptions"}</definedName>
    <definedName name="KIRBY">#REF!</definedName>
    <definedName name="kj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kjdjdjd" hidden="1">{#N/A,#N/A,FALSE,"Sheet1"}</definedName>
    <definedName name="kjdslf" hidden="1">{#N/A,#N/A,FALSE,"Sheet1"}</definedName>
    <definedName name="kjhkl" hidden="1">{#N/A,#N/A,FALSE,"Sheet1"}</definedName>
    <definedName name="kjiuyih" hidden="1">#REF!</definedName>
    <definedName name="kjl">#REF!</definedName>
    <definedName name="kk" hidden="1">{"'SIVA Pricing Model'!$A$1:$F$39"}</definedName>
    <definedName name="kkk">{"'下期集計（10.27迄・速報値）'!$Q$16"}</definedName>
    <definedName name="kkl" hidden="1">{"'Customer Support Trends'!$A$1:$AB$13"}</definedName>
    <definedName name="kl" hidden="1">#REF!</definedName>
    <definedName name="klghjlhj" hidden="1">#REF!</definedName>
    <definedName name="klklklkl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Konzern1" hidden="1">{#N/A,#N/A,FALSE,"Actual";#N/A,#N/A,FALSE,"Management Report 2";#N/A,#N/A,FALSE,"Management Report 3";#N/A,#N/A,FALSE,"Ergebnis";#N/A,#N/A,FALSE,"Summary";#N/A,#N/A,FALSE,"Konrzern";#N/A,#N/A,FALSE,"Abweichung Budget-Actuell"}</definedName>
    <definedName name="kopie" hidden="1">{"'1098trans'!$A$10:$F$64","'1098trans'!$A$65:$A$66","'1098trans'!$A$67:$D$69","'1098trans'!$A$64:$F$69"}</definedName>
    <definedName name="kyd.ChngCell.01." hidden="1">"x"</definedName>
    <definedName name="kyd.CounterLimitCell.01.">"x"</definedName>
    <definedName name="kyd.CounterLimitCell.02.">"x"</definedName>
    <definedName name="kyd.Dim.01.">"chandept"</definedName>
    <definedName name="kyd.Dim.02.">"chandep#"</definedName>
    <definedName name="kyd.ElementList.01.">"x"</definedName>
    <definedName name="kyd.ElementType.01.">1</definedName>
    <definedName name="kyd.ElementType.02.">1</definedName>
    <definedName name="kyd.GroupFileName." hidden="1">"1.2.5 SIP P&amp;L 2004 IncSight"</definedName>
    <definedName name="kyd.GroupFiles." hidden="1">1</definedName>
    <definedName name="kyd.ItemType.01.">1</definedName>
    <definedName name="kyd.ItemType.02.">2</definedName>
    <definedName name="kyd.KillLinks." hidden="1">-4146</definedName>
    <definedName name="kyd.MacroAfterMemoRow.">""</definedName>
    <definedName name="kyd.MacroAfterZap.">""</definedName>
    <definedName name="kyd.MacroAtEnd.">""</definedName>
    <definedName name="kyd.MacroEachCycle.">"FormatReport"</definedName>
    <definedName name="kyd.MacroEndOfEachCycle.">""</definedName>
    <definedName name="kyd.MacroStartOfProc.">""</definedName>
    <definedName name="kyd.MemKillRows." hidden="1">-4146</definedName>
    <definedName name="kyd.MemoCtrlNum.">0</definedName>
    <definedName name="kyd.MemoSortHide." hidden="1">FALSE</definedName>
    <definedName name="kyd.NumLevels.01.">999</definedName>
    <definedName name="kyd.NumLevels.02.">999</definedName>
    <definedName name="kyd.PanicStop.">FALSE</definedName>
    <definedName name="kyd.ParentName.01.">"TOTAL PRODUCTION"</definedName>
    <definedName name="kyd.ParentName.02.">""</definedName>
    <definedName name="kyd.Password." hidden="1">""</definedName>
    <definedName name="kyd.PreScreenData." hidden="1">FALSE</definedName>
    <definedName name="kyd.PrintActionOptn." hidden="1">1</definedName>
    <definedName name="kyd.PrintCtrlRange." hidden="1">#REF!</definedName>
    <definedName name="kyd.PrintMemo." hidden="1">FALSE</definedName>
    <definedName name="kyd.PrintParent.01.">FALSE</definedName>
    <definedName name="kyd.PrintParent.02.">TRUE</definedName>
    <definedName name="kyd.PrintStdWhen." hidden="1">3</definedName>
    <definedName name="kyd.PrintToWbk.">FALSE</definedName>
    <definedName name="kyd.ProcessInCycle.">FALSE</definedName>
    <definedName name="kyd.ProtWbkStruct." hidden="1">-4146</definedName>
    <definedName name="kyd.ProtWbkWin." hidden="1">-4146</definedName>
    <definedName name="kyd.ReplaceFile." hidden="1">1</definedName>
    <definedName name="kyd.SaveAsFile.">FALSE</definedName>
    <definedName name="kyd.SaveCopy." hidden="1">1</definedName>
    <definedName name="kyd.SaveMemo." hidden="1">FALSE</definedName>
    <definedName name="kyd.SelectString.01.">"*"</definedName>
    <definedName name="kyd.SelectString.02.">"*"</definedName>
    <definedName name="kyd.Shortcut.">FALSE</definedName>
    <definedName name="kyd.StdHasFooterRow." hidden="1">-4146</definedName>
    <definedName name="kyd.StdHasHeaderRow." hidden="1">-4146</definedName>
    <definedName name="kyd.StdKillRows." hidden="1">-4146</definedName>
    <definedName name="kyd.StdKillSheets." hidden="1">-4146</definedName>
    <definedName name="kyd.StdRecalcAfterSort." hidden="1">-4146</definedName>
    <definedName name="kyd.StdSortHide." hidden="1">FALSE</definedName>
    <definedName name="kyd.StdSortRpt1." hidden="1">1</definedName>
    <definedName name="kyd.StdSortRpt2." hidden="1">1</definedName>
    <definedName name="kyd.StdSortRpt3." hidden="1">1</definedName>
    <definedName name="kyd.StdSortRptList1." hidden="1">""</definedName>
    <definedName name="kyd.StdSortRptList2." hidden="1">""</definedName>
    <definedName name="kyd.StdSortRptList3." hidden="1">""</definedName>
    <definedName name="kyd.StopRow." hidden="1">16384</definedName>
    <definedName name="kyd.SuspendEmail." hidden="1">-4146</definedName>
    <definedName name="kyd.UsePrintCtrlRange." hidden="1">TRUE</definedName>
    <definedName name="kyd.WriteMemWhenOptn." hidden="1">3</definedName>
    <definedName name="l">{"Mcp08.PrintRep",""}</definedName>
    <definedName name="L_Adjust">#REF!</definedName>
    <definedName name="L_AJE_Tot">#REF!</definedName>
    <definedName name="L_Case">"Unit Case"</definedName>
    <definedName name="L_CY_Beg">#REF!</definedName>
    <definedName name="L_CY_End">#REF!</definedName>
    <definedName name="L_GTI">"All"</definedName>
    <definedName name="L_KBI">"DN NSI"</definedName>
    <definedName name="L_PY_End">#REF!</definedName>
    <definedName name="L_RJE_Tot">#REF!</definedName>
    <definedName name="lacs">#REF!</definedName>
    <definedName name="Last.Hist.Yr">#REF!</definedName>
    <definedName name="Last_Row">IF([0]!Values_Entered,Header_Row+[0]!Number_of_Payments,Header_Row)</definedName>
    <definedName name="LastListUpdate">0</definedName>
    <definedName name="LastQry">2</definedName>
    <definedName name="lastref" hidden="1">38742.6468634259</definedName>
    <definedName name="LastSource">"Oracle7"</definedName>
    <definedName name="launch">"$a$155:$o$166"</definedName>
    <definedName name="laura" hidden="1">{"'1-TheatreBkgs'!$A$1:$L$102"}</definedName>
    <definedName name="Laz_FI" hidden="1">{"MISDBAH/G_L_AB"}</definedName>
    <definedName name="Laz_IsText" hidden="1">TRUE</definedName>
    <definedName name="Laz_OF" hidden="1">{"PAGID","PAGIDTX1","PAGGRP01","PAGGRPTX01","PAGGRP02","PAGGRPTX02","COL01","COL03","COL04","COL07","COL09","COL11","COL13","COL15","COL16","COL17","DATUM"}</definedName>
    <definedName name="Laz_OFText" hidden="1">{"KOST 00  Kostenstellen-Nr. ID","KOST 00  Kostenstellen-Nr. TX","KOST 45  Lazard ID","KOST 45  Lazard TX0","KOST 61  Märkte/Vorlauf/VW/Objekte ID","KOST 61  Märkte/Vorlauf/VW/Objekte TX0","Konto/KST|","Bezeichnung|","","MAR/00 - FEB/01|","MAR/01 - FEB/02|","MAR/02 - FEB/03|","MAR/03 - FEB/04|","MAR/04 - FEB/05|","","MAR/05 - FEB/06|",""}</definedName>
    <definedName name="LBO" hidden="1">{#N/A,#N/A,FALSE,"Summary";#N/A,#N/A,FALSE,"Projections";#N/A,#N/A,FALSE,"Mkt Mults";#N/A,#N/A,FALSE,"DCF";#N/A,#N/A,FALSE,"Accr Dil";#N/A,#N/A,FALSE,"PIC LBO";#N/A,#N/A,FALSE,"MULT10_4";#N/A,#N/A,FALSE,"CBI LBO"}</definedName>
    <definedName name="LBO_Header">#REF!</definedName>
    <definedName name="LCFMARG00">#REF!</definedName>
    <definedName name="LCFMARG00PF">#REF!</definedName>
    <definedName name="LCFMARG01">#REF!</definedName>
    <definedName name="LCFMARG02">#REF!</definedName>
    <definedName name="LCFMARG03">#REF!</definedName>
    <definedName name="LCFMARG98">#REF!</definedName>
    <definedName name="LCFMARG99">#REF!</definedName>
    <definedName name="LCFMARG99PF">#REF!</definedName>
    <definedName name="LD8TICKL3">#REF!</definedName>
    <definedName name="leroy" hidden="1">{#N/A,#N/A,FALSE,"Bakersfield PCs";#N/A,#N/A,FALSE,"Bremer PCs";#N/A,#N/A,FALSE,"Bakersfield Notebooks"}</definedName>
    <definedName name="leroy2" hidden="1">{#N/A,#N/A,FALSE,"Bakersfield PCs";#N/A,#N/A,FALSE,"Bremer PCs";#N/A,#N/A,FALSE,"Bakersfield Notebooks"}</definedName>
    <definedName name="less_bill_payments">#REF!</definedName>
    <definedName name="less_cash_spending">#REF!</definedName>
    <definedName name="Leverage">#REF!</definedName>
    <definedName name="lexecon" hidden="1">{#N/A,#N/A,FALSE,"reconext";#N/A,#N/A,FALSE,"m-1";#N/A,#N/A,FALSE,"state";#N/A,#N/A,FALSE,"ca apport";#N/A,#N/A,FALSE,"amt";#N/A,#N/A,FALSE,"tax benefit"}</definedName>
    <definedName name="LEXP00">#REF!</definedName>
    <definedName name="LEXP00PF">#REF!</definedName>
    <definedName name="LEXP01">#REF!</definedName>
    <definedName name="LEXP02">#REF!</definedName>
    <definedName name="LEXP03">#REF!</definedName>
    <definedName name="LEXP98">#REF!</definedName>
    <definedName name="LEXP99">#REF!</definedName>
    <definedName name="LEXP99PF">#REF!</definedName>
    <definedName name="lfjlf" hidden="1">{"Fcst by Qtr Full",#N/A,FALSE,"Tot PalmPalm";"Fcst by Qtr Full",#N/A,FALSE,"Tot Device";"Fcst by Qtr Full",#N/A,FALSE,"Platform";"Fcst by Qtr Full",#N/A,FALSE,"Palm.Net";"Fcst by Qtr Full",#N/A,FALSE,"Elim"}</definedName>
    <definedName name="lgm" hidden="1">{"'Sample Status'!$A$1:$J$21"}</definedName>
    <definedName name="LIABS">#REF!</definedName>
    <definedName name="Libor">#REF!</definedName>
    <definedName name="Library" hidden="1">"a1"</definedName>
    <definedName name="LicenseCOS">0.01</definedName>
    <definedName name="limcount" hidden="1">1</definedName>
    <definedName name="limite1">#REF!</definedName>
    <definedName name="limite5">#REF!</definedName>
    <definedName name="Lindy0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Lindy5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Lindy6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Lindy7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Lindy8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Line">"______"</definedName>
    <definedName name="list_market">#REF!</definedName>
    <definedName name="List2">#REF!</definedName>
    <definedName name="ListOffset" hidden="1">1</definedName>
    <definedName name="listy">#REF!</definedName>
    <definedName name="ljksdh" hidden="1">{"Olk by Qtr Full",#N/A,FALSE,"Tot PalmPalm";"Olk by Qtr Full",#N/A,FALSE,"Tot Device";"Olk by Qtr Full",#N/A,FALSE,"Platform";"Olk by Qtr Full",#N/A,FALSE,"Palm.Net";"Olk by Qtr Full",#N/A,FALSE,"Elim"}</definedName>
    <definedName name="lkj" hidden="1">#REF!</definedName>
    <definedName name="lkjlkj" hidden="1">{"Final",#N/A,FALSE,"Feb-96"}</definedName>
    <definedName name="ll" hidden="1">{#N/A,#N/A,TRUE,"Fd II Bullets";#N/A,#N/A,TRUE,"FD II Portfolio Summary";#N/A,#N/A,TRUE,"BV Valuation";#N/A,#N/A,TRUE,"FV Valuation";#N/A,#N/A,TRUE,"Fd II Cap. Position ";#N/A,#N/A,TRUE,"JRI";#N/A,#N/A,TRUE,"Weasler";#N/A,#N/A,TRUE,"Weasler val";#N/A,#N/A,TRUE,"NDS ";#N/A,#N/A,TRUE,"J Chain";#N/A,#N/A,TRUE,"J Chain Val";#N/A,#N/A,TRUE,"Monona";#N/A,#N/A,TRUE,"Monona Val";#N/A,#N/A,TRUE,"Stronghaven";#N/A,#N/A,TRUE,"Connor";#N/A,#N/A,TRUE,"DSI";#N/A,#N/A,TRUE,"DSI Val";#N/A,#N/A,TRUE,"HWC";#N/A,#N/A,TRUE,"Temple";#N/A,#N/A,TRUE,"Temple Val"}</definedName>
    <definedName name="lll" hidden="1">{#N/A,#N/A,FALSE,"Summary";#N/A,#N/A,FALSE,"proj1";#N/A,#N/A,FALSE,"proj2"}</definedName>
    <definedName name="lllj" hidden="1">#REF!</definedName>
    <definedName name="llll" hidden="1">{"'1098trans'!$A$10:$F$64","'1098trans'!$A$65:$A$66","'1098trans'!$A$67:$D$69","'1098trans'!$A$64:$F$69"}</definedName>
    <definedName name="lllll" hidden="1">{"'1098trans'!$A$10:$F$64","'1098trans'!$A$65:$A$66","'1098trans'!$A$67:$D$69","'1098trans'!$A$64:$F$69"}</definedName>
    <definedName name="lo" hidden="1">{#N/A,#N/A,FALSE,"Sheet1"}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LD">1</definedName>
    <definedName name="LOLD_Table">18</definedName>
    <definedName name="longh" hidden="1">{"GTI monthly IS",#N/A,FALSE,"gti";#N/A,#N/A,FALSE,"gti"}</definedName>
    <definedName name="lost" hidden="1">{#N/A,#N/A,FALSE,"ACQ_GRAPHS";#N/A,#N/A,FALSE,"T_1 GRAPHS";#N/A,#N/A,FALSE,"T_2 GRAPHS";#N/A,#N/A,FALSE,"COMB_GRAPHS"}</definedName>
    <definedName name="LotusGraphChart1" hidden="1">#REF!</definedName>
    <definedName name="lotusgraphchart1b" hidden="1">#REF!</definedName>
    <definedName name="lotusgraphchart1x" hidden="1">#REF!</definedName>
    <definedName name="Louisiana">#REF!</definedName>
    <definedName name="LREV00">#REF!</definedName>
    <definedName name="LREV00PF">#REF!</definedName>
    <definedName name="LREV01">#REF!</definedName>
    <definedName name="LREV02">#REF!</definedName>
    <definedName name="LREV03">#REF!</definedName>
    <definedName name="LREV98">#REF!</definedName>
    <definedName name="LREV99">#REF!</definedName>
    <definedName name="LREV99PF">#REF!</definedName>
    <definedName name="LTM">#REF!</definedName>
    <definedName name="LTMpaste1">#REF!,#REF!,#REF!,#REF!,#REF!,#REF!,#REF!,#REF!</definedName>
    <definedName name="LTMpaste2">#REF!,#REF!,#REF!,#REF!,#REF!</definedName>
    <definedName name="LTMpaste3">#REF!,#REF!</definedName>
    <definedName name="lubeao97">+#REF!</definedName>
    <definedName name="LUFeXToEUR">1/EUReXToLUF</definedName>
    <definedName name="LY_Cur_Per_Actv_Amt17" hidden="1">#REF!</definedName>
    <definedName name="LY_Cur_Per_Actv_Amt21" hidden="1">#REF!</definedName>
    <definedName name="LY_P1_Actv_Amt17" hidden="1">#REF!</definedName>
    <definedName name="LY_P1_Actv_Amt21" hidden="1">#REF!</definedName>
    <definedName name="LY_P10_Actv_Amt17" hidden="1">#REF!</definedName>
    <definedName name="LY_P10_Actv_Amt21" hidden="1">#REF!</definedName>
    <definedName name="LY_P11_Actv_Amt17" hidden="1">#REF!</definedName>
    <definedName name="LY_P11_Actv_Amt21" hidden="1">#REF!</definedName>
    <definedName name="LY_P12_Actv_Amt17" hidden="1">#REF!</definedName>
    <definedName name="LY_P12_Actv_Amt21" hidden="1">#REF!</definedName>
    <definedName name="LY_P2_Actv_Amt17" hidden="1">#REF!</definedName>
    <definedName name="LY_P2_Actv_Amt21" hidden="1">#REF!</definedName>
    <definedName name="LY_P3_Actv_Amt17" hidden="1">#REF!</definedName>
    <definedName name="LY_P3_Actv_Amt21" hidden="1">#REF!</definedName>
    <definedName name="LY_P4_Actv_Amt17" hidden="1">#REF!</definedName>
    <definedName name="LY_P4_Actv_Amt21" hidden="1">#REF!</definedName>
    <definedName name="LY_P5_Actv_Amt17" hidden="1">#REF!</definedName>
    <definedName name="LY_P5_Actv_Amt21" hidden="1">#REF!</definedName>
    <definedName name="LY_P6_Actv_Amt17" hidden="1">#REF!</definedName>
    <definedName name="LY_P6_Actv_Amt21" hidden="1">#REF!</definedName>
    <definedName name="LY_P7_Actv_Amt17" hidden="1">#REF!</definedName>
    <definedName name="LY_P7_Actv_Amt21" hidden="1">#REF!</definedName>
    <definedName name="LY_P8_Actv_Amt17" hidden="1">#REF!</definedName>
    <definedName name="LY_P8_Actv_Amt21" hidden="1">#REF!</definedName>
    <definedName name="LY_P9_Actv_Amt17" hidden="1">#REF!</definedName>
    <definedName name="LY_P9_Actv_Amt21" hidden="1">#REF!</definedName>
    <definedName name="LY_Qtr1_Actv_Amt17" hidden="1">#REF!</definedName>
    <definedName name="LY_Qtr1_Actv_Amt18" hidden="1">#REF!</definedName>
    <definedName name="LY_Qtr1_Actv_Amt19" hidden="1">#REF!</definedName>
    <definedName name="LY_Qtr1_Actv_Amt2" hidden="1">#REF!</definedName>
    <definedName name="LY_Qtr1_Actv_Amt20" hidden="1">#REF!</definedName>
    <definedName name="LY_Qtr1_Actv_Amt21" hidden="1">#REF!</definedName>
    <definedName name="LY_Qtr1_Actv_Amt22" hidden="1">#REF!</definedName>
    <definedName name="LY_Qtr1_Actv_Amt23" hidden="1">#REF!</definedName>
    <definedName name="LY_Qtr2_Actv_Amt17" hidden="1">#REF!</definedName>
    <definedName name="LY_Qtr2_Actv_Amt18" hidden="1">#REF!</definedName>
    <definedName name="LY_Qtr2_Actv_Amt19" hidden="1">#REF!</definedName>
    <definedName name="LY_Qtr2_Actv_Amt2" hidden="1">#REF!</definedName>
    <definedName name="LY_Qtr2_Actv_Amt20" hidden="1">#REF!</definedName>
    <definedName name="LY_Qtr2_Actv_Amt21" hidden="1">#REF!</definedName>
    <definedName name="LY_Qtr2_Actv_Amt22" hidden="1">#REF!</definedName>
    <definedName name="LY_Qtr2_Actv_Amt23" hidden="1">#REF!</definedName>
    <definedName name="LY_Qtr3_Actv_Amt17" hidden="1">#REF!</definedName>
    <definedName name="LY_Qtr3_Actv_Amt18" hidden="1">#REF!</definedName>
    <definedName name="LY_Qtr3_Actv_Amt19" hidden="1">#REF!</definedName>
    <definedName name="LY_Qtr3_Actv_Amt2" hidden="1">#REF!</definedName>
    <definedName name="LY_Qtr3_Actv_Amt20" hidden="1">#REF!</definedName>
    <definedName name="LY_Qtr3_Actv_Amt21" hidden="1">#REF!</definedName>
    <definedName name="LY_Qtr3_Actv_Amt22" hidden="1">#REF!</definedName>
    <definedName name="LY_Qtr3_Actv_Amt23" hidden="1">#REF!</definedName>
    <definedName name="LY_Qtr4_Actv_Amt17" hidden="1">#REF!</definedName>
    <definedName name="LY_Qtr4_Actv_Amt18" hidden="1">#REF!</definedName>
    <definedName name="LY_Qtr4_Actv_Amt19" hidden="1">#REF!</definedName>
    <definedName name="LY_Qtr4_Actv_Amt2" hidden="1">#REF!</definedName>
    <definedName name="LY_Qtr4_Actv_Amt20" hidden="1">#REF!</definedName>
    <definedName name="LY_Qtr4_Actv_Amt21" hidden="1">#REF!</definedName>
    <definedName name="LY_Qtr4_Actv_Amt22" hidden="1">#REF!</definedName>
    <definedName name="LY_Qtr4_Actv_Amt23" hidden="1">#REF!</definedName>
    <definedName name="LY_Yr_End_Actv_Amt17" hidden="1">#REF!</definedName>
    <definedName name="LY_Yr_End_Actv_Amt19" hidden="1">#REF!</definedName>
    <definedName name="LY_Yr_End_Actv_Amt2" hidden="1">#REF!</definedName>
    <definedName name="LY_Yr_End_Actv_Amt20" hidden="1">#REF!</definedName>
    <definedName name="LY_Yr_End_Actv_Amt21" hidden="1">#REF!</definedName>
    <definedName name="LY_Yr_End_Actv_Amt22" hidden="1">#REF!</definedName>
    <definedName name="LY_Yr_End_Actv_Amt23" hidden="1">#REF!</definedName>
    <definedName name="LYTD_Actv_Amt17" hidden="1">#REF!</definedName>
    <definedName name="LYTD_Actv_Amt21" hidden="1">#REF!</definedName>
    <definedName name="M">{"Mcp08.PrintRep",""}</definedName>
    <definedName name="M_A" hidden="1">{#N/A,#N/A,FALSE,"Rev Grwth";#N/A,#N/A,FALSE,"Op Inc Grwth";#N/A,#N/A,FALSE,"Net Grwth";#N/A,#N/A,FALSE,"EPS Growth"}</definedName>
    <definedName name="M_PlaceofPath" hidden="1">"F:\GCAPPELL\VDF_Models\Education\COCO_VDF.xls"</definedName>
    <definedName name="MAIN">#REF!</definedName>
    <definedName name="Main_File">"LBOB_1"</definedName>
    <definedName name="MainDialog.Auto_Open">[0]!MainDialog.Auto_Open</definedName>
    <definedName name="Maine">#REF!</definedName>
    <definedName name="Maintenance">0.15</definedName>
    <definedName name="Major_Accomp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Major_Accomp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Major_accomp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Major_Accomp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Major_accomp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Major_accomp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Mar00" hidden="1">{"Statement of Income",#N/A,TRUE,"Mar99";"Balance Sheet",#N/A,TRUE,"Mar99"}</definedName>
    <definedName name="Mar00TB" hidden="1">{"Statement of Income",#N/A,TRUE,"Mar99";"Balance Sheet",#N/A,TRUE,"Mar99"}</definedName>
    <definedName name="mar00tb1" hidden="1">{"Statement of Income",#N/A,TRUE,"Mar99";"Balance Sheet",#N/A,TRUE,"Mar99"}</definedName>
    <definedName name="MARCH">12</definedName>
    <definedName name="Market_Value">"columna"</definedName>
    <definedName name="martin100" hidden="1">"4ODGIZMEFBOR5JPWCXR2VBN3B"</definedName>
    <definedName name="martin11" hidden="1">"4ODGIZMEFBOR5JPWCXR2VBN3B"</definedName>
    <definedName name="Maryland">#REF!</definedName>
    <definedName name="mason?" hidden="1">{#N/A,#N/A,FALSE,"Data &amp; Key Results";#N/A,#N/A,FALSE,"Summary Template";#N/A,#N/A,FALSE,"Budget";#N/A,#N/A,FALSE,"Present Value Comparison";#N/A,#N/A,FALSE,"Cashflow";#N/A,#N/A,FALSE,"Income";#N/A,#N/A,FALSE,"Inputs"}</definedName>
    <definedName name="mason2" hidden="1">{#N/A,#N/A,FALSE,"Data &amp; Key Results";#N/A,#N/A,FALSE,"Summary Template";#N/A,#N/A,FALSE,"Budget";#N/A,#N/A,FALSE,"Present Value Comparison";#N/A,#N/A,FALSE,"Cashflow";#N/A,#N/A,FALSE,"Income";#N/A,#N/A,FALSE,"Inputs"}</definedName>
    <definedName name="mason3" hidden="1">{#N/A,#N/A,FALSE,"Data &amp; Key Results";#N/A,#N/A,FALSE,"Summary Template";#N/A,#N/A,FALSE,"Budget";#N/A,#N/A,FALSE,"Present Value Comparison";#N/A,#N/A,FALSE,"Cashflow";#N/A,#N/A,FALSE,"Income";#N/A,#N/A,FALSE,"Inputs"}</definedName>
    <definedName name="mason4" hidden="1">{#N/A,#N/A,FALSE,"Data &amp; Key Results";#N/A,#N/A,FALSE,"Summary Template";#N/A,#N/A,FALSE,"Budget";#N/A,#N/A,FALSE,"Present Value Comparison";#N/A,#N/A,FALSE,"Cashflow";#N/A,#N/A,FALSE,"Income";#N/A,#N/A,FALSE,"Inputs"}</definedName>
    <definedName name="mason5" hidden="1">{#N/A,#N/A,FALSE,"Data &amp; Key Results";#N/A,#N/A,FALSE,"Summary Template";#N/A,#N/A,FALSE,"Budget";#N/A,#N/A,FALSE,"Present Value Comparison";#N/A,#N/A,FALSE,"Cashflow";#N/A,#N/A,FALSE,"Income";#N/A,#N/A,FALSE,"Inputs"}</definedName>
    <definedName name="masonII" hidden="1">{#N/A,#N/A,FALSE,"Data &amp; Key Results";#N/A,#N/A,FALSE,"Summary Template";#N/A,#N/A,FALSE,"Budget";#N/A,#N/A,FALSE,"Present Value Comparison";#N/A,#N/A,FALSE,"Cashflow";#N/A,#N/A,FALSE,"Income";#N/A,#N/A,FALSE,"Inputs"}</definedName>
    <definedName name="Massachusetts">#REF!</definedName>
    <definedName name="master" hidden="1">{"'standard'!$A$8:$C$109"}</definedName>
    <definedName name="Materiality">#REF!</definedName>
    <definedName name="MaterialThreshold">0.1</definedName>
    <definedName name="MaterialThreshold2">0.5</definedName>
    <definedName name="matrix_1" hidden="1">{"'Data Summary'!$A$1:$O$26"}</definedName>
    <definedName name="MATT" hidden="1">{#N/A,#N/A,TRUE,"Main Issues";#N/A,#N/A,TRUE,"Income statement ($)"}</definedName>
    <definedName name="MB_1077_FI" hidden="1">{"MISDBAH/G_MB_BWI_E"}</definedName>
    <definedName name="MB_1077_OF" hidden="1">{"COL01","COL02","COL03","COL04","COL05","COL06","COL07","COL08","COL09","COL10","COL11","COL12","COL13","COL14","DATUM"}</definedName>
    <definedName name="MBAS">{"'ADV&amp;DP'!$A$4:$C$25"}</definedName>
    <definedName name="mbs">{"'ADV&amp;DP'!$A$4:$C$25"}</definedName>
    <definedName name="MCAPX00">#REF!</definedName>
    <definedName name="MCAPX00PF">#REF!</definedName>
    <definedName name="MCAPX01">#REF!</definedName>
    <definedName name="MCAPX02">#REF!</definedName>
    <definedName name="MCAPX03">#REF!</definedName>
    <definedName name="MCAPX98">#REF!</definedName>
    <definedName name="MCAPX99">#REF!</definedName>
    <definedName name="MCAPX99PF">#REF!</definedName>
    <definedName name="McD">#REF!</definedName>
    <definedName name="mcs03g.ReqArray">{"Price","JNY","TS132","D","0","0","H"}</definedName>
    <definedName name="MCToggle">#REF!</definedName>
    <definedName name="me">"Button 5"</definedName>
    <definedName name="Med_prod" hidden="1">{#N/A,#N/A,FALSE,"Prem_Sum";#N/A,#N/A,FALSE,"Prem"}</definedName>
    <definedName name="Med_prod.xls" hidden="1">{#N/A,#N/A,FALSE,"FACTSHEETS";#N/A,#N/A,FALSE,"pump";#N/A,#N/A,FALSE,"filter"}</definedName>
    <definedName name="Med_products" hidden="1">{#N/A,#N/A,FALSE,"FACTSHEETS";#N/A,#N/A,FALSE,"pump";#N/A,#N/A,FALSE,"filter"}</definedName>
    <definedName name="MEDV">#REF!</definedName>
    <definedName name="mef">155000</definedName>
    <definedName name="Memo_IS">{"fdsup://directions/FAT Viewer?action=UPDATE&amp;creator=factset&amp;DYN_ARGS=TRUE&amp;DOC_NAME=FAT:FQL_AUDITING_CLIENT_TEMPLATE.FAT&amp;display_string=Audit&amp;VAR:KEY=ZEHKZUDIBE&amp;VAR:QUERY=RkZfRU5UUlBSX1ZBTF9EQUlMWSgtNUFZLDBELFEpL0VDX01FQU5fRUJJVERBX05UTUEoLTVBWSwwRCxRLCdST","0xMPTEnKQ==&amp;WINDOW=FIRST_POPUP&amp;HEIGHT=450&amp;WIDTH=450&amp;START_MAXIMIZED=FALSE&amp;VAR:CALENDAR=US&amp;VAR:INDEX=19"}</definedName>
    <definedName name="MerrillPrintIt" hidden="1">#REF!</definedName>
    <definedName name="MessageNa">"n/a"</definedName>
    <definedName name="metric1">#REF!</definedName>
    <definedName name="MEWarning">1</definedName>
    <definedName name="MFGCOST">5</definedName>
    <definedName name="MFGDOLLARS">5</definedName>
    <definedName name="mfgr" hidden="1">{"PAGE 1",#N/A,FALSE,"WEST_OT"}</definedName>
    <definedName name="mfgtest" hidden="1">{"PAGE 1",#N/A,FALSE,"WEST_OT"}</definedName>
    <definedName name="mfpoerjf" hidden="1">{"'RCIM'!$E$128"}</definedName>
    <definedName name="Mgmt_Fee">#REF!</definedName>
    <definedName name="MGMTSHAR">#REF!</definedName>
    <definedName name="MHX">0.014</definedName>
    <definedName name="MI00">#REF!</definedName>
    <definedName name="MI00PF">#REF!</definedName>
    <definedName name="MI99PF">#REF!</definedName>
    <definedName name="Michigan">#REF!</definedName>
    <definedName name="mill">1000000</definedName>
    <definedName name="MinCash">#REF!</definedName>
    <definedName name="mini">#REF!</definedName>
    <definedName name="minimim_inventory_purchase">#REF!</definedName>
    <definedName name="Minimum_Fee">#REF!</definedName>
    <definedName name="Minnesota">#REF!</definedName>
    <definedName name="MIS__1076_FI" hidden="1">{"MISDBAH/G_MB_BWH_E"}</definedName>
    <definedName name="MIS__1076_OF" hidden="1">{"COL01","COL02","COL03","COL04","COL05","COL06","COL07","COL08","COL09","COL10","COL11","COL12","COL13","COL14","DATUM"}</definedName>
    <definedName name="MIS_1011_FI" hidden="1">{"MISDBAH/G_MB_BWA"}</definedName>
    <definedName name="MIS_1011_OF" hidden="1">{"COL01","COL02","COL03","COL04","COL05","COL06","COL07","COL09","COL10","COL12","COL13","COL15","COL16","COL17","COL18","DATUM"}</definedName>
    <definedName name="MIS_1012_FI" hidden="1">{"MISDBAH/G_MB_BWA_E"}</definedName>
    <definedName name="MIS_1012_OF" hidden="1">{"COL01","COL02","COL03","COL04","COL05","COL06","COL07","COL08","COL09","COL10","COL11","COL12","COL13","COL14","DATUM"}</definedName>
    <definedName name="MIS_1073_FI" hidden="1">{"MISDBAH/G_MB_BW_H"}</definedName>
    <definedName name="MIS_1073_IsText" hidden="1">TRUE</definedName>
    <definedName name="MIS_1073_OF" hidden="1">{"COL01","COL02","COL03","COL04","COL05","COL06","COL07","COL09","COL10","COL12","COL13","COL15","COL16","COL17","COL18","DATUM"}</definedName>
    <definedName name="MIS_1074_FI" hidden="1">{"MISDBAH/G_MB_BW_I"}</definedName>
    <definedName name="MIS_1074_OF" hidden="1">{"COL01","COL02","COL03","COL04","COL05","COL06","COL07","COL09","COL10","COL12","COL13","COL15","COL16","COL17","COL18","DATUM"}</definedName>
    <definedName name="MIS_1076_FI" hidden="1">{"MISDBAH/G_MB_BWH_E"}</definedName>
    <definedName name="MIS_1076_OF" hidden="1">{"COL01","COL02","COL03","COL04","COL05","COL06","COL07","COL08","COL09","COL10","COL11","COL12","COL13","COL14","DATUM"}</definedName>
    <definedName name="Mississippi">#REF!</definedName>
    <definedName name="Missouri">#REF!</definedName>
    <definedName name="mistake" hidden="1">{#N/A,#N/A,FALSE,"Sales"}</definedName>
    <definedName name="mj" hidden="1">{#N/A,#N/A,FALSE,"Heat";#N/A,#N/A,FALSE,"DCF";#N/A,#N/A,FALSE,"LBO";#N/A,#N/A,FALSE,"A";#N/A,#N/A,FALSE,"C";#N/A,#N/A,FALSE,"impd";#N/A,#N/A,FALSE,"Accr-Dilu"}</definedName>
    <definedName name="MKK">{"'下期集計（10.27迄・速報値）'!$Q$16"}</definedName>
    <definedName name="MLNK03dc2eb46ad44c038c178a3883263812" hidden="1">#REF!</definedName>
    <definedName name="MLNK03df3438c8b64b2d80475144e30f92e6" hidden="1">#REF!</definedName>
    <definedName name="MLNK03ef75442ff640b8ae67aa391291bfa7" hidden="1">#REF!</definedName>
    <definedName name="MLNK05cbc8b526a04a55a1bfcacd59255e0c" hidden="1">#REF!</definedName>
    <definedName name="MLNK07b97b4b785d442a9f46ba2fdcc57341" hidden="1">#REF!</definedName>
    <definedName name="MLNK07e4cd5f4bc64ebabacb8f439c40d270" hidden="1">#REF!</definedName>
    <definedName name="MLNK0874142e034a4cdc87cb9adc02713c07" hidden="1">#REF!</definedName>
    <definedName name="MLNK098f3fe9043f4ffd8b8081b63fb29e80" hidden="1">#REF!</definedName>
    <definedName name="MLNK0bdaafd3d9ca4ba394033ae6f3db3e1d" hidden="1">#REF!</definedName>
    <definedName name="MLNK0bfdcb2b21d842cd86b620d7031079e7" hidden="1">#REF!</definedName>
    <definedName name="MLNK0c713b89906240d1ab23c2b81202ab1b" hidden="1">#REF!</definedName>
    <definedName name="MLNK0ca12060d1ab48549e75d4682333169f" hidden="1">#REF!</definedName>
    <definedName name="MLNK0cba6e13a493434ebc589470ee7975ae" hidden="1">#REF!</definedName>
    <definedName name="MLNK0e15a57be2fa440dadfc354c53ab5e02" hidden="1">#REF!</definedName>
    <definedName name="MLNK0e2277cab04948949cf715cb5c6d1949" hidden="1">#REF!</definedName>
    <definedName name="MLNK0ecdad0ec95c44b7b4a1defbd8414305" hidden="1">#REF!</definedName>
    <definedName name="MLNK0ef1e3e7b12e43a6bf81f4ebbaebe31e" hidden="1">#REF!</definedName>
    <definedName name="MLNK0fd19ed2949a43ba914203054071171e" hidden="1">#REF!</definedName>
    <definedName name="MLNK1127c0e780dc42d4a077bbbdcd139e33" hidden="1">#REF!</definedName>
    <definedName name="MLNK12f8655977b140799c32a43f08067010" hidden="1">#REF!</definedName>
    <definedName name="MLNK1337573594714a27855ddda9002ace57" hidden="1">#REF!</definedName>
    <definedName name="MLNK14b5e59823764869be35dfd2e254d9b8" hidden="1">#REF!</definedName>
    <definedName name="MLNK15a0b29e12e648fd8b4803e9bfffad56" hidden="1">#REF!</definedName>
    <definedName name="MLNK16a226b7953d418b87dfea0435bb4c25" hidden="1">#REF!</definedName>
    <definedName name="MLNK16b04a16d73441d9b7c2aab87f6ef4a2" hidden="1">#REF!</definedName>
    <definedName name="MLNK173620a0866d48aeb914f5b29dfcf3b7" hidden="1">#REF!</definedName>
    <definedName name="MLNK1885b3e9dc284fffa10b3a3c2668709e" hidden="1">#REF!</definedName>
    <definedName name="MLNK188dcd4dd3f347109dadc729924d1915" hidden="1">#REF!</definedName>
    <definedName name="MLNK19087cf08cec40949935aa35f1d6a4dd" hidden="1">#REF!</definedName>
    <definedName name="MLNK19b4e1fdb1174090bb974979b213251f" hidden="1">#REF!</definedName>
    <definedName name="MLNK1a2f9ab19c10476488d59ce4b8620b60" hidden="1">#REF!</definedName>
    <definedName name="MLNK1b62506f33484af19a810c4665b4dcd5" hidden="1">#REF!</definedName>
    <definedName name="MLNK1c537e6b922f462aa985a1982f6c423b" hidden="1">#REF!</definedName>
    <definedName name="MLNK1c8b569cc64c422e855f85a312d65f12" hidden="1">#REF!</definedName>
    <definedName name="MLNK1cf2fc861b7c455eb6df0961730bf684" hidden="1">#REF!</definedName>
    <definedName name="MLNK1d0e605dadbc4261b7d63ce17767d58e" hidden="1">#REF!</definedName>
    <definedName name="MLNK1dbc845a8c3846c19b0f94bab018a275" hidden="1">#REF!</definedName>
    <definedName name="MLNK1ddf9b9342ba4ff08f186c29c521dcbc" hidden="1">#REF!</definedName>
    <definedName name="MLNK1df49b5050ff4647b098c5895794ed81" hidden="1">#REF!</definedName>
    <definedName name="MLNK1e20d13f7588491db8c0b8e995a00cfd" hidden="1">#REF!</definedName>
    <definedName name="MLNK1eba923ff17441b7b866842b18679821" hidden="1">#REF!</definedName>
    <definedName name="MLNK2044be48d2744de59ba01a9929693043" hidden="1">#REF!</definedName>
    <definedName name="MLNK205a2bef545241c390d0f4f4319c67ca" hidden="1">#REF!</definedName>
    <definedName name="MLNK20e0a700297347eb9e4db9c7a59c4d71" hidden="1">#REF!</definedName>
    <definedName name="MLNK2141945212674416bbcf3c4dbf507e22" hidden="1">#REF!</definedName>
    <definedName name="MLNK2152e6004f8149088547ef6d8c2d99a4" hidden="1">#REF!</definedName>
    <definedName name="MLNK2562fdf040de409c98e5d2f1bc97f400" hidden="1">#REF!</definedName>
    <definedName name="MLNK268d7478931f4312b25299490e7e3119" hidden="1">#REF!</definedName>
    <definedName name="MLNK27d9be74b4464ed8a56c54a9a8272d7d" hidden="1">#REF!</definedName>
    <definedName name="MLNK28b32522425b4b7ab48d75a46420b3f5" hidden="1">#REF!</definedName>
    <definedName name="MLNK2a3ecdf2bf044876a92497d589703e5e" hidden="1">#REF!</definedName>
    <definedName name="MLNK2c6964673e514aac84b5593177369160" hidden="1">#REF!</definedName>
    <definedName name="MLNK2cdb7e7852ed48f68d59e144a1e1c0db" hidden="1">#REF!</definedName>
    <definedName name="MLNK2d846988fff3477586df216876a05aff" hidden="1">#REF!</definedName>
    <definedName name="MLNK2db6dd0eaea9493b8733633d9824c5ea" hidden="1">#REF!</definedName>
    <definedName name="MLNK2e15edd4b8ca4f9e94233792ae991571" hidden="1">#REF!</definedName>
    <definedName name="MLNK2f1406e9140e40d2941a2beff3be941d" hidden="1">#REF!</definedName>
    <definedName name="MLNK2f76d221244c4c45b6b226f1439d9eb7" hidden="1">#REF!</definedName>
    <definedName name="MLNK3098681bca614077b45d3f4a7391a954" hidden="1">#REF!</definedName>
    <definedName name="MLNK30e269c840cf4cb2a609030a18bbade4" hidden="1">#REF!</definedName>
    <definedName name="MLNK31fb59da49e0454daad0546f864bc2b9" hidden="1">#REF!</definedName>
    <definedName name="MLNK334ef51f3eb2496a85993efd1fa55963" hidden="1">#REF!</definedName>
    <definedName name="MLNK33b8ee8e88d04cd39b2994435d10e009" hidden="1">#REF!</definedName>
    <definedName name="MLNK3525c23f54f449228c69cbe73100253f" hidden="1">#REF!</definedName>
    <definedName name="MLNK36c32723356d4ac698eff106a7dec4cf" hidden="1">#REF!</definedName>
    <definedName name="MLNK37ba943daf194f1a9777c1a7323d48d9" hidden="1">#REF!</definedName>
    <definedName name="MLNK3b70c3b4a49c41e8a1ced1f092c5938c" hidden="1">#REF!</definedName>
    <definedName name="MLNK3bebe8b8a20049e6b597bc73b48eb958" hidden="1">#REF!</definedName>
    <definedName name="MLNK3c590444eba149d3a4e6a4ca0570f5a2" hidden="1">#REF!</definedName>
    <definedName name="MLNK3cac796c45f24222b5d2b1c79f4270e1" hidden="1">#REF!</definedName>
    <definedName name="MLNK3d609fdb5b414b0fa71a6c2d71c8fff1" hidden="1">#REF!</definedName>
    <definedName name="MLNK3ec96cf10e2d4f97b52e5abb317f92fd" hidden="1">#REF!</definedName>
    <definedName name="MLNK3fb14556d705442a997d6cbd3516fc73" hidden="1">#REF!</definedName>
    <definedName name="MLNK40f2590d69874945a35f8c4a57cda8c1" hidden="1">#REF!</definedName>
    <definedName name="MLNK4245d5793a8245068c16c8441d7ffaf6" hidden="1">#REF!</definedName>
    <definedName name="MLNK427a9e8488094e88a246612290bf81a1" hidden="1">#REF!</definedName>
    <definedName name="MLNK43112ff11c554865b3f5c8f8343b6b49" hidden="1">#REF!</definedName>
    <definedName name="MLNK44b9b14910094923a7e0bcddd5ad22c1" hidden="1">#REF!</definedName>
    <definedName name="MLNK44d01f6953b3447b806c9a5b7a11f48f" hidden="1">#REF!</definedName>
    <definedName name="MLNK44e0aec715874e40ab610210a2c1ce23" hidden="1">#REF!</definedName>
    <definedName name="MLNK458d76216dd5414cb0340ea283cb4937" hidden="1">#REF!</definedName>
    <definedName name="MLNK45f6f8efc4404e13a65d2d3e86246103" hidden="1">#REF!</definedName>
    <definedName name="MLNK4603a8b8bb6049a4b174a39e5844dc03" hidden="1">#REF!</definedName>
    <definedName name="MLNK4607a36e40974a38b79952e802f17175" hidden="1">#REF!</definedName>
    <definedName name="MLNK461f550e96c74c37a630000268c27e9d" hidden="1">#REF!</definedName>
    <definedName name="MLNK461fd807d7864bd7a2470c19258e7b06" hidden="1">#REF!</definedName>
    <definedName name="MLNK46238f82713645e5a1251afea7b91dd4" hidden="1">#REF!</definedName>
    <definedName name="MLNK46b947fd37b54c798e94777c47980e8e" hidden="1">#REF!</definedName>
    <definedName name="MLNK46da6c88b2ad4add807ed688189a2869" hidden="1">#REF!</definedName>
    <definedName name="MLNK476564496c0040f1b92c994cf626b47e" hidden="1">#REF!</definedName>
    <definedName name="MLNK4862f34d05624f8880faf7f925dbc295" hidden="1">#REF!</definedName>
    <definedName name="MLNK48b298764dcd41249b4dd90c673c1c1a" hidden="1">#REF!</definedName>
    <definedName name="MLNK49a4325f411043f4821c927b76e60a7a" hidden="1">#REF!</definedName>
    <definedName name="MLNK4a38873e148d4583bd0835fd3703e132" hidden="1">#REF!</definedName>
    <definedName name="MLNK4b1df569745e437886c5f0ebb756fe9d" hidden="1">#REF!</definedName>
    <definedName name="MLNK4b6de7c75ea24c83ab12b5485841a9c6" hidden="1">#REF!</definedName>
    <definedName name="MLNK4be9d0093d2a4bf988e1c642bd8d2c6e" hidden="1">#REF!</definedName>
    <definedName name="MLNK4d657b0af92347f096de954ec210d95a" hidden="1">#REF!</definedName>
    <definedName name="MLNK4dbbe8b916cf4a4a9b90848822998af4" hidden="1">#REF!</definedName>
    <definedName name="MLNK4e84cb16e8b54b5f92c623d09c2b3715" hidden="1">#REF!</definedName>
    <definedName name="MLNK4ee65f0edd8341479b622570d3319e0d" hidden="1">#REF!</definedName>
    <definedName name="MLNK4ef04ae1574d4c04a914a14b2d67b177" hidden="1">#REF!</definedName>
    <definedName name="MLNK4f51376f41c44c0689023010575e3143" hidden="1">#REF!</definedName>
    <definedName name="MLNK5051121e7fe24f7ab579eb72223cbb4c" hidden="1">#REF!</definedName>
    <definedName name="MLNK50b9d86c16804e2da40ee1fad5b8b188" hidden="1">#REF!</definedName>
    <definedName name="MLNK52216b869d1347ffb0a2ee5c17b1fcff" hidden="1">#REF!</definedName>
    <definedName name="MLNK582fcc18f9bf421aace6f3fc589db2a1" hidden="1">#REF!</definedName>
    <definedName name="MLNK5b31bccb53a84debb282c428627ee140" hidden="1">#REF!</definedName>
    <definedName name="MLNK5b59fa5e4e0c4e828b3c0f352db7daf2" hidden="1">#REF!</definedName>
    <definedName name="MLNK5be0234a0d3f491ebd80ee9ebf2c6158" hidden="1">#REF!</definedName>
    <definedName name="MLNK5c6d81d38d7d429da2f88899474761d9" hidden="1">#REF!</definedName>
    <definedName name="MLNK5ca01718e929414f806d6d9786c5a55e" hidden="1">#REF!</definedName>
    <definedName name="MLNK5cba92ad3baf444b809cda66749e333c" hidden="1">#REF!</definedName>
    <definedName name="MLNK60defb3447e143c0901a0fdeb0d68127" hidden="1">#REF!</definedName>
    <definedName name="MLNK6152f2a9d49a4c2cb46be403decff0fe" hidden="1">#REF!</definedName>
    <definedName name="MLNK6333a9acdbf5461f9d6f991849455f07" hidden="1">#REF!</definedName>
    <definedName name="MLNK6375631795024a9e89469e3e20189bd1" hidden="1">#REF!</definedName>
    <definedName name="MLNK64316002503f44688ac30b5ed24dadda" hidden="1">#REF!</definedName>
    <definedName name="MLNK64549a2d5247495384b13b33768a0bcc" hidden="1">#REF!</definedName>
    <definedName name="MLNK6617b15a06024d9eb212ce3d4017ca0b" hidden="1">#REF!</definedName>
    <definedName name="MLNK691e8d30d7bb4d81a72749df6705266f" hidden="1">#REF!</definedName>
    <definedName name="MLNK6972606cc0214a5e85066d3c59b76bbd" hidden="1">#REF!</definedName>
    <definedName name="MLNK69ceb9b8b08f49388ace64375de7aded" hidden="1">#REF!</definedName>
    <definedName name="MLNK6ae4b41902e74c27b6191ed104ff91f4" hidden="1">#REF!</definedName>
    <definedName name="MLNK6b36378fc0d446e89eed20c695de3cef" hidden="1">#REF!</definedName>
    <definedName name="MLNK6daf14d5554d4b5f97ffeb10b4caf090" hidden="1">#REF!</definedName>
    <definedName name="MLNK6e0e4cc70dc3401db82a87c7e9e1e5be" hidden="1">#REF!</definedName>
    <definedName name="MLNK6e97d9fda94e4597af6e2e0b8c6964f5" hidden="1">#REF!</definedName>
    <definedName name="MLNK6f7dc5cb660b411eac3dd63fd705086f" hidden="1">#REF!</definedName>
    <definedName name="MLNK6fdb1979f1364f4da2688883ad5f023c" hidden="1">#REF!</definedName>
    <definedName name="MLNK709664b749bb4e91aa313bd5805a0182" hidden="1">#REF!</definedName>
    <definedName name="MLNK70dd55c951b84760b507e3e688511aa8" hidden="1">#REF!</definedName>
    <definedName name="MLNK70df4894491a40b592cf3def635e7081" hidden="1">#REF!</definedName>
    <definedName name="MLNK7241f81c3df3426fb32c0ee2e4a49c5a" hidden="1">#REF!</definedName>
    <definedName name="MLNK73d0b08164d14d15a2276ab33185fce0" hidden="1">#REF!</definedName>
    <definedName name="MLNK755bcdd4be52490bbee43e3a17dc9dc2" hidden="1">#REF!</definedName>
    <definedName name="MLNK764945ebf0a749caaffc9bf7b3e12471" hidden="1">#REF!</definedName>
    <definedName name="MLNK7752c06f6f1b47b1a486262dd1b51692" hidden="1">#REF!</definedName>
    <definedName name="MLNK7a48dc582a6a4907ae3b230a6ff51adc" hidden="1">#REF!</definedName>
    <definedName name="MLNK7a75e5253c9448b6909cd5e64eebb975" hidden="1">#REF!</definedName>
    <definedName name="MLNK7ad0701cc68c457ab250f24682e7f79f" hidden="1">#REF!</definedName>
    <definedName name="MLNK7b60d41f372c4e5a98c505baa44bca84" hidden="1">#REF!</definedName>
    <definedName name="MLNK7d5dc61f43724d50976617a5140a9c45" hidden="1">#REF!</definedName>
    <definedName name="MLNK7db8e44a09304179a05bcf39cca9f982" hidden="1">#REF!</definedName>
    <definedName name="MLNK7dd721f01e92448eb373ca4803a6cea5" hidden="1">#REF!</definedName>
    <definedName name="MLNK7dfc055f184348cfbfb63c25ee905c5e" hidden="1">#REF!</definedName>
    <definedName name="MLNK800ba4c3f00647b58f6a9831f916d661" hidden="1">#REF!</definedName>
    <definedName name="MLNK8260b8ab28e1476c9187805b46923d36" hidden="1">#REF!</definedName>
    <definedName name="MLNK85903fd9bce947fbb7d95da6dcef85c4" hidden="1">#REF!</definedName>
    <definedName name="MLNK859fc201177a4fc19c088947f9fdac77" hidden="1">#REF!</definedName>
    <definedName name="MLNK88376d39012e4149bd69e624c398659e" hidden="1">#REF!</definedName>
    <definedName name="MLNK88b3e80027284b2ca892f97857c44cf3" hidden="1">#REF!</definedName>
    <definedName name="MLNK89a5aa0d847740a49521cceed5106fdb" hidden="1">#REF!</definedName>
    <definedName name="MLNK8a12429c27374d70916ed457ca3e4a87" hidden="1">#REF!</definedName>
    <definedName name="MLNK8a2f20411fbe4ebf9d1c475ac707ebf9" hidden="1">#REF!</definedName>
    <definedName name="MLNK8acce8facaf54a079abe139b98021a98" hidden="1">#REF!</definedName>
    <definedName name="MLNK8b3a94fba19241c1b1aadc5738fff482" hidden="1">#REF!</definedName>
    <definedName name="MLNK8b662a57459341a79da7568bc54ea20a" hidden="1">#REF!</definedName>
    <definedName name="MLNK8bfad4a4b6b248d09710d809c0df3223" hidden="1">#REF!</definedName>
    <definedName name="MLNK8c07908bd3884f3e91ad5e6e5b1ec645" hidden="1">#REF!</definedName>
    <definedName name="MLNK8c92b48488f847fc99533947240bf13d" hidden="1">#REF!</definedName>
    <definedName name="MLNK8ebbaa6a40c7465a84738f099ffcd28b" hidden="1">#REF!</definedName>
    <definedName name="MLNK8f29f07b5c8c4ad3bad1f4f36850b9c7" hidden="1">#REF!</definedName>
    <definedName name="MLNK8f6f6ac2e700403abec799b79fcd7b4f" hidden="1">#REF!</definedName>
    <definedName name="MLNK91e8d7b2a9f940e1b15573c2fbca3c54" hidden="1">#REF!</definedName>
    <definedName name="MLNK94255617109c4f94af26fa2728c5bf9d" hidden="1">#REF!</definedName>
    <definedName name="MLNK9513ad3bbbd947fb9d1c1d0c1943f965" hidden="1">#REF!</definedName>
    <definedName name="MLNK964da1e213a249a3aa3716fdade90861" hidden="1">#REF!</definedName>
    <definedName name="MLNK977218e8956b44f2b6de6d03e5fa868f" hidden="1">#REF!</definedName>
    <definedName name="MLNK9878b1e0ba4e49579cb28930cfcf8832" hidden="1">#REF!</definedName>
    <definedName name="MLNK9b59fc5bc61a4be8bb156e9503b797bb" hidden="1">#REF!</definedName>
    <definedName name="MLNK9b91c1df3a0b4d16b64b14338bf63c65" hidden="1">#REF!</definedName>
    <definedName name="MLNK9bafd59b8e894e10a3a2f6dc9c352d91" hidden="1">#REF!</definedName>
    <definedName name="MLNK9d6d958660b54630a03327f74fcca335" hidden="1">#REF!</definedName>
    <definedName name="MLNK9dd48d987f5d4fb19cd9357e4d1c423c" hidden="1">#REF!</definedName>
    <definedName name="MLNK9e5875967f2a41348404c11f1b8ea532" hidden="1">#REF!</definedName>
    <definedName name="MLNK9e659bed3f22453cad3dee0334fc4d24" hidden="1">#REF!</definedName>
    <definedName name="MLNK9f17cfe9e9f44504a4ea4cd941e925f0" hidden="1">#REF!</definedName>
    <definedName name="MLNKa061e4691f4e435e8ec7e1b85ecbdb65" hidden="1">#REF!</definedName>
    <definedName name="MLNKa12f46afcb1d4a91a69b508f2618e9e5" hidden="1">#REF!</definedName>
    <definedName name="MLNKa2a3f9a958694bfdaee25e0b21c5fdef" hidden="1">#REF!</definedName>
    <definedName name="MLNKa2ac16387f5c45d894d517f3c04fcf57" hidden="1">#REF!</definedName>
    <definedName name="MLNKa2b0bb9a062545db86f9e97919dd7461" hidden="1">'Valuation Matrix'!$1:$1048576</definedName>
    <definedName name="MLNKa2f617db24b74a8cb877e4ebaf5bf537" hidden="1">#REF!</definedName>
    <definedName name="MLNKa33dce196b3946a2b4aaa0b1c5237b97" hidden="1">#REF!</definedName>
    <definedName name="MLNKa4cd024718da4f77b3bb2d82c9073cf0" hidden="1">#REF!</definedName>
    <definedName name="MLNKa4deb73987434408958ff03d14e23985" hidden="1">#REF!</definedName>
    <definedName name="MLNKa57ec263393f4f8d9275e3e7bdb74d6b" hidden="1">#REF!</definedName>
    <definedName name="MLNKa5de5d7b8f0f416fb5845f0ca33465c3" hidden="1">#REF!</definedName>
    <definedName name="MLNKa619999da1824296976b5b4dc9fe7890" hidden="1">#REF!</definedName>
    <definedName name="MLNKa6c3cc1ce73148279de99ea119897af6" hidden="1">#REF!</definedName>
    <definedName name="MLNKa7694f2e52d043a68596729820055519" hidden="1">#REF!</definedName>
    <definedName name="MLNKa8d5f71b1b654694ad08e1d5e65e6c48" hidden="1">#REF!</definedName>
    <definedName name="MLNKac83ebf7477243fa8988930ee8609cbd" hidden="1">#REF!</definedName>
    <definedName name="MLNKae7c12f75b694563a0b900235d3b207b" hidden="1">#REF!</definedName>
    <definedName name="MLNKae93992207194608b9c821d306bce93a" hidden="1">#REF!</definedName>
    <definedName name="MLNKaea6fb9b64ec401cbd8ed6ff5627fc06" hidden="1">#REF!</definedName>
    <definedName name="MLNKb2d8f78900954235ab6857603779cce5" hidden="1">#REF!</definedName>
    <definedName name="MLNKb34155f138cc4dee8f0aa006f6c39f92" hidden="1">#REF!</definedName>
    <definedName name="MLNKb463e3028f5545b0a96b0ae52f793fe2" hidden="1">#REF!</definedName>
    <definedName name="MLNKb47b2c1759fd4deb85a7bc113c9250fc" hidden="1">#REF!</definedName>
    <definedName name="MLNKb526f3e7aeb049679b04fe5a1270269c" hidden="1">#REF!</definedName>
    <definedName name="MLNKb5656172687e4459bef747325f10e13b" hidden="1">#REF!</definedName>
    <definedName name="MLNKb713286bf09b4a0eb603b0f4652f2247" hidden="1">#REF!</definedName>
    <definedName name="MLNKb9d75f3f2e7144eeb3bb6622d3063782" hidden="1">#REF!</definedName>
    <definedName name="MLNKbb39e3c2e8eb46609b4f0ce975a47403" hidden="1">#REF!</definedName>
    <definedName name="MLNKbbc7efea0b9f4bfcb722a66f6f74e866" hidden="1">#REF!</definedName>
    <definedName name="MLNKbca374e050fb4b3ba5ec7ec8ff304992" hidden="1">#REF!</definedName>
    <definedName name="MLNKbcf75b455e0b4e50a85c3dfc5f6a9782" hidden="1">#REF!</definedName>
    <definedName name="MLNKbd06c30198594079b7765ccf83973fab" hidden="1">#REF!</definedName>
    <definedName name="MLNKbdddeda83a57405aad1795aff2563fbd" hidden="1">#REF!</definedName>
    <definedName name="MLNKbde3bebe1795422295b71eccd5d1c11d" hidden="1">#REF!</definedName>
    <definedName name="MLNKbe27bfdd0c9d4830876151515faa2f59" hidden="1">#REF!</definedName>
    <definedName name="MLNKbe54827586904715bc4a41b56876298d" hidden="1">#REF!</definedName>
    <definedName name="MLNKbf187d0eb0234ebdb89346cbe517b10d" hidden="1">#REF!</definedName>
    <definedName name="MLNKbf3fcd112b0247448ca9bda2b9dbc6fa" hidden="1">#REF!</definedName>
    <definedName name="MLNKbfe2a071c4424899a7157bd94b424048" hidden="1">#REF!</definedName>
    <definedName name="MLNKc20e47d182da408db3925d85a3461ff6" hidden="1">#REF!</definedName>
    <definedName name="MLNKc3509be1e39d4f45893bee723d78673b" hidden="1">#REF!</definedName>
    <definedName name="MLNKc46161f0ba14446a90a343a5855a23e4" hidden="1">#REF!</definedName>
    <definedName name="MLNKc4eb2b0aa22b4ac5ba0cba17595e1821" hidden="1">#REF!</definedName>
    <definedName name="MLNKc6786e42374c48c298993c16c5b7b10e" hidden="1">#REF!</definedName>
    <definedName name="MLNKc77a3c44b5654b45954415a0f9f3d0e6" hidden="1">#REF!</definedName>
    <definedName name="MLNKc828444d8fea4299bf1109f260a39e63" hidden="1">#REF!</definedName>
    <definedName name="MLNKc8d6e2fa087848b5a1e8099e0bc2f40d" hidden="1">#REF!</definedName>
    <definedName name="MLNKc8fce1985fbd4d8fbb82a362a7c7f64d" hidden="1">#REF!</definedName>
    <definedName name="MLNKcb5728d99ec040d396f03f7231099360" hidden="1">#REF!</definedName>
    <definedName name="MLNKcd11d0b394bb4d21b6f09c2208ab517d" hidden="1">#REF!</definedName>
    <definedName name="MLNKcd6ff966ddcf427182c0caad38573424" hidden="1">#REF!</definedName>
    <definedName name="MLNKcda270be0bee41b8a68953e710cb5068" hidden="1">#REF!</definedName>
    <definedName name="MLNKcdc2771daa6d4c4bb581d68b4d7abfc1" hidden="1">#REF!</definedName>
    <definedName name="MLNKcdc33976fee0499fa08f4273250d6ed2" hidden="1">#REF!</definedName>
    <definedName name="MLNKceb3cf56600a46fb9a65ad26475a5fa7" hidden="1">#REF!</definedName>
    <definedName name="MLNKcf23a3d6d04e400e9a07b1b3d2c09570" hidden="1">#REF!</definedName>
    <definedName name="MLNKd2dab27d74e94c469292c9f29d5e298e" hidden="1">#REF!</definedName>
    <definedName name="MLNKd5249b7f385a462fb71c3dbe90491ab6" hidden="1">#REF!</definedName>
    <definedName name="MLNKd532e32dbaf047308505d4dc3d8b102f" hidden="1">#REF!</definedName>
    <definedName name="MLNKd5cf7cd234c64369af72b4413e28e2b9" hidden="1">#REF!</definedName>
    <definedName name="MLNKd5d98e4a0ec94e2984ae1ac511de5110" hidden="1">#REF!</definedName>
    <definedName name="MLNKd67b172eefaa4e9d8364bfb6ab4536ca" hidden="1">#REF!</definedName>
    <definedName name="MLNKd7250a77c8fd49cb9197ec712dee9c45" hidden="1">#REF!</definedName>
    <definedName name="MLNKd7a8ea8e91de4a92b812fe9791578efa" hidden="1">#REF!</definedName>
    <definedName name="MLNKd945b919fcb349c18bb60ff4faaecd11" hidden="1">#REF!</definedName>
    <definedName name="MLNKd9d871ebba7448429c66d2d64d27af2a" hidden="1">#REF!</definedName>
    <definedName name="MLNKda02e659910c4ba5a9d99aa2fe68781c" hidden="1">#REF!</definedName>
    <definedName name="MLNKda944bb8911d4ef9a939f5defdcfcde7" hidden="1">#REF!</definedName>
    <definedName name="MLNKdbca8e017797403f80e011597d04121b" hidden="1">#REF!</definedName>
    <definedName name="MLNKdc4ed9d28c52430f8b5fd4eec33afc40" hidden="1">#REF!</definedName>
    <definedName name="MLNKdc6b57075a194dcfb71d45c30dcc32b3" hidden="1">#REF!</definedName>
    <definedName name="MLNKdc950c384ff440089d635ac34f6920cb" hidden="1">#REF!</definedName>
    <definedName name="MLNKdd1111a687fb4d51962f9d67e46468dc" hidden="1">#REF!</definedName>
    <definedName name="MLNKdd11e49ad778473d865a7cd03020a77d" hidden="1">#REF!</definedName>
    <definedName name="MLNKdd51d059b8384469b5c5ad0bb292cad7" hidden="1">#REF!</definedName>
    <definedName name="MLNKde67cebeb16b4c508b19e7c1d9c8897b" hidden="1">#REF!</definedName>
    <definedName name="MLNKdea438ca09044c77b7e9125cfd95c4b6" hidden="1">#REF!</definedName>
    <definedName name="MLNKdef91162d8fe4622afdce2dc0632168c" hidden="1">#REF!</definedName>
    <definedName name="MLNKe19d06415f1a4b8fbd08e0977187ac98" hidden="1">#REF!</definedName>
    <definedName name="MLNKe1c03caa22494f46bfd987184763e372" hidden="1">#REF!</definedName>
    <definedName name="MLNKe3153884edb9461f916dde884f8dd9b8" hidden="1">#REF!</definedName>
    <definedName name="MLNKe43663e86e33454db8ec2f3b890a70bc" hidden="1">#REF!</definedName>
    <definedName name="MLNKe57e3dbe1f184dd1b1a6499552f122cc" hidden="1">#REF!</definedName>
    <definedName name="MLNKe59118c2f11040aeb4171ba072af5f7c" hidden="1">#REF!</definedName>
    <definedName name="MLNKe649822a256843a28e48a3faf687b4b1" hidden="1">#REF!</definedName>
    <definedName name="MLNKe8686664e6394c9e8604bf24b8b9ff87" hidden="1">#REF!</definedName>
    <definedName name="MLNKe8bca1b42a1d425e9b929d06fd29e68c" hidden="1">#REF!</definedName>
    <definedName name="MLNKead75bf21f9d4795a5b0b08566fecce0" hidden="1">#REF!</definedName>
    <definedName name="MLNKebb3e3801fcb4f7e9afe4a6affdc7816" hidden="1">#REF!</definedName>
    <definedName name="MLNKef3df48db01747be96b506df87ad2741" hidden="1">#REF!</definedName>
    <definedName name="MLNKefcbc44b11454a9a9ac9eef7261cc9e5" hidden="1">#REF!</definedName>
    <definedName name="MLNKf049fdbc26ce4b69b56817165b4c0563" hidden="1">'Valuation Matrix'!$B$9:$N$28</definedName>
    <definedName name="MLNKf075236f45f64fe7b55555ff81358873" hidden="1">#REF!</definedName>
    <definedName name="MLNKf10ecbcb85684f9f90cb50e48b6632b8" hidden="1">#REF!</definedName>
    <definedName name="MLNKf18423354572423c9bf3868b4e3c67f2" hidden="1">#REF!</definedName>
    <definedName name="MLNKf2238c3c7ca848059242678281ac0a7e" hidden="1">#REF!</definedName>
    <definedName name="MLNKf42ad89361f544728c2d6296febcb48a" hidden="1">#REF!</definedName>
    <definedName name="MLNKf478e990fbc040c09fd97f86f0548a0b" hidden="1">#REF!</definedName>
    <definedName name="MLNKf4a42cd8ed38467485f6794a96a3176a" hidden="1">#REF!</definedName>
    <definedName name="MLNKf571587c639c4edd94eb0d328be8c373" hidden="1">#REF!</definedName>
    <definedName name="MLNKf65d5b1c9cad41ffb83ff1d82fbe7cdc" hidden="1">#REF!</definedName>
    <definedName name="MLNKf6ee834430b4410a9b90ae13834cc8fe" hidden="1">#REF!</definedName>
    <definedName name="MLNKf8f344432d67412d9415c6635801c7a0" hidden="1">#REF!</definedName>
    <definedName name="MLNKf99d9746d9c7430b9bb5ee7b130542e4" hidden="1">#REF!</definedName>
    <definedName name="MLNKf9d4d1bf2a004f22aa8743859fb84b7d" hidden="1">#REF!</definedName>
    <definedName name="MLNKfaab895679524a69b90f5f63ec2d91e1" hidden="1">#REF!</definedName>
    <definedName name="MLNKfe408a781da843a8913da37df37edd40" hidden="1">'Valuation Matrix'!$B$9:$Q$28</definedName>
    <definedName name="MLNKfe73ea3b361d498baaaad7926e12faf9" hidden="1">#REF!</definedName>
    <definedName name="mm" hidden="1">{"'SIVA Pricing Model'!$A$1:$F$39"}</definedName>
    <definedName name="mmjj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mn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MOBILE">{"'ADV&amp;DP'!$A$4:$C$25"}</definedName>
    <definedName name="model" hidden="1">{#N/A,#N/A,FALSE,"Rev Grwth";#N/A,#N/A,FALSE,"Op Inc Grwth";#N/A,#N/A,FALSE,"Net Grwth";#N/A,#N/A,FALSE,"EPS Growth"}</definedName>
    <definedName name="model2" hidden="1">{#N/A,#N/A,FALSE,"Rev Grwth";#N/A,#N/A,FALSE,"Op Inc Grwth";#N/A,#N/A,FALSE,"Net Grwth";#N/A,#N/A,FALSE,"EPS Growth"}</definedName>
    <definedName name="ModelType">0</definedName>
    <definedName name="Modification.Time" hidden="1">"12/30/99 14:40:33"</definedName>
    <definedName name="MODIFIED">#REF!</definedName>
    <definedName name="Mon_Yr_Name17" hidden="1">#REF!</definedName>
    <definedName name="Mon_Yr_Name18" hidden="1">#REF!</definedName>
    <definedName name="Mon_Yr_Name19" hidden="1">#REF!</definedName>
    <definedName name="Mon_Yr_Name20" hidden="1">#REF!</definedName>
    <definedName name="Mon_Yr_Name21" hidden="1">#REF!</definedName>
    <definedName name="Mon_Yr_Name22" hidden="1">#REF!</definedName>
    <definedName name="Monetary_Precision">#REF!</definedName>
    <definedName name="MonitorCol">1</definedName>
    <definedName name="MonitorRow">1</definedName>
    <definedName name="Montana">#REF!</definedName>
    <definedName name="MONTH">#REF!</definedName>
    <definedName name="Month_Lookup">#REF!</definedName>
    <definedName name="Month_Lookup_2">#REF!</definedName>
    <definedName name="Month_OFFSET">#REF!</definedName>
    <definedName name="MonthName">"March"</definedName>
    <definedName name="Months">{"January","February","March","April","May","June","July","August","September","October","November","December"}</definedName>
    <definedName name="months_of_inventory_on_hand">#REF!</definedName>
    <definedName name="MOVE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moveupc">#REF!</definedName>
    <definedName name="mr" hidden="1">{"'1098trans'!$A$10:$F$64","'1098trans'!$A$65:$A$66","'1098trans'!$A$67:$D$69","'1098trans'!$A$64:$F$69"}</definedName>
    <definedName name="MS.CreatedAt">"30.06.1998 11:53:43"</definedName>
    <definedName name="MS.CreatedBy">"JMA"</definedName>
    <definedName name="MS.ModifiedAt">"20.04.1999 10:43:12"</definedName>
    <definedName name="MS.ModifiedBy">"RL"</definedName>
    <definedName name="MS.Version">"1.0.2"</definedName>
    <definedName name="MTH">#REF!</definedName>
    <definedName name="MULTS_SWS">#REF!,#REF!,#REF!,#REF!,#REF!,#REF!</definedName>
    <definedName name="Mults02" hidden="1">{#N/A,#N/A,FALSE,"Projections";#N/A,#N/A,FALSE,"Multiples Valuation";#N/A,#N/A,FALSE,"LBO";#N/A,#N/A,FALSE,"Multiples_Sensitivity";#N/A,#N/A,FALSE,"Summary"}</definedName>
    <definedName name="mvropemld" hidden="1">{"'RCIM'!$E$128"}</definedName>
    <definedName name="MW" hidden="1">{#N/A,#N/A,FALSE,"Job Sched"}</definedName>
    <definedName name="my" hidden="1">{#N/A,#N/A,FALSE,"Index";#N/A,#N/A,FALSE,"inc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n" hidden="1">{"IS",#N/A,FALSE,"IS";"RPTIS",#N/A,FALSE,"RPTIS";"STATS",#N/A,FALSE,"STATS";"BS",#N/A,FALSE,"BS"}</definedName>
    <definedName name="n\" hidden="1">{#N/A,#N/A,FALSE,"Projections";#N/A,#N/A,FALSE,"Multiples Valuation";#N/A,#N/A,FALSE,"LBO";#N/A,#N/A,FALSE,"Multiples_Sensitivity";#N/A,#N/A,FALSE,"Summary"}</definedName>
    <definedName name="N_Case">1</definedName>
    <definedName name="N_GTI">0</definedName>
    <definedName name="N_KBI">1</definedName>
    <definedName name="na" hidden="1">"IQ_FY_DATE"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bt97">+#REF!</definedName>
    <definedName name="NameBox">"Edit Box 4"</definedName>
    <definedName name="NBTOW00">#REF!</definedName>
    <definedName name="NBTOW00PF">#REF!</definedName>
    <definedName name="NBTOW01">#REF!</definedName>
    <definedName name="NBTOW02">#REF!</definedName>
    <definedName name="NBTOW03">#REF!</definedName>
    <definedName name="NBTOW98">#REF!</definedName>
    <definedName name="NBTOW99">#REF!</definedName>
    <definedName name="NBTOW99PF">#REF!</definedName>
    <definedName name="ncowe" hidden="1">{"'RCIM'!$E$128"}</definedName>
    <definedName name="NCToggle">#REF!</definedName>
    <definedName name="ndate">#REF!</definedName>
    <definedName name="NDEBT00">#REF!</definedName>
    <definedName name="NDEBT01">#REF!</definedName>
    <definedName name="NDEBT02">#REF!</definedName>
    <definedName name="NDEBT03">#REF!</definedName>
    <definedName name="NDEBT99">#REF!</definedName>
    <definedName name="Nebraska">#REF!</definedName>
    <definedName name="NEG_Financial_Profile">"Consolidated NEG"</definedName>
    <definedName name="net_debt">#REF!</definedName>
    <definedName name="Net_Income">#REF!</definedName>
    <definedName name="Net_margin">#REF!</definedName>
    <definedName name="Net_sales">#REF!</definedName>
    <definedName name="Net_sales_DCF">#REF!</definedName>
    <definedName name="Net_working_capital">#REF!</definedName>
    <definedName name="Net_working_capital_turns">#REF!</definedName>
    <definedName name="NetIncomeGraph" hidden="1">#REF!</definedName>
    <definedName name="NetIncomeGraph1" hidden="1">#REF!</definedName>
    <definedName name="NetInterest00">#REF!</definedName>
    <definedName name="NetInterest01">#REF!</definedName>
    <definedName name="NetInterest02">#REF!</definedName>
    <definedName name="netinterest03">#REF!</definedName>
    <definedName name="NetInterest99">#REF!</definedName>
    <definedName name="new">{"'Highlights'!$A$1:$M$123"}</definedName>
    <definedName name="New.ev.calculation" hidden="1">-4135</definedName>
    <definedName name="New_Hampshire">#REF!</definedName>
    <definedName name="New_Jersey">#REF!</definedName>
    <definedName name="New_york">#REF!</definedName>
    <definedName name="newbel" hidden="1">{"IS",#N/A,FALSE,"IS";"RPTIS",#N/A,FALSE,"RPTIS";"STATS",#N/A,FALSE,"STATS";"CELL",#N/A,FALSE,"CELL";"BS",#N/A,FALSE,"BS"}</definedName>
    <definedName name="newbls" hidden="1">{"'Directory'!$A$72:$E$91"}</definedName>
    <definedName name="Newcap" hidden="1">{"'2ND_QUAR'!$A$1:$P$106"}</definedName>
    <definedName name="Newcap_1" hidden="1">{"'2ND_QUAR'!$A$1:$P$106"}</definedName>
    <definedName name="Newcap_1_1" hidden="1">{"'2ND_QUAR'!$A$1:$P$106"}</definedName>
    <definedName name="Newcap_1_2" hidden="1">{"'2ND_QUAR'!$A$1:$P$106"}</definedName>
    <definedName name="Newcap_1_3" hidden="1">{"'2ND_QUAR'!$A$1:$P$106"}</definedName>
    <definedName name="Newcap_1_4" hidden="1">{"'2ND_QUAR'!$A$1:$P$106"}</definedName>
    <definedName name="Newcap_1_5" hidden="1">{"'2ND_QUAR'!$A$1:$P$106"}</definedName>
    <definedName name="Newcap_2" hidden="1">{"'2ND_QUAR'!$A$1:$P$106"}</definedName>
    <definedName name="Newcap_2_1" hidden="1">{"'2ND_QUAR'!$A$1:$P$106"}</definedName>
    <definedName name="Newcap_2_2" hidden="1">{"'2ND_QUAR'!$A$1:$P$106"}</definedName>
    <definedName name="Newcap_2_3" hidden="1">{"'2ND_QUAR'!$A$1:$P$106"}</definedName>
    <definedName name="Newcap_2_4" hidden="1">{"'2ND_QUAR'!$A$1:$P$106"}</definedName>
    <definedName name="Newcap_2_5" hidden="1">{"'2ND_QUAR'!$A$1:$P$106"}</definedName>
    <definedName name="Newcap_3" hidden="1">{"'2ND_QUAR'!$A$1:$P$106"}</definedName>
    <definedName name="Newcap_3_1" hidden="1">{"'2ND_QUAR'!$A$1:$P$106"}</definedName>
    <definedName name="Newcap_3_2" hidden="1">{"'2ND_QUAR'!$A$1:$P$106"}</definedName>
    <definedName name="Newcap_3_3" hidden="1">{"'2ND_QUAR'!$A$1:$P$106"}</definedName>
    <definedName name="Newcap_3_4" hidden="1">{"'2ND_QUAR'!$A$1:$P$106"}</definedName>
    <definedName name="Newcap_3_5" hidden="1">{"'2ND_QUAR'!$A$1:$P$106"}</definedName>
    <definedName name="Newcap_4" hidden="1">{"'2ND_QUAR'!$A$1:$P$106"}</definedName>
    <definedName name="Newcap_4_1" hidden="1">{"'2ND_QUAR'!$A$1:$P$106"}</definedName>
    <definedName name="Newcap_4_2" hidden="1">{"'2ND_QUAR'!$A$1:$P$106"}</definedName>
    <definedName name="Newcap_4_3" hidden="1">{"'2ND_QUAR'!$A$1:$P$106"}</definedName>
    <definedName name="Newcap_4_4" hidden="1">{"'2ND_QUAR'!$A$1:$P$106"}</definedName>
    <definedName name="Newcap_4_5" hidden="1">{"'2ND_QUAR'!$A$1:$P$106"}</definedName>
    <definedName name="Newcap_5" hidden="1">{"'2ND_QUAR'!$A$1:$P$106"}</definedName>
    <definedName name="Newcap_5_1" hidden="1">{"'2ND_QUAR'!$A$1:$P$106"}</definedName>
    <definedName name="Newcap_5_2" hidden="1">{"'2ND_QUAR'!$A$1:$P$106"}</definedName>
    <definedName name="Newcap_5_3" hidden="1">{"'2ND_QUAR'!$A$1:$P$106"}</definedName>
    <definedName name="Newcap_5_4" hidden="1">{"'2ND_QUAR'!$A$1:$P$106"}</definedName>
    <definedName name="Newcap_5_5" hidden="1">{"'2ND_QUAR'!$A$1:$P$106"}</definedName>
    <definedName name="newco">FALSE</definedName>
    <definedName name="newdata" hidden="1">{"PAGE 1",#N/A,FALSE,"WEST_OT"}</definedName>
    <definedName name="newdata2" hidden="1">{"PAGE 1",#N/A,FALSE,"WEST_OT"}</definedName>
    <definedName name="NewHampshire">#REF!</definedName>
    <definedName name="NewHire">8500</definedName>
    <definedName name="NewJersey">#REF!</definedName>
    <definedName name="NewMexico">#REF!</definedName>
    <definedName name="newname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Newnew2" hidden="1">{#N/A,#N/A,FALSE,"Channel - Data";#N/A,#N/A,FALSE,"Channel - Audio";#N/A,#N/A,FALSE,"Product - Audio";#N/A,#N/A,FALSE,"Reserves Sum"}</definedName>
    <definedName name="newoldnew" hidden="1">{"'B-2 QSER Jun 98 4-27-98 cor'!$A$1:$F$57"}</definedName>
    <definedName name="NewRange" hidden="1">#REF!</definedName>
    <definedName name="newt" hidden="1">{"'Directory'!$A$72:$E$91"}</definedName>
    <definedName name="newwcom" hidden="1">{"'Directory'!$A$72:$E$91"}</definedName>
    <definedName name="NewYorkCity">#REF!</definedName>
    <definedName name="NewYorkState">#REF!</definedName>
    <definedName name="NFL_Season_Growth">#REF!</definedName>
    <definedName name="nhgiso" hidden="1">{"'1-TheatreBkgs'!$A$1:$L$102"}</definedName>
    <definedName name="nhjythh" hidden="1">{"DCF","UPSIDE CASE",FALSE,"Sheet1";"DCF","BASE CASE",FALSE,"Sheet1";"DCF","DOWNSIDE CASE",FALSE,"Sheet1"}</definedName>
    <definedName name="nhjythh_1" hidden="1">{"DCF","UPSIDE CASE",FALSE,"Sheet1";"DCF","BASE CASE",FALSE,"Sheet1";"DCF","DOWNSIDE CASE",FALSE,"Sheet1"}</definedName>
    <definedName name="NINT00">#REF!</definedName>
    <definedName name="NINT00PF">#REF!</definedName>
    <definedName name="NINT01">#REF!</definedName>
    <definedName name="NINT02">#REF!</definedName>
    <definedName name="NINT03">#REF!</definedName>
    <definedName name="NINT98">#REF!</definedName>
    <definedName name="NINT99">#REF!</definedName>
    <definedName name="NINT99PF">#REF!</definedName>
    <definedName name="NLGeXToEUR">1/EUReXToNLG</definedName>
    <definedName name="NM">"NM"</definedName>
    <definedName name="nmnmm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nn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nnn" hidden="1">{#N/A,#N/A,FALSE,"Assessment";#N/A,#N/A,FALSE,"Staffing";#N/A,#N/A,FALSE,"Hires";#N/A,#N/A,FALSE,"Assumptions"}</definedName>
    <definedName name="nnnn" hidden="1">{#N/A,#N/A,FALSE,"Job Sched"}</definedName>
    <definedName name="nnnnnnn" hidden="1">{#N/A,#N/A,TRUE,"TS";#N/A,#N/A,TRUE,"Combo";#N/A,#N/A,TRUE,"FAIR";#N/A,#N/A,TRUE,"RBC";#N/A,#N/A,TRUE,"xxxx"}</definedName>
    <definedName name="NO" hidden="1">{"'Sheet1'!$A$1:$J$121"}</definedName>
    <definedName name="no.presentation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NOK">0.17</definedName>
    <definedName name="NOK_2010">0.174</definedName>
    <definedName name="none" hidden="1">{#N/A,#N/A,FALSE,"Guggino"}</definedName>
    <definedName name="none2" hidden="1">{"QTR1",#N/A,FALSE,"Q1 Detail";"QTR2",#N/A,FALSE,"Q2 Detail";"QTR3",#N/A,FALSE,"Q3 Detail";"QTR4",#N/A,FALSE,"Q4 Detail"}</definedName>
    <definedName name="none3" hidden="1">{"QTR1",#N/A,FALSE,"96OUT";"QTR2",#N/A,FALSE,"96OUT";"QTR3",#N/A,FALSE,"96OUT";"QTR4",#N/A,FALSE,"96OUT";"YEAR",#N/A,FALSE,"96OUT"}</definedName>
    <definedName name="none4" hidden="1">{#N/A,#N/A,TRUE,"PAGE 2";#N/A,#N/A,TRUE,"PAGE 3";#N/A,#N/A,TRUE,"PAGE4"}</definedName>
    <definedName name="none5" hidden="1">{"QTR2",#N/A,FALSE,"OTK6_27";#N/A,#N/A,FALSE,"Q2 Detail";"SIXMTH",#N/A,FALSE,"OTK6_27";"qtr3",#N/A,FALSE,"OTK6_27";#N/A,#N/A,FALSE,"Q3 Detail";"NINEMTH",#N/A,FALSE,"OTK6_27";"qtr4",#N/A,FALSE,"OTK6_27";#N/A,#N/A,FALSE,"Q4 Detail";"YEAR",#N/A,FALSE,"OTK6_27"}</definedName>
    <definedName name="none6" hidden="1">{"OUTLK3YROCC",#N/A,FALSE,"3YR_OCC"}</definedName>
    <definedName name="none7" hidden="1">{"QTR2",#N/A,FALSE,"OTK6_27";#N/A,#N/A,FALSE,"Q2 Detail";"SIXMTH",#N/A,FALSE,"OTK6_27";"qtr3",#N/A,FALSE,"OTK6_27";#N/A,#N/A,FALSE,"Q3 Detail";"NINEMTH",#N/A,FALSE,"OTK6_27";"qtr4",#N/A,FALSE,"OTK6_27";#N/A,#N/A,FALSE,"Q4 Detail";"YEAR",#N/A,FALSE,"OTK6_27"}</definedName>
    <definedName name="NOPAT">#REF!</definedName>
    <definedName name="NOPAT_DCF">#REF!</definedName>
    <definedName name="NOPAT_margin">#REF!</definedName>
    <definedName name="NOPBT">#REF!</definedName>
    <definedName name="Nope">{"'Bellville Acetylene'!$A$1:$L$99"}</definedName>
    <definedName name="Norm">#REF!</definedName>
    <definedName name="North_Carolina">#REF!</definedName>
    <definedName name="NorthCarolina">#REF!</definedName>
    <definedName name="NorthDakota">#REF!</definedName>
    <definedName name="Note" hidden="1">#REF!</definedName>
    <definedName name="Notes" hidden="1">"a5c709a6-e63d-481e-bf7f-bd97aee61c92"</definedName>
    <definedName name="Notes_Payable_Reduction">#REF!</definedName>
    <definedName name="NoteTextNames" hidden="1">{"Text 9";"Text 10";"Text 11";"Text 12"}</definedName>
    <definedName name="NOV">8</definedName>
    <definedName name="Nov00" hidden="1">{"Statement of Income",#N/A,TRUE,"Mar99";"Balance Sheet",#N/A,TRUE,"Mar99"}</definedName>
    <definedName name="Nov00TB" hidden="1">{"Statement of Income",#N/A,TRUE,"Mar99";"Balance Sheet",#N/A,TRUE,"Mar99"}</definedName>
    <definedName name="November" hidden="1">{"'Sports Summary'!$A$19:$AB$104"}</definedName>
    <definedName name="November2" hidden="1">{"'Sports Summary'!$A$19:$AB$104"}</definedName>
    <definedName name="now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NPT_1">#REF!</definedName>
    <definedName name="NPT_2">#REF!</definedName>
    <definedName name="NPT_P">#REF!</definedName>
    <definedName name="number">"c6"</definedName>
    <definedName name="Number_of_Payments">MATCH(0.01,End_Bal,-1)+1</definedName>
    <definedName name="NvsASD">"V2010-08-31"</definedName>
    <definedName name="NvsAutoDrillOk">"VN"</definedName>
    <definedName name="NvsDateToNumber">"Y"</definedName>
    <definedName name="NvsElapsedTime">0.0000462962998426519</definedName>
    <definedName name="NvsEndTime">39512.3849884259</definedName>
    <definedName name="NvsEndTime1">38379.501019213</definedName>
    <definedName name="NvsEndTime2">38092.27671875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"V2009-11-01"</definedName>
    <definedName name="NvsPanelSetid">"VSWP"</definedName>
    <definedName name="NvsReqBU">"VDAGRW"</definedName>
    <definedName name="NvsReqBUOnly">"VN"</definedName>
    <definedName name="NvsSheetType">"M"</definedName>
    <definedName name="NvsStyleNme">"Classical.xls"</definedName>
    <definedName name="NvsTime">0.000563310182769783</definedName>
    <definedName name="nvstltime">36285.3916434028</definedName>
    <definedName name="nvstr">"VN"</definedName>
    <definedName name="NvsTransLed">"VN"</definedName>
    <definedName name="NvsTreeASD">"V2010-08-31"</definedName>
    <definedName name="NvsValTbl.ACCOUNT">"GL_ACCOUNT_TBL"</definedName>
    <definedName name="NvsValTbl.AFFILIATE">"AFFILIATE_VW"</definedName>
    <definedName name="NvsValTbl.BOOK_CODE">"BOOK_CODE_TBL"</definedName>
    <definedName name="NvsValTbl.BUSINESS_UNIT">"BUS_UNIT_TBL_GL"</definedName>
    <definedName name="NvsValTbl.CHARTFIELD1">"CHARTFIELD1_TBL"</definedName>
    <definedName name="NvsValTbl.CHARTFIELD3">"CHARTFIELD3_TBL"</definedName>
    <definedName name="NvsValTbl.CURRENCY_CD">"GL_ACCOUNT_TBL"</definedName>
    <definedName name="NvsValTbl.DEPTID">"DEPT_TBL"</definedName>
    <definedName name="NvsValTbl.FUND_CODE">"FUND_TBL"</definedName>
    <definedName name="NvsValTbl.LEDGER">"LED_DEFN_TBL"</definedName>
    <definedName name="NvsValTbl.MI_ALT_BU">"MI_ALT_BU_TBL"</definedName>
    <definedName name="NvsValTbl.MI_CONSOLID_FLG">"PSXLATITEM"</definedName>
    <definedName name="NvsValTbl.OPERATING_UNIT">"OPER_UNIT_TBL"</definedName>
    <definedName name="NvsValTbl.PF_SCENARIO_ID">"PF_SCENARIO_VW"</definedName>
    <definedName name="NvsValTbl.PRODUCT">"PRODUCT_TBL"</definedName>
    <definedName name="NvsValTbl.PROJECT_ID">"PROJECT"</definedName>
    <definedName name="NvsValTbl.PROPERTY">"PROPERTY_TBL"</definedName>
    <definedName name="NvsValTbl.SBG_ACCTG_MTHD">"SBG_ACCTMTHD_TB"</definedName>
    <definedName name="NvsValTbl.SCENARIO">"BD_SCENARIO_TBL"</definedName>
    <definedName name="NvsValTbl.STATISTICS_CODE">"STAT_TBL"</definedName>
    <definedName name="NvsValTbl.TU_EC">"TU_EC_TBL"</definedName>
    <definedName name="NvsValTbl.TU_LOCATION">"TU_LOC_TBL"</definedName>
    <definedName name="NvsValTbl.Y_FUNCTION">"Y_FUNCTION_TBL"</definedName>
    <definedName name="NWL">#REF!</definedName>
    <definedName name="o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Obdin" hidden="1">{"'SIVA Pricing Model'!$A$1:$F$39"}</definedName>
    <definedName name="Obdin1" hidden="1">{"'SIVA Pricing Model'!$A$1:$F$39"}</definedName>
    <definedName name="OCAPXA00">#REF!</definedName>
    <definedName name="OCAPXA00PF">#REF!</definedName>
    <definedName name="OCAPXA01">#REF!</definedName>
    <definedName name="OCAPXA02">#REF!</definedName>
    <definedName name="OCAPXA03">#REF!</definedName>
    <definedName name="OCAPXA98">#REF!</definedName>
    <definedName name="OCAPXA99">#REF!</definedName>
    <definedName name="OCAPXA99PF">#REF!</definedName>
    <definedName name="OCAPXB00">#REF!</definedName>
    <definedName name="OCAPXB00PF">#REF!</definedName>
    <definedName name="OCAPXB01">#REF!</definedName>
    <definedName name="OCAPXB02">#REF!</definedName>
    <definedName name="OCAPXB03">#REF!</definedName>
    <definedName name="OCAPXB98">#REF!</definedName>
    <definedName name="OCAPXB99">#REF!</definedName>
    <definedName name="OCAPXB99PF">#REF!</definedName>
    <definedName name="OCAPXC00">#REF!</definedName>
    <definedName name="OCAPXC02">#REF!</definedName>
    <definedName name="OCAPXC03">#REF!</definedName>
    <definedName name="OCContextID">"BD1DEFA7-3668-4911-86B8-F8C4A7E"</definedName>
    <definedName name="OCFMARG97">#REF!</definedName>
    <definedName name="OCT">7</definedName>
    <definedName name="Oct00" hidden="1">{"Statement of Income",#N/A,TRUE,"Mar99";"Balance Sheet",#N/A,TRUE,"Mar99"}</definedName>
    <definedName name="Oct00TB" hidden="1">{"Statement of Income",#N/A,TRUE,"Mar99";"Balance Sheet",#N/A,TRUE,"Mar99"}</definedName>
    <definedName name="Octob00" hidden="1">{"Statement of Income",#N/A,TRUE,"Mar99";"Balance Sheet",#N/A,TRUE,"Mar99"}</definedName>
    <definedName name="Octob00TB" hidden="1">{"Statement of Income",#N/A,TRUE,"Mar99";"Balance Sheet",#N/A,TRUE,"Mar99"}</definedName>
    <definedName name="October" hidden="1">{"'Sports Summary'!$A$19:$AB$104"}</definedName>
    <definedName name="October2" hidden="1">{"'Sports Summary'!$A$19:$AB$104"}</definedName>
    <definedName name="OEXPA00">#REF!</definedName>
    <definedName name="OEXPA00PF">#REF!</definedName>
    <definedName name="OEXPA01">#REF!</definedName>
    <definedName name="OEXPA02">#REF!</definedName>
    <definedName name="OEXPA03">#REF!</definedName>
    <definedName name="OEXPA98">#REF!</definedName>
    <definedName name="OEXPA99">#REF!</definedName>
    <definedName name="OEXPA99PF">#REF!</definedName>
    <definedName name="OEXPB00">#REF!</definedName>
    <definedName name="OEXPB00PF">#REF!</definedName>
    <definedName name="OEXPB01">#REF!</definedName>
    <definedName name="OEXPB02">#REF!</definedName>
    <definedName name="OEXPB03">#REF!</definedName>
    <definedName name="OEXPB98">#REF!</definedName>
    <definedName name="OEXPB99">#REF!</definedName>
    <definedName name="OEXPB99PF">#REF!</definedName>
    <definedName name="Off_B_S_Income">#REF!</definedName>
    <definedName name="Off_B_S_Income_DCF">#REF!</definedName>
    <definedName name="OffExcess">378012</definedName>
    <definedName name="offpr">#REF!</definedName>
    <definedName name="OGA00">#REF!</definedName>
    <definedName name="OGA00PF">#REF!</definedName>
    <definedName name="Ohio">#REF!</definedName>
    <definedName name="oicvu" hidden="1">{0,0,0,0}</definedName>
    <definedName name="oiucv" hidden="1">{0,0,0,0}</definedName>
    <definedName name="ok" hidden="1">#REF!</definedName>
    <definedName name="okay" hidden="1">{#N/A,#N/A,FALSE,"INPUTS";#N/A,#N/A,FALSE,"PROFORMA BSHEET";#N/A,#N/A,FALSE,"COMBINED";#N/A,#N/A,FALSE,"HIGH YIELD";#N/A,#N/A,FALSE,"COMB_GRAPHS"}</definedName>
    <definedName name="okaya" hidden="1">{#N/A,#N/A,FALSE,"INPUTS";#N/A,#N/A,FALSE,"PROFORMA BSHEET";#N/A,#N/A,FALSE,"COMBINED";#N/A,#N/A,FALSE,"HIGH YIELD";#N/A,#N/A,FALSE,"COMB_GRAPHS"}</definedName>
    <definedName name="Oklahoma">#REF!</definedName>
    <definedName name="OL_1">#REF!</definedName>
    <definedName name="OL_P">#REF!</definedName>
    <definedName name="old" hidden="1">{#N/A,#N/A,FALSE,"Teitler"}</definedName>
    <definedName name="oldCoverDate">#REF!</definedName>
    <definedName name="olddata" hidden="1">{"PAGE 1",#N/A,FALSE,"WEST_OT"}</definedName>
    <definedName name="olddata1" hidden="1">{"PAGE 1",#N/A,FALSE,"WEST_OT"}</definedName>
    <definedName name="olddata2" hidden="1">{"PAGE 1",#N/A,FALSE,"WEST_OT"}</definedName>
    <definedName name="olddata3" hidden="1">{"PAGE 1",#N/A,FALSE,"WEST_OT"}</definedName>
    <definedName name="oldkey1" hidden="1">#REF!</definedName>
    <definedName name="oldname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oldsort" hidden="1">#REF!</definedName>
    <definedName name="OMG">#REF!</definedName>
    <definedName name="OMG_Credit">#REF!</definedName>
    <definedName name="on" hidden="1">{"TOTAL",#N/A,FALSE,"A";"FISCAL94",#N/A,FALSE,"A";"FISCAL95",#N/A,FALSE,"A";"FISCAL96",#N/A,FALSE,"A";"misc page",#N/A,FALSE,"A"}</definedName>
    <definedName name="One" hidden="1">{#N/A,#N/A,FALSE,"SUM";#N/A,#N/A,FALSE,"DCF";#N/A,#N/A,FALSE,"INC";#N/A,#N/A,FALSE,"BAL";#N/A,#N/A,FALSE,"CASH";#N/A,#N/A,FALSE,"HInc";#N/A,#N/A,FALSE,"HCash";#N/A,#N/A,FALSE,"HBal";#N/A,#N/A,FALSE,"LOC";#N/A,#N/A,FALSE,"DEBT";#N/A,#N/A,FALSE,"FAD"}</definedName>
    <definedName name="onetwo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OnExcess">273732</definedName>
    <definedName name="ONYX19970501222055" hidden="1">#REF!</definedName>
    <definedName name="ONYX19970501222155" hidden="1">#REF!</definedName>
    <definedName name="oo" hidden="1">{"'SIVA Pricing Model'!$A$1:$F$39"}</definedName>
    <definedName name="OO_Book_Settings_AllowResize" hidden="1">"False"</definedName>
    <definedName name="OO_Book_Settings_BGColor" hidden="1">"CCFFCC"</definedName>
    <definedName name="OO_Book_Settings_CellBGColor" hidden="1">""</definedName>
    <definedName name="OO_Book_Settings_Footer" hidden="1">""</definedName>
    <definedName name="OO_Book_Settings_Header" hidden="1">"head.html"</definedName>
    <definedName name="OO_Book_Settings_HorizontalCenter" hidden="1">"True"</definedName>
    <definedName name="OO_Book_Settings_IgnoreNoPublishWarning" hidden="1">"False"</definedName>
    <definedName name="OO_Book_Settings_Menu" hidden="1">""</definedName>
    <definedName name="OO_Book_Settings_MenuType" hidden="1">"XML"</definedName>
    <definedName name="OO_Book_Settings_RecalOnDropDownChange" hidden="1">"True"</definedName>
    <definedName name="OO_Book_Settings_RecalOnInputCellChange" hidden="1">"False"</definedName>
    <definedName name="OO_Book_Settings_SynchDestination" hidden="1">"1"</definedName>
    <definedName name="OO_Book_Settings_TBExport" hidden="1">"True"</definedName>
    <definedName name="OO_Book_Settings_TBPaste" hidden="1">"True"</definedName>
    <definedName name="OO_Book_Settings_TBUpdate" hidden="1">"True"</definedName>
    <definedName name="OO_Book_Settings_TBWorksheets" hidden="1">"False"</definedName>
    <definedName name="OO_Book_Settings_TBZoomIn" hidden="1">"True"</definedName>
    <definedName name="OO_Book_Settings_TBZoomOut" hidden="1">"True"</definedName>
    <definedName name="OO_Book_Settings_Toolbar" hidden="1">"True"</definedName>
    <definedName name="OO_Book_Settings_UpdateButton" hidden="1">""</definedName>
    <definedName name="OO_Book_Settings_UseNamedRanges" hidden="1">"True"</definedName>
    <definedName name="OO_Book_Settings_UseWorkbookSettings" hidden="1">"False"</definedName>
    <definedName name="OO_Book_Settings_WorksheetTabs" hidden="1">"True"</definedName>
    <definedName name="ool" hidden="1">{"Page1",#N/A,FALSE,"CompCo";"Page2",#N/A,FALSE,"CompCo"}</definedName>
    <definedName name="oooo" hidden="1">{"'1098trans'!$A$10:$F$64","'1098trans'!$A$65:$A$66","'1098trans'!$A$67:$D$69","'1098trans'!$A$64:$F$69"}</definedName>
    <definedName name="Op">#REF!</definedName>
    <definedName name="Opcase">#REF!</definedName>
    <definedName name="opcash2001">#REF!</definedName>
    <definedName name="opcash2002">#REF!</definedName>
    <definedName name="opcash2003">#REF!</definedName>
    <definedName name="opcash2004">#REF!</definedName>
    <definedName name="opendbs">{"fis.dbo.r1_datasum"}</definedName>
    <definedName name="opendbs1">{"fis.dbo.r1_datasum"}</definedName>
    <definedName name="Operating_Case">#REF!</definedName>
    <definedName name="Operating_Lease_Expense">#REF!</definedName>
    <definedName name="opinc1998">#REF!</definedName>
    <definedName name="opinc1999">#REF!</definedName>
    <definedName name="opinc2000">#REF!</definedName>
    <definedName name="opinc2001">#REF!</definedName>
    <definedName name="OPINC97">#REF!</definedName>
    <definedName name="OPMARG00">#REF!</definedName>
    <definedName name="OPMARG01">#REF!</definedName>
    <definedName name="OPMARG02">#REF!</definedName>
    <definedName name="OPMARG03">#REF!</definedName>
    <definedName name="OPMARG97">#REF!</definedName>
    <definedName name="OPMARG98">#REF!</definedName>
    <definedName name="OPMARG99">#REF!</definedName>
    <definedName name="OPMARG99PF">#REF!</definedName>
    <definedName name="Opportunities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Opportunities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Opportunities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Opportunities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Opportunities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Opportunities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Opprotunities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OPTexponents">"0 3 6"</definedName>
    <definedName name="OpTrigger">"Drop Down 142"</definedName>
    <definedName name="OPTvec">"1 1 1 3 0 0 0 0 0 0 1 8 2 1 0 30 1 1 0 0 1 0 1 0 0 1 0 0 0 0 0 0 100 300 0 0 0 0 15 0 0 0 0"</definedName>
    <definedName name="OQLIB">"QGPL"</definedName>
    <definedName name="OQNAM">"@QTEOUTQ"</definedName>
    <definedName name="Order__1" hidden="1">0</definedName>
    <definedName name="Order2">0</definedName>
    <definedName name="Oregon">#REF!</definedName>
    <definedName name="OREVA00">#REF!</definedName>
    <definedName name="OREVA00PF">#REF!</definedName>
    <definedName name="OREVA01">#REF!</definedName>
    <definedName name="OREVA02">#REF!</definedName>
    <definedName name="OREVA03">#REF!</definedName>
    <definedName name="OREVA98">#REF!</definedName>
    <definedName name="OREVA99">#REF!</definedName>
    <definedName name="OREVA99PF">#REF!</definedName>
    <definedName name="OREVB00">#REF!</definedName>
    <definedName name="OREVB00PF">#REF!</definedName>
    <definedName name="OREVB01">#REF!</definedName>
    <definedName name="OREVB02">#REF!</definedName>
    <definedName name="OREVB03">#REF!</definedName>
    <definedName name="OREVB98">#REF!</definedName>
    <definedName name="OREVB99">#REF!</definedName>
    <definedName name="OREVB99PF">#REF!</definedName>
    <definedName name="Other">OFFSET(INDIRECT("SRCGBP!$Q$13"),0,0,COUNTA(INDIRECT("SRCGBP!$Q$13:$Q$65536")),1)</definedName>
    <definedName name="Other_asset_turns">#REF!</definedName>
    <definedName name="Other_Expenses">#REF!</definedName>
    <definedName name="Other_expenses_gains">#REF!</definedName>
    <definedName name="Other_Income">#REF!</definedName>
    <definedName name="Other_Temp_11">"TempDesc121"</definedName>
    <definedName name="ownership" hidden="1">{#N/A,#N/A,FALSE,"Trading-Mult ";#N/A,#N/A,FALSE,"Trading-Cap";#N/A,#N/A,FALSE,"Trading-Inc";#N/A,#N/A,FALSE,"Cash Flow";#N/A,#N/A,FALSE,"M&amp;A info"}</definedName>
    <definedName name="p">#REF!</definedName>
    <definedName name="p.kh" hidden="1">{#N/A,#N/A,FALSE,"Heat";#N/A,#N/A,FALSE,"DCF";#N/A,#N/A,FALSE,"LBO";#N/A,#N/A,FALSE,"A";#N/A,#N/A,FALSE,"C";#N/A,#N/A,FALSE,"impd";#N/A,#N/A,FALSE,"Accr-Dilu"}</definedName>
    <definedName name="P1_Actv_Amt17" hidden="1">#REF!</definedName>
    <definedName name="P1_Actv_Amt19" hidden="1">#REF!</definedName>
    <definedName name="P1_Actv_Amt20" hidden="1">#REF!</definedName>
    <definedName name="P1_Actv_Amt21" hidden="1">#REF!</definedName>
    <definedName name="P10_Actv_Amt17" hidden="1">#REF!</definedName>
    <definedName name="P10_Actv_Amt19" hidden="1">#REF!</definedName>
    <definedName name="P10_Actv_Amt20" hidden="1">#REF!</definedName>
    <definedName name="P10_Actv_Amt21" hidden="1">#REF!</definedName>
    <definedName name="P11_Actv_Amt17" hidden="1">#REF!</definedName>
    <definedName name="P11_Actv_Amt21" hidden="1">#REF!</definedName>
    <definedName name="P12_Actv_Amt17" hidden="1">#REF!</definedName>
    <definedName name="P12_Actv_Amt21" hidden="1">#REF!</definedName>
    <definedName name="P12_Bal_Amt1" hidden="1">#REF!</definedName>
    <definedName name="P2_Actv_Amt17" hidden="1">#REF!</definedName>
    <definedName name="P2_Actv_Amt21" hidden="1">#REF!</definedName>
    <definedName name="P3_Actv_Amt17" hidden="1">#REF!</definedName>
    <definedName name="P3_Actv_Amt21" hidden="1">#REF!</definedName>
    <definedName name="P3_Bal_Amt1" hidden="1">#REF!</definedName>
    <definedName name="P4_Actv_Amt17" hidden="1">#REF!</definedName>
    <definedName name="P4_Actv_Amt21" hidden="1">#REF!</definedName>
    <definedName name="P5_Actv_Amt17" hidden="1">#REF!</definedName>
    <definedName name="P5_Actv_Amt21" hidden="1">#REF!</definedName>
    <definedName name="P6_Actv_Amt17" hidden="1">#REF!</definedName>
    <definedName name="P6_Actv_Amt21" hidden="1">#REF!</definedName>
    <definedName name="P6_Bal_Amt1" hidden="1">#REF!</definedName>
    <definedName name="P7_Actv_Amt17" hidden="1">#REF!</definedName>
    <definedName name="P7_Actv_Amt18" hidden="1">#REF!</definedName>
    <definedName name="P7_Actv_Amt19" hidden="1">#REF!</definedName>
    <definedName name="P7_Actv_Amt20" hidden="1">#REF!</definedName>
    <definedName name="P7_Actv_Amt21" hidden="1">#REF!</definedName>
    <definedName name="P8_Actv_Amt17" hidden="1">#REF!</definedName>
    <definedName name="P8_Actv_Amt18" hidden="1">#REF!</definedName>
    <definedName name="P8_Actv_Amt19" hidden="1">#REF!</definedName>
    <definedName name="P8_Actv_Amt20" hidden="1">#REF!</definedName>
    <definedName name="P8_Actv_Amt21" hidden="1">#REF!</definedName>
    <definedName name="P9_Actv_Amt17" hidden="1">#REF!</definedName>
    <definedName name="P9_Actv_Amt18" hidden="1">#REF!</definedName>
    <definedName name="P9_Actv_Amt20" hidden="1">#REF!</definedName>
    <definedName name="P9_Actv_Amt21" hidden="1">#REF!</definedName>
    <definedName name="P9_Bal_Amt1" hidden="1">#REF!</definedName>
    <definedName name="PAC" hidden="1">0</definedName>
    <definedName name="Packaging">#REF!</definedName>
    <definedName name="PackagingLink">#REF!</definedName>
    <definedName name="PackStyle">#REF!</definedName>
    <definedName name="PAGE">#REF!</definedName>
    <definedName name="PAGE1">#REF!</definedName>
    <definedName name="PAGE2">#REF!</definedName>
    <definedName name="PAGE3">#REF!</definedName>
    <definedName name="PAGE5">#REF!</definedName>
    <definedName name="PageNumber" hidden="1">#REF!</definedName>
    <definedName name="Pal_Workbook_GUID" hidden="1">"BFC1YLD1P7JC935Y43Z4Z365"</definedName>
    <definedName name="panther_wrn.test1." hidden="1">{"Income Statement",#N/A,FALSE,"CFMODEL";"Balance Sheet",#N/A,FALSE,"CFMODEL"}</definedName>
    <definedName name="panther_wrn.test2." hidden="1">{"SourcesUses",#N/A,TRUE,"CFMODEL";"TransOverview",#N/A,TRUE,"CFMODEL"}</definedName>
    <definedName name="panther_wrn.test3." hidden="1">{"SourcesUses",#N/A,TRUE,#N/A;"TransOverview",#N/A,TRUE,"CFMODEL"}</definedName>
    <definedName name="panther_wrn.test4." hidden="1">{"SourcesUses",#N/A,TRUE,"FundsFlow";"TransOverview",#N/A,TRUE,"FundsFlow"}</definedName>
    <definedName name="PartnerKey">"LookupCommitment"</definedName>
    <definedName name="PASS">#REF!</definedName>
    <definedName name="pass1" hidden="1">{"Page1",#N/A,FALSE,"CompCo";"Page2",#N/A,FALSE,"CompCo"}</definedName>
    <definedName name="Password">"test"</definedName>
    <definedName name="patty" hidden="1">{"PAGE 1",#N/A,FALSE,"WEST_OT"}</definedName>
    <definedName name="PAWHELP" hidden="1">{"'Page 2-4'!$A$1:$O$47","'Page 2-2'!$A$1:$P$58"}</definedName>
    <definedName name="pay_increase">#REF!</definedName>
    <definedName name="Payment_Date">DATE(YEAR(Loan_Start),MONTH(Loan_Start)+Payment_Number,DAY(Loan_Start))</definedName>
    <definedName name="payment_days_estimator">#REF!</definedName>
    <definedName name="Payment_Number">ROW()-Header_Row</definedName>
    <definedName name="Payments_per_year">#REF!</definedName>
    <definedName name="PaymentsPerYear">#REF!</definedName>
    <definedName name="Payroll_escalation">3.46%</definedName>
    <definedName name="Payroll_Tax">#REF!</definedName>
    <definedName name="pbStartPageNumber">1</definedName>
    <definedName name="pbUpdatePageNumbering">TRUE</definedName>
    <definedName name="PCA" hidden="1">"BL7FKFTY6NDALOTZZF8PFRAS6"</definedName>
    <definedName name="PCDAT">"4/19/2013"</definedName>
    <definedName name="PCDAY">"19"</definedName>
    <definedName name="PCDT2">"20130419"</definedName>
    <definedName name="PCMON">"04"</definedName>
    <definedName name="PCTIM">"12:00:00 PM"</definedName>
    <definedName name="PCTM2">"120000"</definedName>
    <definedName name="PCYEA">"2013"</definedName>
    <definedName name="peace" hidden="1">0</definedName>
    <definedName name="Pecos" hidden="1">{"Recap",#N/A,FALSE,"Recap";"EPS1",#N/A,FALSE,"EPS";"AM96",#N/A,FALSE,"American";"AM97",#N/A,FALSE,"American";"AM98",#N/A,FALSE,"American";"AM99",#N/A,FALSE,"American";"AM00",#N/A,FALSE,"American";"CAJ96",#N/A,FALSE,"Cajun";"CAJ97",#N/A,FALSE,"Cajun";"CAJ98",#N/A,FALSE,"Cajun";"CAJ99",#N/A,FALSE,"Cajun";"CAJ00",#N/A,FALSE,"Cajun";"GU98",#N/A,FALSE,"Gulf";"GU99",#N/A,FALSE,"Gulf";"GU00",#N/A,FALSE,"Gulf";"LO98",#N/A,FALSE,"Lonestar";"LO99",#N/A,FALSE,"Lonestar";"LO00",#N/A,FALSE,"Lonestar";"CA98",#N/A,FALSE,"Canyon";"CA99",#N/A,FALSE,"Canyon";"CA00",#N/A,FALSE,"Canyon";"PA98",#N/A,FALSE,"Pacific";"PA99",#N/A,FALSE,"Pacific";"PA00",#N/A,FALSE,"Pacific";"AT98",#N/A,FALSE,"Atlantic";"AT99",#N/A,FALSE,"Atlantic";"AT00",#N/A,FALSE,"Atlantic";"BR98",#N/A,FALSE,"Brazos";"BR99",#N/A,FALSE,"Brazos";"BR00",#N/A,FALSE,"Brazos";"PE98",#N/A,FALSE,"Pearl";"PE99",#N/A,FALSE,"Pearl";"PE00",#N/A,FALSE,"Pearl";"ST98",#N/A,FALSE,"Stephaniturm";"ST99",#N/A,FALSE,"Stephaniturm";"ST00",#N/A,FALSE,"Stephaniturm";"SB98",#N/A,FALSE,"SBL12";"SB99",#N/A,FALSE,"SBL12";"SB00",#N/A,FALSE,"SBL12";"PX00",#N/A,FALSE,"Mighty Phoenix"}</definedName>
    <definedName name="pecosx" hidden="1">{"Recap",#N/A,FALSE,"Recap";"EPS1",#N/A,FALSE,"EPS";"AM96",#N/A,FALSE,"American";"AM97",#N/A,FALSE,"American";"AM98",#N/A,FALSE,"American";"AM99",#N/A,FALSE,"American";"AM00",#N/A,FALSE,"American";"CAJ96",#N/A,FALSE,"Cajun";"CAJ97",#N/A,FALSE,"Cajun";"CAJ98",#N/A,FALSE,"Cajun";"CAJ99",#N/A,FALSE,"Cajun";"CAJ00",#N/A,FALSE,"Cajun";"GU98",#N/A,FALSE,"Gulf";"GU99",#N/A,FALSE,"Gulf";"GU00",#N/A,FALSE,"Gulf";"LO98",#N/A,FALSE,"Lonestar";"LO99",#N/A,FALSE,"Lonestar";"LO00",#N/A,FALSE,"Lonestar";"CA98",#N/A,FALSE,"Canyon";"CA99",#N/A,FALSE,"Canyon";"CA00",#N/A,FALSE,"Canyon";"PA98",#N/A,FALSE,"Pacific";"PA99",#N/A,FALSE,"Pacific";"PA00",#N/A,FALSE,"Pacific";"AT98",#N/A,FALSE,"Atlantic";"AT99",#N/A,FALSE,"Atlantic";"AT00",#N/A,FALSE,"Atlantic";"BR98",#N/A,FALSE,"Brazos";"BR99",#N/A,FALSE,"Brazos";"BR00",#N/A,FALSE,"Brazos";"PE98",#N/A,FALSE,"Pearl";"PE99",#N/A,FALSE,"Pearl";"PE00",#N/A,FALSE,"Pearl";"ST98",#N/A,FALSE,"Stephaniturm";"ST99",#N/A,FALSE,"Stephaniturm";"ST00",#N/A,FALSE,"Stephaniturm";"SB98",#N/A,FALSE,"SBL12";"SB99",#N/A,FALSE,"SBL12";"SB00",#N/A,FALSE,"SBL12";"PX00",#N/A,FALSE,"Mighty Phoenix"}</definedName>
    <definedName name="peko_FI" hidden="1">{"MISDBAH/G_L_ABLK"}</definedName>
    <definedName name="peko_IsText" hidden="1">TRUE</definedName>
    <definedName name="peko_OF" hidden="1">{"PAGID","PAGIDTX1","LINID","COL01","COL03","COL04","COL07","COL09","COL11","COL13","COL15","COL16","COL17","DATUM"}</definedName>
    <definedName name="peko_OFText" hidden="1">{"KOST 00  Kostenstellen-Nr. ID","KOST 00  Kostenstellen-Nr. TX","KONT 00  Konto-Nummer ID","Konto/KST|","Bezeichnung|","","MAR/00 - FEB/01|","MAR/01 - FEB/02|","MAR/02 - FEB/03|","MAR/03 - FEB/04|","MAR/04 - FEB/05|","","MAR/05 - FEB/06|",""}</definedName>
    <definedName name="Pennslyvania">#REF!</definedName>
    <definedName name="Pennsylvania">#REF!</definedName>
    <definedName name="Pennsylvania_State_Employee_Retirement_Services__L.P.">"_CC1"</definedName>
    <definedName name="percent_multiplier">100</definedName>
    <definedName name="Periodic_rate">Annual_interest_rate/Payments_per_year</definedName>
    <definedName name="Periods_in_FY">#REF!</definedName>
    <definedName name="perm" hidden="1">{"PAGE 1",#N/A,FALSE,"WEST_OT"}</definedName>
    <definedName name="perm1" hidden="1">{"PAGE 1",#N/A,FALSE,"WEST_OT"}</definedName>
    <definedName name="perm3" hidden="1">{"PAGE 1",#N/A,FALSE,"WEST_OT"}</definedName>
    <definedName name="perm4" hidden="1">{"PAGE 1",#N/A,FALSE,"WEST_OT"}</definedName>
    <definedName name="perm5" hidden="1">{"PAGE 2",#N/A,FALSE,"WEST_OT"}</definedName>
    <definedName name="perm6" hidden="1">{"PAGE 2",#N/A,FALSE,"WEST_OT"}</definedName>
    <definedName name="perm7" hidden="1">{"PAGE 1",#N/A,FALSE,"WEST_OT"}</definedName>
    <definedName name="pete" hidden="1">{"GTI monthly IS",#N/A,FALSE,"gti";#N/A,#N/A,FALSE,"gti"}</definedName>
    <definedName name="pf">"PFTrMult"</definedName>
    <definedName name="PFD00">#REF!</definedName>
    <definedName name="PFDIV02">#REF!</definedName>
    <definedName name="PFDIV03">#REF!</definedName>
    <definedName name="pfs" hidden="1">{#N/A,#N/A,FALSE,"Cover Memo";#N/A,#N/A,FALSE,"Avg vs DST";#N/A,#N/A,FALSE,"Cover Page";#N/A,#N/A,FALSE,"Mgmt Percent";#N/A,#N/A,FALSE,"Mgmt Dollar";#N/A,#N/A,FALSE,"Download";#N/A,#N/A,FALSE,"MgrDetail";#N/A,#N/A,FALSE,"Wire Check"}</definedName>
    <definedName name="Pharmacor">#REF!</definedName>
    <definedName name="PHONE">#REF!</definedName>
    <definedName name="PICKWICK_REPORT">#REF!</definedName>
    <definedName name="Picture">{"Mcp08.PrintRep",""}</definedName>
    <definedName name="Picture3">{"Mcp08.PrintRep",""}</definedName>
    <definedName name="PIKDIV00">#REF!</definedName>
    <definedName name="PIKDIV01">#REF!</definedName>
    <definedName name="PIKDIV02">#REF!</definedName>
    <definedName name="PIKDIV03">#REF!</definedName>
    <definedName name="PIKDIV99">#REF!</definedName>
    <definedName name="pippo" hidden="1">{"'RF Parameters Worksheet'!$A$1:$V$50"}</definedName>
    <definedName name="Pitchness.PitchExpress.ExcelAddIn.TemplateNo">1</definedName>
    <definedName name="Pitchness.PitchExpress.ExcelAddIn.WorkBookId">52983808</definedName>
    <definedName name="pkg.gom" hidden="1">{"2000PPE",#N/A,FALSE,"PPE 2000";"2000DD",#N/A,FALSE,"DrydocksOther"}</definedName>
    <definedName name="PkgLink">#REF!</definedName>
    <definedName name="Pkt.12_FI" hidden="1">{"MISDBAH/G_L_ABC"}</definedName>
    <definedName name="Pkt.12_IsText" hidden="1">TRUE</definedName>
    <definedName name="Pkt.12_OF" hidden="1">{"PAGID","PAGIDTX1","LINID","COL01","COL02","COL03","COL04","COL05","COL06","COL07","COL08","DATUM"}</definedName>
    <definedName name="Pkt.12_OFText" hidden="1">{"KONT 00  Konto-Nummer ID","KONT 00  Konto-Nummer TX","KOST 00  Kostenstellen-Nr. ID","ZNR.|","Bezeichnung|","","Lfd.Monat|FEB/04|","","Aufgelaufen|MAR/03-FEB/04|","","%|",""}</definedName>
    <definedName name="Pkt10_FI" hidden="1">{"MISDBAH/G_L_ABF"}</definedName>
    <definedName name="Pkt10_IsText" hidden="1">TRUE</definedName>
    <definedName name="Pkt10_OF" hidden="1">{"PAGID","PAGIDTX1","PAGGRP01","PAGGRPTX01","PAGGRP02","PAGGRPTX02","LINGRP01","LINGRPTX01","LINID","COL01","COL03","COL04","COL07","COL09","COL11","COL13","COL15","COL16","COL17","DATUM"}</definedName>
    <definedName name="Pkt10_OFText" hidden="1">{"KOST 00  Kostenstellen-Nr. ID","KOST 00  Kostenstellen-Nr. TX","KOST 45  Lazard ID","KOST 45  Lazard TX0","KOST 61  Märkte/Vorlauf/VW/Objekte ID","KOST 61  Märkte/Vorlauf/VW/Objekte TX0","KONT 03  Kontogruppe 03 Immo ID","KONT 03  Kontogruppe 03 Immo TX0","KONT 00  Konto-Nummer ID","Konto/KST|","Bezeichnung|","","MAR/00 - FEB/01|","MAR/01 - FEB/02|","MAR/02 - FEB/03|","MAR/03 - FEB/04|","MAR/04 - FEB/05|","","MAR/05 - FEB/06|",""}</definedName>
    <definedName name="Pkt11_FI" hidden="1">{"MISDBAH/G_MB_IMMO"}</definedName>
    <definedName name="Pkt11_IsText" hidden="1">TRUE</definedName>
    <definedName name="Pkt11_OF" hidden="1">{"COL01","COL02","COL03","COL04","COL05","COL06","COL07","COL27","COL30","DATUM"}</definedName>
    <definedName name="Pkt11_OFText" hidden="1">{"Markt|","VK-Fläche|in qm|","Investition|Grundstück|","Investition|Gebäude|","Investition|Total|","Investition|je qm|","Investition|je qm Geb|","Cash Flow Ist|","Investition|Gebäude|Sonstige|",""}</definedName>
    <definedName name="Pkt112_FI" hidden="1">{"MISDBAH/G_L_ABG"}</definedName>
    <definedName name="Pkt112_IsText" hidden="1">TRUE</definedName>
    <definedName name="Pkt112_OF" hidden="1">{"PAGID","PAGIDTX1","COL01","COL03","COL04","COL07","COL09","COL11","COL13","COL15","COL16","COL17","DATUM"}</definedName>
    <definedName name="Pkt112_OFText" hidden="1">{"KOST 00  Kostenstellen-Nr. ID","KOST 00  Kostenstellen-Nr. TX","Konto/KST|","Bezeichnung|","","MAR/00 - FEB/01|","MAR/01 - FEB/02|","MAR/02 - FEB/03|","MAR/03 - FEB/04|","MAR/04 - FEB/05|","","MAR/05 - FEB/06|",""}</definedName>
    <definedName name="Pkt12_FI" hidden="1">{"MISDBAH/G_L_ABE"}</definedName>
    <definedName name="Pkt12_IsText" hidden="1">TRUE</definedName>
    <definedName name="Pkt12_OF" hidden="1">{"PAGID","PAGIDTX1","COL01","COL03","COL04","COL07","COL09","COL11","COL13","COL15","COL16","COL17","DATUM"}</definedName>
    <definedName name="Pkt12_OFText" hidden="1">{"KOST 00  Kostenstellen-Nr. ID","KOST 00  Kostenstellen-Nr. TX","Konto/KST|","Bezeichnung|","","MAR/00 - FEB/01|","MAR/01 - FEB/02|","MAR/02 - FEB/03|","MAR/03 - FEB/04|","MAR/04 - FEB/05|","","MAR/05 - FEB/06|",""}</definedName>
    <definedName name="pkt4_FI" hidden="1">{"MISDBAH/G_L_ABA"}</definedName>
    <definedName name="pkt4_IsText" hidden="1">TRUE</definedName>
    <definedName name="pkt4_OF" hidden="1">{"PAGID","PAGIDTX1","PAGGRP01","PAGGRPTX01","PAGGRP02","PAGGRPTX02","COL01","COL03","COL04","COL07","COL09","COL11","COL13","COL15","COL16","COL17","DATUM"}</definedName>
    <definedName name="pkt4_OFText" hidden="1">{"KOST 00  Kostenstellen-Nr. ID","KOST 00  Kostenstellen-Nr. TX","KOST 45  Lazard ID","KOST 45  Lazard TX0","KOST 61  Märkte/Vorlauf/VW/Objekte ID","KOST 61  Märkte/Vorlauf/VW/Objekte TX0","Konto/KST|","Bezeichnung|","","MAR/00 - FEB/01|","MAR/01 - FEB/02|","MAR/02 - FEB/03|","MAR/03 - FEB/04|","MAR/04 - FEB/05|","","MAR/05 - FEB/06|",""}</definedName>
    <definedName name="pkt5_FI" hidden="1">{"MISDBAH/G_L_ABB"}</definedName>
    <definedName name="pkt5_IsText" hidden="1">TRUE</definedName>
    <definedName name="pkt5_OF" hidden="1">{"PAGID","PAGIDTX1","PAGGRP01","PAGGRPTX01","PAGGRP02","PAGGRPTX02","LINGRP01","LINGRPTX01","LINID","COL01","COL03","COL04","COL07","COL09","COL11","COL13","COL15","COL16","COL17","DATUM"}</definedName>
    <definedName name="pkt5_OFText" hidden="1">{"KOST 00  Kostenstellen-Nr. ID","KOST 00  Kostenstellen-Nr. TX","KOST 61  Märkte/Vorlauf/VW/Objekte ID","KOST 61  Märkte/Vorlauf/VW/Objekte TX0","KOST 45  Lazard ID","KOST 45  Lazard TX0","KONT 02  BWA-2-Zeilen ID","KONT 02  BWA-2-Zeilen TX0","KONT 00  Konto-Nummer ID","Konto/KST|","Bezeichnung|","","MAR/00 - FEB/01|","MAR/01 - FEB/02|","MAR/02 - FEB/03|","MAR/03 - FEB/04|","MAR/04 - FEB/05|","","MAR/05 - FEB/06|",""}</definedName>
    <definedName name="PL_Line_Name17" hidden="1">#REF!</definedName>
    <definedName name="PL_Line_Name18" hidden="1">#REF!</definedName>
    <definedName name="Pl_Line_Nbr_Desc16" hidden="1">#REF!</definedName>
    <definedName name="Pl_Line_Nbr16" hidden="1">#REF!</definedName>
    <definedName name="PL_Line_Nbr17" hidden="1">#REF!</definedName>
    <definedName name="PL_Line_Nbr18" hidden="1">#REF!</definedName>
    <definedName name="PL5YRP" hidden="1">{"ebitda",#N/A,FALSE,"EBITDA";"consolidated",#N/A,FALSE,"CCC PL";"divisions",#N/A,FALSE,"Divisions"}</definedName>
    <definedName name="plan" hidden="1">{#N/A,#N/A,FALSE,"BalSheet 0899";#N/A,#N/A,FALSE,"ytdpl899";#N/A,#N/A,FALSE,"Aug PL";#N/A,#N/A,FALSE,"Minority Int";#N/A,#N/A,FALSE,"Equity Roll Forward";#N/A,#N/A,FALSE,"Book Equity Test"}</definedName>
    <definedName name="plan_FI" hidden="1">{"MISDBAH/G_L_AB1"}</definedName>
    <definedName name="plan_IsText" hidden="1">TRUE</definedName>
    <definedName name="plan_OF" hidden="1">{"PAGID","PAGIDTX1","PAGGRP01","PAGGRPTX01","COL01","COL02","COL04","COL05","COL06","COL07","COL08","COL09","COL10","COL11","COL12","COL13","COL14","COL15","COL17"}</definedName>
    <definedName name="plan_OFText" hidden="1">{"KOST 00  Kostenstellen-Nr. ID","KOST 00  Kostenstellen-Nr. TX","KOST 61  Märkte/Vorlauf/VW/Objekte ID","KOST 61  Märkte/Vorlauf/VW/Objekte TX0","Konto|","BEZEICHNUNG|","MAR/2005|","APR/2005|","MAI/2005|","JUN/2005|","JUL/2005|","AUG/2005|","SEP/2005|","OKT/2005|","NOV/2005|","DEZ/2005|","JAN/2006|","FEB/2006|","TOTAL|"}</definedName>
    <definedName name="plan05_FI" hidden="1">{"MISDBAH/G_L_AB_PLA"}</definedName>
    <definedName name="plan05_IsText" hidden="1">TRUE</definedName>
    <definedName name="plan05_OF" hidden="1">{"PAGID","PAGIDTX1","COL01","COL02","COL04","COL05","COL06","COL07","COL08","COL09","COL10","COL11","COL12","COL13","COL14","COL15","COL16","COL17","COL18","DATUM"}</definedName>
    <definedName name="plan05_OFText" hidden="1">{"KOST 00  Kostenstellen-Nr. ID","KOST 00  Kostenstellen-Nr. TX","Konto|","BEZEICHNUNG|","MAR/2005|","APR/2005|","MAI/2005|","JUN/2005|","JUL/2005|","AUG/2005|","SEP/2005|","OKT/2005|","NOV/2005|","DEZ/2005|","JAN/2006|","FEB/2006|","","TOTAL|","",""}</definedName>
    <definedName name="planning" hidden="1">{#N/A,#N/A,FALSE,"BalSheet 0899";#N/A,#N/A,FALSE,"ytdpl899";#N/A,#N/A,FALSE,"Aug PL";#N/A,#N/A,FALSE,"Minority Int";#N/A,#N/A,FALSE,"Equity Roll Forward";#N/A,#N/A,FALSE,"Book Equity Test"}</definedName>
    <definedName name="planp010_FI" hidden="1">{"MISDBAH/G_L_PLANAB"}</definedName>
    <definedName name="planp010_IsText" hidden="1">TRUE</definedName>
    <definedName name="planp010_OF" hidden="1">{"PAGID","PAGIDTX1","PAGGRP01","PAGGRPTX01","COL01","COL02","COL03","COL04","COL05","COL06","COL07","COL08","DATUM"}</definedName>
    <definedName name="planp010_OFText" hidden="1">{"KOST 00  Kostenstellen-Nr. ID","KOST 00  Kostenstellen-Nr. TX","KOST 61  Märkte/Vorlauf/VW/Objekte ID","KOST 61  Märkte/Vorlauf/VW/Objekte TX0","ZNR.|","Bezeichnung|","","Lfd.Monat|FEB/07|","","Aufgelaufen|MAR/06-FEB/07|","","%|",""}</definedName>
    <definedName name="plant_table">#REF!</definedName>
    <definedName name="PlanVLE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PLAssump" hidden="1">{"'SIVA Pricing Model'!$A$1:$F$39"}</definedName>
    <definedName name="PLAssump2" hidden="1">{"'SIVA Pricing Model'!$A$1:$F$39"}</definedName>
    <definedName name="PLAssump3" hidden="1">{"'SIVA Pricing Model'!$A$1:$F$39"}</definedName>
    <definedName name="plassumpw" hidden="1">{"'SIVA Pricing Model'!$A$1:$F$39"}</definedName>
    <definedName name="plast97">+#REF!</definedName>
    <definedName name="pleated">#REF!</definedName>
    <definedName name="ploi" hidden="1">{#N/A,#N/A,FALSE,"Assump2";#N/A,#N/A,FALSE,"Income2";#N/A,#N/A,FALSE,"Balance2";#N/A,#N/A,FALSE,"DCF Filter";#N/A,#N/A,FALSE,"Trans Assump2";#N/A,#N/A,FALSE,"Combined Income2";#N/A,#N/A,FALSE,"Combined Balance2"}</definedName>
    <definedName name="plus_new_payment_obligations">#REF!</definedName>
    <definedName name="pluto" hidden="1">{"'RF Parameters Worksheet'!$A$1:$V$50"}</definedName>
    <definedName name="Pmt_to_use">#REF!</definedName>
    <definedName name="poodle" hidden="1">{#N/A,#N/A,FALSE,"Channel - Data";#N/A,#N/A,FALSE,"Channel - Audio";#N/A,#N/A,FALSE,"Product - Audio";#N/A,#N/A,FALSE,"Reserves Sum"}</definedName>
    <definedName name="pooling_Premium">25%</definedName>
    <definedName name="poso_wrn.test1." hidden="1">{"Income Statement",#N/A,FALSE,"CFMODEL";"Balance Sheet",#N/A,FALSE,"CFMODEL"}</definedName>
    <definedName name="poso_wrn.test2." hidden="1">{"SourcesUses",#N/A,TRUE,"CFMODEL";"TransOverview",#N/A,TRUE,"CFMODEL"}</definedName>
    <definedName name="poso_wrn.test3." hidden="1">{"SourcesUses",#N/A,TRUE,#N/A;"TransOverview",#N/A,TRUE,"CFMODEL"}</definedName>
    <definedName name="poso_wrn.test4." hidden="1">{"SourcesUses",#N/A,TRUE,"FundsFlow";"TransOverview",#N/A,TRUE,"FundsFlow"}</definedName>
    <definedName name="Pound">1.6254</definedName>
    <definedName name="pp" hidden="1">#REF!</definedName>
    <definedName name="PPAccum">0</definedName>
    <definedName name="PPEuro">0</definedName>
    <definedName name="ppp" hidden="1">{"'Apr-00'!$B$4:$AD$44"}</definedName>
    <definedName name="pppp" hidden="1">{"'1098trans'!$A$10:$F$64","'1098trans'!$A$65:$A$66","'1098trans'!$A$67:$D$69","'1098trans'!$A$64:$F$69"}</definedName>
    <definedName name="ppppp" hidden="1">{"'1098trans'!$A$10:$F$64","'1098trans'!$A$65:$A$66","'1098trans'!$A$67:$D$69","'1098trans'!$A$64:$F$69"}</definedName>
    <definedName name="PPUpdate">0</definedName>
    <definedName name="PPWorkState">0</definedName>
    <definedName name="Pre_tax_materiality">#REF!</definedName>
    <definedName name="Preferred_Return">#REF!</definedName>
    <definedName name="Preferred_stock">#REF!</definedName>
    <definedName name="PremiumPaidSUmmary" hidden="1">{#N/A,#N/A,FALSE,"Projections";#N/A,#N/A,FALSE,"Multiples Valuation";#N/A,#N/A,FALSE,"LBO";#N/A,#N/A,FALSE,"Multiples_Sensitivity";#N/A,#N/A,FALSE,"Summary"}</definedName>
    <definedName name="PRESENT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Present_Value_Oper_lease">#REF!</definedName>
    <definedName name="PRESENTAT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PRESENTATIONS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Pretax_income">#REF!</definedName>
    <definedName name="pretax91">#REF!</definedName>
    <definedName name="pretax92">#REF!</definedName>
    <definedName name="pretax93">#REF!</definedName>
    <definedName name="pretax94">#REF!</definedName>
    <definedName name="pretax95">#REF!</definedName>
    <definedName name="pretax96">#REF!</definedName>
    <definedName name="Prev_Per_Actv_Amt17" hidden="1">#REF!</definedName>
    <definedName name="PriceRange" hidden="1">OFFSET(#REF!,5,0,COUNTA(#REF!)-COUNTA(#REF!),1)</definedName>
    <definedName name="PriceRangeMain" hidden="1">#REF!</definedName>
    <definedName name="PRINT">"C2"</definedName>
    <definedName name="_xlnm.Print_Area" localSheetId="5">Acquisitions!$B$2:$L$130</definedName>
    <definedName name="_xlnm.Print_Area" localSheetId="1">Cover!$B$2:$H$44</definedName>
    <definedName name="_xlnm.Print_Area" localSheetId="3">'Model Title &gt;&gt;'!$B$2:$H$44</definedName>
    <definedName name="_xlnm.Print_Area" localSheetId="2">'Valuation Matrix'!$B$2:$Q$158</definedName>
    <definedName name="_xlnm.Print_Area">#REF!</definedName>
    <definedName name="Print_area_dept">#REF!,#REF!</definedName>
    <definedName name="Print_Area_M2">#REF!</definedName>
    <definedName name="Print_Area_MI">#REF!</definedName>
    <definedName name="Print_Area_MI_1">NA()</definedName>
    <definedName name="Print_Area_Reset">OFFSET(Full_Print,0,0,Last_Row)</definedName>
    <definedName name="Print_AreafromIntercomm">#REF!</definedName>
    <definedName name="Print_Areanew">#REF!</definedName>
    <definedName name="Print_Areasensefromintercomm">#REF!</definedName>
    <definedName name="Print_CSC_Report_2" hidden="1">{"CSC_1",#N/A,FALSE,"CSC Outputs";"CSC_2",#N/A,FALSE,"CSC Outputs"}</definedName>
    <definedName name="Print_Gart_Model">#REF!</definedName>
    <definedName name="_xlnm.Print_Titles" localSheetId="5">Acquisitions!$2:$24</definedName>
    <definedName name="_xlnm.Print_Titles" localSheetId="4">Model!$2:$5</definedName>
    <definedName name="_xlnm.Print_Titles" localSheetId="2">'Valuation Matrix'!$2:$28</definedName>
    <definedName name="_xlnm.Print_Titles">#N/A</definedName>
    <definedName name="print1">FALSE</definedName>
    <definedName name="PrintArea4">OFFSET(genie,0,0,Location)</definedName>
    <definedName name="PrintAreaPrice" hidden="1">#REF!</definedName>
    <definedName name="PrintMonVsLy">"PrintMonVsLy"</definedName>
    <definedName name="PRINTMTG">#REF!</definedName>
    <definedName name="PRIOR">" 5"</definedName>
    <definedName name="Priority">#REF!</definedName>
    <definedName name="Pro.Forma">FALSE</definedName>
    <definedName name="Prod_Chem_East">"3VDP4WT35C17EWKXGR5TO37RA"</definedName>
    <definedName name="produa" hidden="1">{"'Trend_Total'!$A$7:$V$10","'Trend_Total'!$A$1:$V$4"}</definedName>
    <definedName name="Product_Code1" hidden="1">#REF!</definedName>
    <definedName name="Product_Code17" hidden="1">#REF!</definedName>
    <definedName name="Product_Code18" hidden="1">#REF!</definedName>
    <definedName name="Product_Code19" hidden="1">#REF!</definedName>
    <definedName name="Product_Code2" hidden="1">#REF!</definedName>
    <definedName name="Product_Code20" hidden="1">#REF!</definedName>
    <definedName name="Product_Code21" hidden="1">#REF!</definedName>
    <definedName name="Product_Code22" hidden="1">#REF!</definedName>
    <definedName name="Product_Desc20" hidden="1">#REF!</definedName>
    <definedName name="Product_Desc21" hidden="1">#REF!</definedName>
    <definedName name="Product_Desc22" hidden="1">#REF!</definedName>
    <definedName name="product_set" hidden="1">{"'Trend_Total'!$A$7:$V$10","'Trend_Total'!$A$1:$V$4"}</definedName>
    <definedName name="profimp2" hidden="1">{"PAGE 1",#N/A,FALSE,"WEST_OT"}</definedName>
    <definedName name="profimp3" hidden="1">{"PAGE 2",#N/A,FALSE,"WEST_OT"}</definedName>
    <definedName name="profimp5" hidden="1">{"PAGE 1",#N/A,FALSE,"WEST_OT"}</definedName>
    <definedName name="profimptest" hidden="1">{"PAGE 2",#N/A,FALSE,"WEST_OT"}</definedName>
    <definedName name="project">#REF!</definedName>
    <definedName name="PROJECT_CORAL">"warrants"</definedName>
    <definedName name="Projections">#REF!</definedName>
    <definedName name="ProjectName">{"Client Name or Project Name"}</definedName>
    <definedName name="ProjMasterSet">#N/A</definedName>
    <definedName name="PROOF">#REF!</definedName>
    <definedName name="Property" hidden="1">40406.4520138889</definedName>
    <definedName name="property04">614491</definedName>
    <definedName name="PROPINC">1</definedName>
    <definedName name="Prt_Original_Plan">#REF!</definedName>
    <definedName name="PRTAX">0.1</definedName>
    <definedName name="PRTAXQ3">0.09</definedName>
    <definedName name="PS_AnnualDetail">#REF!</definedName>
    <definedName name="PS_DateSetting">#REF!</definedName>
    <definedName name="PS_Inventory">#REF!</definedName>
    <definedName name="PS_Nonprofit">#REF!</definedName>
    <definedName name="PS_StartingMonth">#REF!</definedName>
    <definedName name="PS_StartingYear">#REF!</definedName>
    <definedName name="PTEeXToEUR">1/EUReXToPTE</definedName>
    <definedName name="PTEPS00">#REF!</definedName>
    <definedName name="PTEPS00PF">#REF!</definedName>
    <definedName name="PTEPS01">#REF!</definedName>
    <definedName name="PTEPS02">#REF!</definedName>
    <definedName name="PTEPS03">#REF!</definedName>
    <definedName name="PTEPS98">#REF!</definedName>
    <definedName name="PTEPS99">#REF!</definedName>
    <definedName name="PTEPS99PF">#REF!</definedName>
    <definedName name="PUB_FileID" hidden="1">"L10003787.xls"</definedName>
    <definedName name="PUB_UserID" hidden="1">"MAYERX"</definedName>
    <definedName name="Pull_charge">#REF!</definedName>
    <definedName name="Purchase_Premium_A">25%</definedName>
    <definedName name="Purchase_Premium_B">0.25</definedName>
    <definedName name="pwoefù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PY_all_Equity">#REF!</definedName>
    <definedName name="PY_all_Income">#REF!</definedName>
    <definedName name="PY_all_RetEarn">#REF!</definedName>
    <definedName name="PY_knw_Income">#REF!</definedName>
    <definedName name="PY_knw_RetEarn">#REF!</definedName>
    <definedName name="PY_lik_Income">#REF!</definedName>
    <definedName name="PY_lik_RetEarn">#REF!</definedName>
    <definedName name="PY_tot_knw_Xfoot">#REF!</definedName>
    <definedName name="PY_tot_lik_Xfoot">#REF!</definedName>
    <definedName name="PY_tx_all_Income">#REF!</definedName>
    <definedName name="PY_tx_all_RetEarn">#REF!</definedName>
    <definedName name="PY_tx_knw_Income">#REF!</definedName>
    <definedName name="PY_tx_knw_RetEarn">#REF!</definedName>
    <definedName name="PY_tx_lik_Income">#REF!</definedName>
    <definedName name="PY_tx_lik_RetEarn">#REF!</definedName>
    <definedName name="Py1_Qtr1_Pl_Amt16" hidden="1">#REF!</definedName>
    <definedName name="Py1_Qtr2_Pl_Amt16" hidden="1">#REF!</definedName>
    <definedName name="Py1_Qtr3_Pl_Amt16" hidden="1">#REF!</definedName>
    <definedName name="Py1_Qtr4_Pl_Amt16" hidden="1">#REF!</definedName>
    <definedName name="PY2.425">#REF!</definedName>
    <definedName name="pyramidcum" hidden="1">{#N/A,#N/A,FALSE,"reconext";#N/A,#N/A,FALSE,"m-1";#N/A,#N/A,FALSE,"state";#N/A,#N/A,FALSE,"ca apport";#N/A,#N/A,FALSE,"amt";#N/A,#N/A,FALSE,"tax benefit"}</definedName>
    <definedName name="q" hidden="1">{#N/A,#N/A,FALSE,"Projections";#N/A,#N/A,FALSE,"Multiples Valuation";#N/A,#N/A,FALSE,"LBO";#N/A,#N/A,FALSE,"Multiples_Sensitivity";#N/A,#N/A,FALSE,"Summary"}</definedName>
    <definedName name="Q1G">#REF!</definedName>
    <definedName name="Q2G">#REF!</definedName>
    <definedName name="Q3G">#REF!</definedName>
    <definedName name="Q4G">#REF!</definedName>
    <definedName name="q4NIvsplan" hidden="1">{#N/A,#N/A,FALSE,"BalSheet 0899";#N/A,#N/A,FALSE,"ytdpl899";#N/A,#N/A,FALSE,"Aug PL";#N/A,#N/A,FALSE,"Minority Int";#N/A,#N/A,FALSE,"Equity Roll Forward";#N/A,#N/A,FALSE,"Book Equity Test"}</definedName>
    <definedName name="qarere" hidden="1">{"'1-TheatreBkgs'!$A$1:$L$102"}</definedName>
    <definedName name="qe5yh" hidden="1">{#N/A,#N/A,FALSE,"Summary";#N/A,#N/A,FALSE,"Projections";#N/A,#N/A,FALSE,"Mkt Mults";#N/A,#N/A,FALSE,"DCF";#N/A,#N/A,FALSE,"Accr Dil";#N/A,#N/A,FALSE,"PIC LBO";#N/A,#N/A,FALSE,"MULT10_4";#N/A,#N/A,FALSE,"CBI LBO"}</definedName>
    <definedName name="qexlQryInfo">{" ","","","","",""}</definedName>
    <definedName name="qexlQryInfo1">{" ","","","","",""}</definedName>
    <definedName name="qff" hidden="1">{"'1-TheatreBkgs'!$A$1:$L$102"}</definedName>
    <definedName name="qq" hidden="1">{"'1098trans'!$A$10:$F$64","'1098trans'!$A$65:$A$66","'1098trans'!$A$67:$D$69","'1098trans'!$A$64:$F$69"}</definedName>
    <definedName name="qqq" hidden="1">{"Unit Sales",#N/A,FALSE,"Cmrl"}</definedName>
    <definedName name="QQQQQ" hidden="1">#REF!</definedName>
    <definedName name="qrewqw" hidden="1">"c1166"</definedName>
    <definedName name="QRYCOLS1" hidden="1">#REF!</definedName>
    <definedName name="QRYCOLS16" hidden="1">#REF!</definedName>
    <definedName name="QRYCOLS17" hidden="1">#REF!</definedName>
    <definedName name="QRYCOLS18" hidden="1">#REF!</definedName>
    <definedName name="QRYCOLS19" hidden="1">#REF!</definedName>
    <definedName name="QRYCOLS2" hidden="1">#REF!</definedName>
    <definedName name="QRYCOLS20" hidden="1">#REF!</definedName>
    <definedName name="QRYCOLS21" hidden="1">#REF!</definedName>
    <definedName name="QRYCOLS22" hidden="1">#REF!</definedName>
    <definedName name="QRYCOUNT" hidden="1">0</definedName>
    <definedName name="QRYDATA1" hidden="1">#REF!</definedName>
    <definedName name="QRYDATA16" hidden="1">#REF!</definedName>
    <definedName name="QRYDATA17" hidden="1">#REF!</definedName>
    <definedName name="QRYDATA18" hidden="1">#REF!</definedName>
    <definedName name="QRYDATA19" hidden="1">#REF!</definedName>
    <definedName name="QRYDATA2" hidden="1">#REF!</definedName>
    <definedName name="QRYDATA20" hidden="1">#REF!</definedName>
    <definedName name="QRYDATA21" hidden="1">#REF!</definedName>
    <definedName name="QRYDATA22" hidden="1">#REF!</definedName>
    <definedName name="QRYNAME1" hidden="1">"Qlimberg"</definedName>
    <definedName name="QRYNAME2" hidden="1">"Qlimbergdivision"</definedName>
    <definedName name="QRYNAME20" hidden="1">"BQ w-o Quante &amp; Gore"</definedName>
    <definedName name="QRYNAME21" hidden="1">"Div P&amp;L by Qtr-without Q &amp; Gore"</definedName>
    <definedName name="QRYNAME22" hidden="1">"bqSlsOIWW"</definedName>
    <definedName name="QRYNAME23" hidden="1">"bqSlsOIWW MPP"</definedName>
    <definedName name="QRYNAME24" hidden="1">"bqSlsOIWW MSD"</definedName>
    <definedName name="QRYNAME25" hidden="1">"bqEP OP Plan"</definedName>
    <definedName name="QRYNAME26" hidden="1">"bqIndirectOpPlan"</definedName>
    <definedName name="QRYNAME27" hidden="1">"bqIndirectOpPlanHK"</definedName>
    <definedName name="QRYNAME28" hidden="1">"bqP&amp;LUSFcstHK"</definedName>
    <definedName name="QRYNAME29" hidden="1">"bqP&amp;LOUSFcstHK"</definedName>
    <definedName name="QRYNAME3" hidden="1">"BQ EP Dtl for OI Var OUS"</definedName>
    <definedName name="QRYNAME30" hidden="1">"bqEPOPPlanHK"</definedName>
    <definedName name="QRYNAME4" hidden="1">"BQ WWAcctspayable"</definedName>
    <definedName name="QRYNAME5" hidden="1">"BQ OI Var BU99998"</definedName>
    <definedName name="QRYNAME6" hidden="1">"BQ Hdct"</definedName>
    <definedName name="QRYNEXT" hidden="1">1</definedName>
    <definedName name="QRYSOURCE1" hidden="1">"EXCELRANGE-EXPAND-BQ"</definedName>
    <definedName name="QRYSOURCE16" hidden="1">"IW P&amp;L Data"</definedName>
    <definedName name="QRYSOURCE2" hidden="1">"EXCELRANGE-EXPAND-BQ"</definedName>
    <definedName name="QRYSOURCE20" hidden="1">"EXCELRANGE-EXPAND"</definedName>
    <definedName name="QRYSOURCE22" hidden="1">"EXCELRANGE-EXPAND-BQ"</definedName>
    <definedName name="QRYSOURCE23" hidden="1">"EXCELRANGE-EXPAND-BQ"</definedName>
    <definedName name="QRYSOURCE24" hidden="1">"EXCELRANGE-EXPAND-BQ"</definedName>
    <definedName name="QRYSOURCE25" hidden="1">"EXCELRANGE-EXPAND-BQ"</definedName>
    <definedName name="QRYSOURCE26" hidden="1">"EXCELRANGE-EXPAND-BQ"</definedName>
    <definedName name="QRYSOURCE27" hidden="1">"EXCELRANGE-EXPAND-BQ"</definedName>
    <definedName name="QRYSOURCE28" hidden="1">"EXCELRANGE-EXPAND-BQ"</definedName>
    <definedName name="QRYSOURCE29" hidden="1">"EXCELRANGE-EXPAND-BQ"</definedName>
    <definedName name="QRYSOURCE3" hidden="1">"EXCELRANGE-EXPAND-BQ"</definedName>
    <definedName name="QRYSOURCE30" hidden="1">"EXCELRANGE-EXPAND-BQ"</definedName>
    <definedName name="QRYSOURCE4" hidden="1">"EXCELRANGE-EXPAND-BQ"</definedName>
    <definedName name="QRYSOURCE5" hidden="1">"EXCELRANGE-EXPAND-BQ"</definedName>
    <definedName name="QRYSOURCE6" hidden="1">"EXCELRANGE-EXPAND-BQ"</definedName>
    <definedName name="QRYWKS1" hidden="1">0</definedName>
    <definedName name="QRYWKS16" hidden="1">#REF!</definedName>
    <definedName name="QRYWKS17" hidden="1">#REF!</definedName>
    <definedName name="QRYWKS18" hidden="1">#REF!</definedName>
    <definedName name="QRYWKS19" hidden="1">#REF!</definedName>
    <definedName name="QRYWKS2" hidden="1">#REF!</definedName>
    <definedName name="QRYWKS20" hidden="1">#REF!</definedName>
    <definedName name="QRYWKS21" hidden="1">#REF!</definedName>
    <definedName name="QRYWKS22" hidden="1">#REF!</definedName>
    <definedName name="Qtr1_Actv_Amt1" hidden="1">#REF!</definedName>
    <definedName name="Qtr1_Actv_Amt17" hidden="1">#REF!</definedName>
    <definedName name="Qtr1_Actv_Amt18" hidden="1">#REF!</definedName>
    <definedName name="Qtr1_Actv_Amt19" hidden="1">#REF!</definedName>
    <definedName name="Qtr1_Actv_Amt2" hidden="1">#REF!</definedName>
    <definedName name="Qtr1_Actv_Amt20" hidden="1">#REF!</definedName>
    <definedName name="Qtr1_Actv_Amt21" hidden="1">#REF!</definedName>
    <definedName name="Qtr1_Actv_Amt22" hidden="1">#REF!</definedName>
    <definedName name="Qtr2_Actv_Amt1" hidden="1">#REF!</definedName>
    <definedName name="Qtr2_Actv_Amt17" hidden="1">#REF!</definedName>
    <definedName name="Qtr2_Actv_Amt18" hidden="1">#REF!</definedName>
    <definedName name="Qtr2_Actv_Amt19" hidden="1">#REF!</definedName>
    <definedName name="Qtr2_Actv_Amt2" hidden="1">#REF!</definedName>
    <definedName name="Qtr2_Actv_Amt20" hidden="1">#REF!</definedName>
    <definedName name="Qtr2_Actv_Amt21" hidden="1">#REF!</definedName>
    <definedName name="Qtr2_Actv_Amt22" hidden="1">#REF!</definedName>
    <definedName name="Qtr3_Actv_Amt1" hidden="1">#REF!</definedName>
    <definedName name="Qtr3_Actv_Amt17" hidden="1">#REF!</definedName>
    <definedName name="Qtr3_Actv_Amt19" hidden="1">#REF!</definedName>
    <definedName name="Qtr3_Actv_Amt2" hidden="1">#REF!</definedName>
    <definedName name="Qtr3_Actv_Amt20" hidden="1">#REF!</definedName>
    <definedName name="Qtr3_Actv_Amt21" hidden="1">#REF!</definedName>
    <definedName name="Qtr3_Actv_Amt22" hidden="1">#REF!</definedName>
    <definedName name="Qtr4_Actv_Amt1" hidden="1">#REF!</definedName>
    <definedName name="Qtr4_Actv_Amt17" hidden="1">#REF!</definedName>
    <definedName name="Qtr4_Actv_Amt19" hidden="1">#REF!</definedName>
    <definedName name="Qtr4_Actv_Amt2" hidden="1">#REF!</definedName>
    <definedName name="Qtr4_Actv_Amt20" hidden="1">#REF!</definedName>
    <definedName name="Qtr4_Actv_Amt21" hidden="1">#REF!</definedName>
    <definedName name="Qtr4_Actv_Amt22" hidden="1">#REF!</definedName>
    <definedName name="QUARTER">#REF!</definedName>
    <definedName name="QuarterlyColumn" hidden="1">16777215</definedName>
    <definedName name="QuarterlyHeadFont" hidden="1">8388608</definedName>
    <definedName name="QuarterlyHeading" hidden="1">16777215</definedName>
    <definedName name="QUERY1.query_options" hidden="1">{TRUE;FALSE}</definedName>
    <definedName name="QUERY1.query_source" hidden="1">{"NWind"}</definedName>
    <definedName name="QVC_OCF_2002">#REF!</definedName>
    <definedName name="QVC_OCF_2003">#REF!</definedName>
    <definedName name="qw">{"'下期集計（10.27迄・速報値）'!$Q$16"}</definedName>
    <definedName name="qwe" hidden="1">{#N/A,#N/A,FALSE,"Projections";#N/A,#N/A,FALSE,"Multiples Valuation";#N/A,#N/A,FALSE,"LBO";#N/A,#N/A,FALSE,"Multiples_Sensitivity";#N/A,#N/A,FALSE,"Summary"}</definedName>
    <definedName name="qwer" hidden="1">{#N/A,#N/A,FALSE,"Channel - Data";#N/A,#N/A,FALSE,"Channel - Audio";#N/A,#N/A,FALSE,"Product - Audio";#N/A,#N/A,FALSE,"Reserves Sum"}</definedName>
    <definedName name="qwewqe" hidden="1">{"'1-TheatreBkgs'!$A$1:$L$102"}</definedName>
    <definedName name="qwq" hidden="1">"c4444"</definedName>
    <definedName name="qwsd_1" hidden="1">{"'2ND_QUAR'!$A$1:$P$106"}</definedName>
    <definedName name="qwsd_1_1" hidden="1">{"'2ND_QUAR'!$A$1:$P$106"}</definedName>
    <definedName name="qwsd_1_2" hidden="1">{"'2ND_QUAR'!$A$1:$P$106"}</definedName>
    <definedName name="qwsd_1_3" hidden="1">{"'2ND_QUAR'!$A$1:$P$106"}</definedName>
    <definedName name="qwsd_1_4" hidden="1">{"'2ND_QUAR'!$A$1:$P$106"}</definedName>
    <definedName name="qwsd_1_5" hidden="1">{"'2ND_QUAR'!$A$1:$P$106"}</definedName>
    <definedName name="qwsd_2" hidden="1">{"'2ND_QUAR'!$A$1:$P$106"}</definedName>
    <definedName name="qwsd_2_1" hidden="1">{"'2ND_QUAR'!$A$1:$P$106"}</definedName>
    <definedName name="qwsd_2_2" hidden="1">{"'2ND_QUAR'!$A$1:$P$106"}</definedName>
    <definedName name="qwsd_2_3" hidden="1">{"'2ND_QUAR'!$A$1:$P$106"}</definedName>
    <definedName name="qwsd_2_4" hidden="1">{"'2ND_QUAR'!$A$1:$P$106"}</definedName>
    <definedName name="qwsd_2_5" hidden="1">{"'2ND_QUAR'!$A$1:$P$106"}</definedName>
    <definedName name="qwsd_3" hidden="1">{"'2ND_QUAR'!$A$1:$P$106"}</definedName>
    <definedName name="qwsd_3_1" hidden="1">{"'2ND_QUAR'!$A$1:$P$106"}</definedName>
    <definedName name="qwsd_3_2" hidden="1">{"'2ND_QUAR'!$A$1:$P$106"}</definedName>
    <definedName name="qwsd_3_3" hidden="1">{"'2ND_QUAR'!$A$1:$P$106"}</definedName>
    <definedName name="qwsd_3_4" hidden="1">{"'2ND_QUAR'!$A$1:$P$106"}</definedName>
    <definedName name="qwsd_3_5" hidden="1">{"'2ND_QUAR'!$A$1:$P$106"}</definedName>
    <definedName name="qwsd_4" hidden="1">{"'2ND_QUAR'!$A$1:$P$106"}</definedName>
    <definedName name="qwsd_4_1" hidden="1">{"'2ND_QUAR'!$A$1:$P$106"}</definedName>
    <definedName name="qwsd_4_2" hidden="1">{"'2ND_QUAR'!$A$1:$P$106"}</definedName>
    <definedName name="qwsd_4_3" hidden="1">{"'2ND_QUAR'!$A$1:$P$106"}</definedName>
    <definedName name="qwsd_4_4" hidden="1">{"'2ND_QUAR'!$A$1:$P$106"}</definedName>
    <definedName name="qwsd_4_5" hidden="1">{"'2ND_QUAR'!$A$1:$P$106"}</definedName>
    <definedName name="qwsd_5" hidden="1">{"'2ND_QUAR'!$A$1:$P$106"}</definedName>
    <definedName name="qwsd_5_1" hidden="1">{"'2ND_QUAR'!$A$1:$P$106"}</definedName>
    <definedName name="qwsd_5_2" hidden="1">{"'2ND_QUAR'!$A$1:$P$106"}</definedName>
    <definedName name="qwsd_5_3" hidden="1">{"'2ND_QUAR'!$A$1:$P$106"}</definedName>
    <definedName name="qwsd_5_4" hidden="1">{"'2ND_QUAR'!$A$1:$P$106"}</definedName>
    <definedName name="qwsd_5_5" hidden="1">{"'2ND_QUAR'!$A$1:$P$106"}</definedName>
    <definedName name="qwwww8" hidden="1">{0,0,0,0;0,0,0,0;0,0,0,0;0,0,0,0;0,0,0,0;0,0,0,0}</definedName>
    <definedName name="R_D_amort_years">#REF!</definedName>
    <definedName name="R_D_Amortization">#REF!</definedName>
    <definedName name="R_D_expense">#REF!</definedName>
    <definedName name="rabbit" hidden="1">{#N/A,#N/A,FALSE,"Channel - Data";#N/A,#N/A,FALSE,"Channel - Audio";#N/A,#N/A,FALSE,"Product - Audio";#N/A,#N/A,FALSE,"Reserves Sum"}</definedName>
    <definedName name="ram" hidden="1">{"Fcst by Qtr Full",#N/A,FALSE,"Tot PalmPalm";"Fcst by Qtr Full",#N/A,FALSE,"Tot Device";"Fcst by Qtr Full",#N/A,FALSE,"Platform";"Fcst by Qtr Full",#N/A,FALSE,"Palm.Net";"Fcst by Qtr Full",#N/A,FALSE,"Elim"}</definedName>
    <definedName name="RANGE">#REF!</definedName>
    <definedName name="ＲＡＲＯＡ">{"'下期集計（10.27迄・速報値）'!$Q$16"}</definedName>
    <definedName name="RATIOS">#REF!</definedName>
    <definedName name="raw_data2">"$C$18:$M$16000"</definedName>
    <definedName name="RAWTOTAL">#REF!</definedName>
    <definedName name="ray" hidden="1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Recap" hidden="1">{#N/A,#N/A,FALSE,"IPO";#N/A,#N/A,FALSE,"DCF";#N/A,#N/A,FALSE,"LBO";#N/A,#N/A,FALSE,"MULT_VAL";#N/A,#N/A,FALSE,"Status Quo";#N/A,#N/A,FALSE,"Recap"}</definedName>
    <definedName name="_xlnm.Recorder">#REF!</definedName>
    <definedName name="RedefinePrintTableRange" hidden="1">#REF!</definedName>
    <definedName name="redo" hidden="1">{#N/A,#N/A,FALSE,"ACQ_GRAPHS";#N/A,#N/A,FALSE,"T_1 GRAPHS";#N/A,#N/A,FALSE,"T_2 GRAPHS";#N/A,#N/A,FALSE,"COMB_GRAPHS"}</definedName>
    <definedName name="reear" hidden="1">{#N/A,#N/A,FALSE,"Sheet1"}</definedName>
    <definedName name="reee" hidden="1">{"'Vietnam'!$E$21:$W$45","'Vietnam'!$E$21:$W$45"}</definedName>
    <definedName name="reee2" hidden="1">{"'Vietnam'!$E$21:$W$45","'Vietnam'!$E$21:$W$45"}</definedName>
    <definedName name="ref" hidden="1">{"'1-TheatreBkgs'!$A$1:$L$102"}</definedName>
    <definedName name="RegisteredUsers" hidden="1">{"'Customer Support Trends'!$A$1:$AB$13"}</definedName>
    <definedName name="RegisteredUsers2" hidden="1">{"'Customer Support Trends'!$A$1:$AB$13"}</definedName>
    <definedName name="regtrr" hidden="1">{0}</definedName>
    <definedName name="Related" hidden="1">{#N/A,#N/A,FALSE,"Job Sched"}</definedName>
    <definedName name="relever">#REF!</definedName>
    <definedName name="Rene" hidden="1">{"'Customer Support Trends'!$A$1:$AB$13"}</definedName>
    <definedName name="rene_registered3" hidden="1">{"'Customer Support Trends'!$A$1:$AB$13"}</definedName>
    <definedName name="rene_registeredusers2" hidden="1">{"'Customer Support Trends'!$A$1:$AB$13"}</definedName>
    <definedName name="Rene2" hidden="1">{"'Customer Support Trends'!$A$1:$AB$13"}</definedName>
    <definedName name="reone" hidden="1">{#N/A,#N/A,FALSE,"ACQ_GRAPHS";#N/A,#N/A,FALSE,"T_1 GRAPHS";#N/A,#N/A,FALSE,"T_2 GRAPHS";#N/A,#N/A,FALSE,"COMB_GRAPHS"}</definedName>
    <definedName name="RepairedName0004" hidden="1">"iQShowAnnual"</definedName>
    <definedName name="RepairedName0012" hidden="1">"iQShowAnnual"</definedName>
    <definedName name="RepairedName0035" hidden="1">"iQShowAnnual"</definedName>
    <definedName name="RepairedName0074" hidden="1">"iQShowAnnual"</definedName>
    <definedName name="RepairedName0302" hidden="1">"iQShowAnnual"</definedName>
    <definedName name="RepairedName0501" hidden="1">{"'PRORATE GOALS '!$A$1:$O$25"}</definedName>
    <definedName name="RepairedName0519" hidden="1">{"'PRORATE GOALS '!$A$1:$O$25"}</definedName>
    <definedName name="RepairedName0679" hidden="1">"iQShowAnnual"</definedName>
    <definedName name="RepairedName0734" hidden="1">{"'PRORATE GOALS '!$A$1:$O$25"}</definedName>
    <definedName name="RepairedName0760" hidden="1">{"'PRORATE GOALS '!$A$1:$O$25"}</definedName>
    <definedName name="RepairedName2249" hidden="1">"iQShowAnnual"</definedName>
    <definedName name="RepairedName35486" hidden="1">"iQShowAnnual"</definedName>
    <definedName name="RepairedName9101" hidden="1">"iQShowAnnual"</definedName>
    <definedName name="Report_Version_4">"A1"</definedName>
    <definedName name="Report1.Header">#REF!</definedName>
    <definedName name="Report1.Range">#REF!</definedName>
    <definedName name="Report2.Header">#REF!</definedName>
    <definedName name="Report2.Range">#REF!</definedName>
    <definedName name="Report3.Header">#REF!</definedName>
    <definedName name="Report3.Range">#REF!</definedName>
    <definedName name="Report4.Header">#REF!</definedName>
    <definedName name="Report4.Range">#REF!</definedName>
    <definedName name="ReportCreated">TRUE</definedName>
    <definedName name="ReportGroup" hidden="1">0</definedName>
    <definedName name="ReportType">"IPO"</definedName>
    <definedName name="Required_cash_percent">#REF!</definedName>
    <definedName name="Residential_Market_Price">#REF!</definedName>
    <definedName name="resources" hidden="1">{#N/A,#N/A,FALSE,"Assessment";#N/A,#N/A,FALSE,"Staffing";#N/A,#N/A,FALSE,"Hires";#N/A,#N/A,FALSE,"Assumptions"}</definedName>
    <definedName name="RestatedActuals" hidden="1">{#N/A,#N/A,FALSE,"Aging Summary";#N/A,#N/A,FALSE,"Ratio Analysis";#N/A,#N/A,FALSE,"Test 120 Day Accts";#N/A,#N/A,FALSE,"Tickmarks"}</definedName>
    <definedName name="Restr" hidden="1">{"QTR2",#N/A,FALSE,"OTK6_27";#N/A,#N/A,FALSE,"Q2 Detail";"SIXMTH",#N/A,FALSE,"OTK6_27";"qtr3",#N/A,FALSE,"OTK6_27";#N/A,#N/A,FALSE,"Q3 Detail";"NINEMTH",#N/A,FALSE,"OTK6_27";"qtr4",#N/A,FALSE,"OTK6_27";#N/A,#N/A,FALSE,"Q4 Detail";"YEAR",#N/A,FALSE,"OTK6_27"}</definedName>
    <definedName name="Results" hidden="1">{"FCB_ALL",#N/A,FALSE,"FCB"}</definedName>
    <definedName name="resultscomp" hidden="1">{"FCB_ALL",#N/A,FALSE,"FCB"}</definedName>
    <definedName name="RetChar" hidden="1">"
"</definedName>
    <definedName name="RETIREDEBT">#REF!</definedName>
    <definedName name="retwer" hidden="1">{#N/A,#N/A,FALSE,"reconext";#N/A,#N/A,FALSE,"m-1";#N/A,#N/A,FALSE,"state";#N/A,#N/A,FALSE,"ca apport";#N/A,#N/A,FALSE,"amt";#N/A,#N/A,FALSE,"tax benefit"}</definedName>
    <definedName name="retyu" hidden="1">{#N/A,#N/A,FALSE,"AD_Purchase";#N/A,#N/A,FALSE,"Credit";#N/A,#N/A,FALSE,"PF Acquisition";#N/A,#N/A,FALSE,"PF Offering"}</definedName>
    <definedName name="Rev_Date" hidden="1">40743.6358680556</definedName>
    <definedName name="Revenue">#REF!</definedName>
    <definedName name="Revenue_build_up_assumptions">"niki1"</definedName>
    <definedName name="revise" hidden="1">40349.759212963</definedName>
    <definedName name="Revision_Date" hidden="1">39644.686724537</definedName>
    <definedName name="Revolver_Toggle">Model!$U$12</definedName>
    <definedName name="rfgg" hidden="1">{#N/A,#N/A,FALSE,"sum-don";#N/A,#N/A,FALSE,"inc-don"}</definedName>
    <definedName name="Rhode_Island">#REF!</definedName>
    <definedName name="RhodeIsland">#REF!</definedName>
    <definedName name="rippi" hidden="1">{#N/A,#N/A,FALSE,"ACQ_GRAPHS";#N/A,#N/A,FALSE,"T_1 GRAPHS";#N/A,#N/A,FALSE,"T_2 GRAPHS";#N/A,#N/A,FALSE,"COMB_GRAPHS"}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ATSTbaselineRequested" hidden="1">TRUE</definedName>
    <definedName name="riskATSTboxGraph" hidden="1">TRUE</definedName>
    <definedName name="riskATSTcomparisonGraph" hidden="1">TRUE</definedName>
    <definedName name="riskATSThistogramGraph" hidden="1">FALSE</definedName>
    <definedName name="riskATSToutputStatistic" hidden="1">4</definedName>
    <definedName name="riskATSTprintReport" hidden="1">FALSE</definedName>
    <definedName name="riskATSTreportsInActiveBook" hidden="1">FALSE</definedName>
    <definedName name="riskATSTreportsSelected" hidden="1">TRUE</definedName>
    <definedName name="riskATSTsequentialStress" hidden="1">TRUE</definedName>
    <definedName name="riskATSTsummaryReport" hidden="1">TRUE</definedName>
    <definedName name="RiskAutoStopPercChange">1.5</definedName>
    <definedName name="RiskBeforeRecalcMacro" hidden="1">""</definedName>
    <definedName name="RiskBeforeSimMacro" hidden="1">""</definedName>
    <definedName name="RiskCollectDistributionSamples">2</definedName>
    <definedName name="RiskExcelReportsGoInNewWorkbook">TRUE</definedName>
    <definedName name="RiskExcelReportsToGenerate">224</definedName>
    <definedName name="RiskFixedSeed">1</definedName>
    <definedName name="RiskGenerateExcelReportsAtEndOfSimulation">FALSE</definedName>
    <definedName name="RiskHasSettings">TRUE</definedName>
    <definedName name="RiskIsInput" hidden="1">_xll.RiskCellHasTokensFromFormula(262144+512+524288,_xlfn.FORMULATEXT(INDIRECT(ADDRESS(ROW(),COLUMN()))))</definedName>
    <definedName name="RiskIsOptimization" hidden="1">TRUE</definedName>
    <definedName name="RiskIsOutput" hidden="1">_xll.RiskCellHasTokensFromFormula(1024,_xlfn.FORMULATEXT(INDIRECT(ADDRESS(ROW(),COLUMN()))))</definedName>
    <definedName name="RiskIsStatistics" hidden="1">_xll.RiskCellHasTokensFromFormula(4096+32768+65536,_xlfn.FORMULATEXT(INDIRECT(ADDRESS(ROW(),COLUMN()))))</definedName>
    <definedName name="RiskMinimizeOnStart">FALSE</definedName>
    <definedName name="RiskMonitorConvergence">FALSE</definedName>
    <definedName name="RiskMultipleCPUSupportEnabled" hidden="1">TRUE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" hidden="1">{"'1-TheatreBkgs'!$A$1:$L$102"}</definedName>
    <definedName name="RiskSamplingType">3</definedName>
    <definedName name="RiskShowRiskWindowAtEndOfSimulation">TRUE</definedName>
    <definedName name="RiskStandardRecalc">1</definedName>
    <definedName name="RiskStatFunctionsUpdateFreq">1</definedName>
    <definedName name="RiskSwapState" hidden="1">"False"</definedName>
    <definedName name="RiskTemplateSheetName">"myTemplate"</definedName>
    <definedName name="RiskUpdateDisplay">TRUE</definedName>
    <definedName name="RiskUpdateStatFunctions">TRUE</definedName>
    <definedName name="RiskUseDifferentSeedForEachSim">FALSE</definedName>
    <definedName name="RiskUseFixedSeed">FALSE</definedName>
    <definedName name="RiskUseMultipleCPUs">FALSE</definedName>
    <definedName name="rits97">+#REF!</definedName>
    <definedName name="RM" hidden="1">#REF!</definedName>
    <definedName name="rmcAccount">53700</definedName>
    <definedName name="rmcApplication">"PROD"</definedName>
    <definedName name="rmcCategory">"LASTYR"</definedName>
    <definedName name="rmcFrequency">"YTD"</definedName>
    <definedName name="rmcName">"WAUSD"</definedName>
    <definedName name="RMCOptions">"*100000000000000"</definedName>
    <definedName name="rmcPeriod">9912</definedName>
    <definedName name="rms" hidden="1">{"'Sheet1'!$H$10"}</definedName>
    <definedName name="RnD_expense">#REF!</definedName>
    <definedName name="rngComments" hidden="1">#REF!</definedName>
    <definedName name="rngDialogType" hidden="1">#REF!</definedName>
    <definedName name="rngEndDate" hidden="1">#REF!</definedName>
    <definedName name="rngLastQuery" hidden="1">#REF!</definedName>
    <definedName name="rngLastRefreshOffline" hidden="1">#REF!</definedName>
    <definedName name="rngPassword" hidden="1">#REF!</definedName>
    <definedName name="rngPickValues" hidden="1">#REF!</definedName>
    <definedName name="rngPivotLocation" hidden="1">#REF!</definedName>
    <definedName name="rngProtected" hidden="1">#REF!</definedName>
    <definedName name="rngPWD" hidden="1">#REF!</definedName>
    <definedName name="rngQuery" hidden="1">#REF!</definedName>
    <definedName name="rngQueryType" hidden="1">#REF!</definedName>
    <definedName name="rngRangeName" hidden="1">#REF!</definedName>
    <definedName name="rngRefreshedDate" hidden="1">#REF!</definedName>
    <definedName name="rngScenarios" hidden="1">#REF!</definedName>
    <definedName name="rngShow" hidden="1">#REF!</definedName>
    <definedName name="rngStartDate" hidden="1">#REF!</definedName>
    <definedName name="rngStoredProcedure" hidden="1">#REF!</definedName>
    <definedName name="rngUID" hidden="1">#REF!</definedName>
    <definedName name="rngUnplugged" hidden="1">#REF!</definedName>
    <definedName name="rngUserDef_PA">OFFSET(RNGFIRSTUSERDEFCOL,5,0,25,6)</definedName>
    <definedName name="rngVersion" hidden="1">#REF!</definedName>
    <definedName name="rob" hidden="1">{"GLI-Income Statement",#N/A,FALSE,"gli";"GLI - Balance Sheet Wksht",#N/A,FALSE,"gli";"GLI-Cash Flow",#N/A,FALSE,"gli";"GLI Qtrly Stats",#N/A,FALSE,"gli"}</definedName>
    <definedName name="ROLL1">#REF!</definedName>
    <definedName name="ROLL2">#REF!</definedName>
    <definedName name="ROLL3">#REF!</definedName>
    <definedName name="Rollup_Name">#REF!</definedName>
    <definedName name="Rollup_Num">#REF!</definedName>
    <definedName name="round">1</definedName>
    <definedName name="RPARev" hidden="1">{"'Sheet1'!$A$1:$I$89"}</definedName>
    <definedName name="RPTCOUNT" hidden="1">1</definedName>
    <definedName name="RPTDATACELL1" hidden="1">#REF!</definedName>
    <definedName name="RPTDATACELL10" hidden="1">#REF!</definedName>
    <definedName name="RPTDATACELL11" hidden="1">#REF!</definedName>
    <definedName name="RPTDATACELL12" hidden="1">#REF!</definedName>
    <definedName name="RPTDATACELL13" hidden="1">#REF!</definedName>
    <definedName name="RPTDATACELL14" hidden="1">#REF!</definedName>
    <definedName name="RPTDATACELL15" hidden="1">#REF!</definedName>
    <definedName name="RPTDATACELL16" hidden="1">#REF!</definedName>
    <definedName name="RPTDATACELL17" hidden="1">#REF!</definedName>
    <definedName name="RPTDATACELL18" hidden="1">#REF!</definedName>
    <definedName name="RPTDATACELL19" hidden="1">#REF!</definedName>
    <definedName name="RPTDATACELL2" hidden="1">#REF!</definedName>
    <definedName name="RPTDATACELL20" hidden="1">#REF!</definedName>
    <definedName name="RPTDATACELL21" hidden="1">#REF!</definedName>
    <definedName name="RPTDATACELL22" hidden="1">#REF!</definedName>
    <definedName name="RPTDATACELL23" hidden="1">#REF!</definedName>
    <definedName name="RPTDATACELL24" hidden="1">#REF!</definedName>
    <definedName name="RPTDATACELL25" hidden="1">#REF!</definedName>
    <definedName name="RPTDATACELL26" hidden="1">#REF!</definedName>
    <definedName name="RPTDATACELL27" hidden="1">#REF!</definedName>
    <definedName name="RPTDATACELL28" hidden="1">#REF!</definedName>
    <definedName name="RPTDATACELL29" hidden="1">#REF!</definedName>
    <definedName name="RPTDATACELL3" hidden="1">#REF!</definedName>
    <definedName name="RPTDATACELL30" hidden="1">#REF!</definedName>
    <definedName name="RPTDATACELL31" hidden="1">#REF!</definedName>
    <definedName name="RPTDATACELL32" hidden="1">#REF!</definedName>
    <definedName name="RPTDATACELL33" hidden="1">#REF!</definedName>
    <definedName name="RPTDATACELL34" hidden="1">#REF!</definedName>
    <definedName name="RPTDATACELL35" hidden="1">#REF!</definedName>
    <definedName name="RPTDATACELL36" hidden="1">#REF!</definedName>
    <definedName name="RPTDATACELL37" hidden="1">#REF!</definedName>
    <definedName name="RPTDATACELL38" hidden="1">#REF!</definedName>
    <definedName name="RPTDATACELL39" hidden="1">#REF!</definedName>
    <definedName name="RPTDATACELL4" hidden="1">#REF!</definedName>
    <definedName name="RPTDATACELL40" hidden="1">#REF!</definedName>
    <definedName name="RPTDATACELL41" hidden="1">#REF!</definedName>
    <definedName name="RPTDATACELL42" hidden="1">#REF!</definedName>
    <definedName name="RPTDATACELL43" hidden="1">#REF!</definedName>
    <definedName name="RPTDATACELL44" hidden="1">#REF!</definedName>
    <definedName name="RPTDATACELL45" hidden="1">#REF!</definedName>
    <definedName name="RPTDATACELL46" hidden="1">#REF!</definedName>
    <definedName name="RPTDATACELL47" hidden="1">#REF!</definedName>
    <definedName name="RPTDATACELL48" hidden="1">#REF!</definedName>
    <definedName name="RPTDATACELL5" hidden="1">#REF!</definedName>
    <definedName name="RPTDATACELL50" hidden="1">#REF!</definedName>
    <definedName name="RPTDATACELL51" hidden="1">#REF!</definedName>
    <definedName name="RPTDATACELL52" hidden="1">#REF!</definedName>
    <definedName name="RPTDATACELL53" hidden="1">#REF!</definedName>
    <definedName name="RPTDATACELL54" hidden="1">#REF!</definedName>
    <definedName name="RPTDATACELL55" hidden="1">#REF!</definedName>
    <definedName name="RPTDATACELL56" hidden="1">#REF!</definedName>
    <definedName name="RPTDATACELL57" hidden="1">#REF!</definedName>
    <definedName name="RPTDATACELL58" hidden="1">#REF!</definedName>
    <definedName name="RPTDATACELL59" hidden="1">#REF!</definedName>
    <definedName name="RPTDATACELL6" hidden="1">#REF!</definedName>
    <definedName name="RPTDATACELL60" hidden="1">#REF!</definedName>
    <definedName name="RPTDATACELL61" hidden="1">#REF!</definedName>
    <definedName name="RPTDATACELL62" hidden="1">#REF!</definedName>
    <definedName name="RPTDATACELL63" hidden="1">#REF!</definedName>
    <definedName name="RPTDATACELL66" hidden="1">#REF!</definedName>
    <definedName name="RPTDATACELL67" hidden="1">#REF!</definedName>
    <definedName name="RPTDATACELL68" hidden="1">#REF!</definedName>
    <definedName name="RPTDATACELL69" hidden="1">#REF!</definedName>
    <definedName name="RPTDATACELL7" hidden="1">#REF!</definedName>
    <definedName name="RPTDATACELL72" hidden="1">#REF!</definedName>
    <definedName name="RPTDATACELL8" hidden="1">#REF!</definedName>
    <definedName name="RPTDATACELL9" hidden="1">#REF!</definedName>
    <definedName name="RPTID" hidden="1">0</definedName>
    <definedName name="RPTNEXT" hidden="1">2</definedName>
    <definedName name="RPTQRY1" hidden="1">1</definedName>
    <definedName name="RPTQRY10" hidden="1">"sRptNo"</definedName>
    <definedName name="RPTQRY11" hidden="1">5</definedName>
    <definedName name="RPTQRY12" hidden="1">6</definedName>
    <definedName name="RPTQRY13" hidden="1">16</definedName>
    <definedName name="RPTQRY14" hidden="1">22</definedName>
    <definedName name="RPTQRY15" hidden="1">18</definedName>
    <definedName name="RPTQRY16" hidden="1">18</definedName>
    <definedName name="RPTQRY17" hidden="1">19</definedName>
    <definedName name="RPTQRY18" hidden="1">17</definedName>
    <definedName name="RPTQRY19" hidden="1">17</definedName>
    <definedName name="RPTQRY2" hidden="1">2</definedName>
    <definedName name="RPTQRY20" hidden="1">17</definedName>
    <definedName name="RPTQRY21" hidden="1">17</definedName>
    <definedName name="RPTQRY22" hidden="1">17</definedName>
    <definedName name="RPTQRY23" hidden="1">17</definedName>
    <definedName name="RPTQRY24" hidden="1">17</definedName>
    <definedName name="RPTQRY25" hidden="1">17</definedName>
    <definedName name="RPTQRY26" hidden="1">17</definedName>
    <definedName name="RPTQRY27" hidden="1">" "</definedName>
    <definedName name="RPTQRY28" hidden="1">17</definedName>
    <definedName name="RPTQRY29" hidden="1">17</definedName>
    <definedName name="RPTQRY3" hidden="1">2</definedName>
    <definedName name="RPTQRY30" hidden="1">17</definedName>
    <definedName name="RPTQRY31" hidden="1">17</definedName>
    <definedName name="RPTQRY32" hidden="1">17</definedName>
    <definedName name="RPTQRY33" hidden="1">20</definedName>
    <definedName name="RPTQRY34" hidden="1">17</definedName>
    <definedName name="RPTQRY35" hidden="1">20</definedName>
    <definedName name="RPTQRY36" hidden="1">20</definedName>
    <definedName name="RPTQRY37" hidden="1">22</definedName>
    <definedName name="RPTQRY38" hidden="1">22</definedName>
    <definedName name="RPTQRY39" hidden="1">22</definedName>
    <definedName name="RPTQRY4" hidden="1">2</definedName>
    <definedName name="RPTQRY40" hidden="1">22</definedName>
    <definedName name="RPTQRY41" hidden="1">22</definedName>
    <definedName name="RPTQRY42" hidden="1">23</definedName>
    <definedName name="RPTQRY43" hidden="1">23</definedName>
    <definedName name="RPTQRY44" hidden="1">23</definedName>
    <definedName name="RPTQRY45" hidden="1">22</definedName>
    <definedName name="RPTQRY46" hidden="1">24</definedName>
    <definedName name="RPTQRY47" hidden="1">22</definedName>
    <definedName name="RPTQRY48" hidden="1">22</definedName>
    <definedName name="RPTQRY49" hidden="1">22</definedName>
    <definedName name="RPTQRY5" hidden="1">3</definedName>
    <definedName name="RPTQRY50" hidden="1">20</definedName>
    <definedName name="RPTQRY51" hidden="1">20</definedName>
    <definedName name="RPTQRY52" hidden="1">20</definedName>
    <definedName name="RPTQRY53" hidden="1">20</definedName>
    <definedName name="RPTQRY54" hidden="1">20</definedName>
    <definedName name="RPTQRY55" hidden="1">20</definedName>
    <definedName name="RPTQRY56" hidden="1">21</definedName>
    <definedName name="RPTQRY57" hidden="1">20</definedName>
    <definedName name="RPTQRY58" hidden="1">20</definedName>
    <definedName name="RPTQRY59" hidden="1">21</definedName>
    <definedName name="RPTQRY6" hidden="1">3</definedName>
    <definedName name="RPTQRY60" hidden="1">20</definedName>
    <definedName name="RPTQRY61" hidden="1">20</definedName>
    <definedName name="RPTQRY62" hidden="1">21</definedName>
    <definedName name="RPTQRY63" hidden="1">20</definedName>
    <definedName name="RPTQRY64" hidden="1">24</definedName>
    <definedName name="RPTQRY65" hidden="1">23</definedName>
    <definedName name="RPTQRY66" hidden="1">25</definedName>
    <definedName name="RPTQRY67" hidden="1">25</definedName>
    <definedName name="RPTQRY68" hidden="1">25</definedName>
    <definedName name="RPTQRY69" hidden="1">26</definedName>
    <definedName name="RPTQRY7" hidden="1">2</definedName>
    <definedName name="RPTQRY70" hidden="1">25</definedName>
    <definedName name="RPTQRY71" hidden="1">24</definedName>
    <definedName name="RPTQRY72" hidden="1">29</definedName>
    <definedName name="RPTQRY8" hidden="1">1</definedName>
    <definedName name="RPTQRY9" hidden="1">4</definedName>
    <definedName name="RPTWKS1" hidden="1">#REF!</definedName>
    <definedName name="RPTWKS10" hidden="1">#REF!</definedName>
    <definedName name="RPTWKS11" hidden="1">#REF!</definedName>
    <definedName name="RPTWKS12" hidden="1">#REF!</definedName>
    <definedName name="RPTWKS13" hidden="1">#REF!</definedName>
    <definedName name="RPTWKS14" hidden="1">#REF!</definedName>
    <definedName name="RPTWKS15" hidden="1">#REF!</definedName>
    <definedName name="RPTWKS16" hidden="1">#REF!</definedName>
    <definedName name="RPTWKS17" hidden="1">#REF!</definedName>
    <definedName name="RPTWKS18" hidden="1">#REF!</definedName>
    <definedName name="RPTWKS19" hidden="1">#REF!</definedName>
    <definedName name="RPTWKS2" hidden="1">#REF!</definedName>
    <definedName name="RPTWKS20" hidden="1">#REF!</definedName>
    <definedName name="RPTWKS21" hidden="1">#REF!</definedName>
    <definedName name="RPTWKS22" hidden="1">#REF!</definedName>
    <definedName name="RPTWKS23" hidden="1">#REF!</definedName>
    <definedName name="RPTWKS24" hidden="1">#REF!</definedName>
    <definedName name="RPTWKS25" hidden="1">#REF!</definedName>
    <definedName name="RPTWKS26" hidden="1">#REF!</definedName>
    <definedName name="RPTWKS27" hidden="1">#REF!</definedName>
    <definedName name="RPTWKS28" hidden="1">#REF!</definedName>
    <definedName name="RPTWKS29" hidden="1">#REF!</definedName>
    <definedName name="RPTWKS3" hidden="1">#REF!</definedName>
    <definedName name="RPTWKS30" hidden="1">#REF!</definedName>
    <definedName name="RPTWKS31" hidden="1">#REF!</definedName>
    <definedName name="RPTWKS32" hidden="1">#REF!</definedName>
    <definedName name="RPTWKS33" hidden="1">#REF!</definedName>
    <definedName name="RPTWKS34" hidden="1">#REF!</definedName>
    <definedName name="RPTWKS35" hidden="1">#REF!</definedName>
    <definedName name="RPTWKS36" hidden="1">#REF!</definedName>
    <definedName name="RPTWKS37" hidden="1">#REF!</definedName>
    <definedName name="RPTWKS38" hidden="1">#REF!</definedName>
    <definedName name="RPTWKS39" hidden="1">#REF!</definedName>
    <definedName name="RPTWKS4" hidden="1">#REF!</definedName>
    <definedName name="RPTWKS40" hidden="1">#REF!</definedName>
    <definedName name="RPTWKS41" hidden="1">#REF!</definedName>
    <definedName name="RPTWKS42" hidden="1">#REF!</definedName>
    <definedName name="RPTWKS43" hidden="1">#REF!</definedName>
    <definedName name="RPTWKS44" hidden="1">#REF!</definedName>
    <definedName name="RPTWKS45" hidden="1">#REF!</definedName>
    <definedName name="RPTWKS46" hidden="1">#REF!</definedName>
    <definedName name="RPTWKS47" hidden="1">#REF!</definedName>
    <definedName name="RPTWKS48" hidden="1">#REF!</definedName>
    <definedName name="RPTWKS5" hidden="1">#REF!</definedName>
    <definedName name="RPTWKS50" hidden="1">#REF!</definedName>
    <definedName name="RPTWKS51" hidden="1">#REF!</definedName>
    <definedName name="RPTWKS52" hidden="1">#REF!</definedName>
    <definedName name="RPTWKS53" hidden="1">#REF!</definedName>
    <definedName name="RPTWKS54" hidden="1">#REF!</definedName>
    <definedName name="RPTWKS55" hidden="1">#REF!</definedName>
    <definedName name="RPTWKS56" hidden="1">#REF!</definedName>
    <definedName name="RPTWKS57" hidden="1">#REF!</definedName>
    <definedName name="RPTWKS58" hidden="1">#REF!</definedName>
    <definedName name="RPTWKS59" hidden="1">#REF!</definedName>
    <definedName name="RPTWKS6" hidden="1">#REF!</definedName>
    <definedName name="RPTWKS60" hidden="1">#REF!</definedName>
    <definedName name="RPTWKS61" hidden="1">#REF!</definedName>
    <definedName name="RPTWKS62" hidden="1">#REF!</definedName>
    <definedName name="RPTWKS63" hidden="1">#REF!</definedName>
    <definedName name="RPTWKS66" hidden="1">#REF!</definedName>
    <definedName name="RPTWKS67" hidden="1">#REF!</definedName>
    <definedName name="RPTWKS68" hidden="1">#REF!</definedName>
    <definedName name="RPTWKS69" hidden="1">#REF!</definedName>
    <definedName name="RPTWKS7" hidden="1">#REF!</definedName>
    <definedName name="RPTWKS72" hidden="1">#REF!</definedName>
    <definedName name="RPTWKS8" hidden="1">#REF!</definedName>
    <definedName name="RPTWKS9" hidden="1">#REF!</definedName>
    <definedName name="rr" hidden="1">{"printfs",#N/A,TRUE,"FS";"printdues",#N/A,TRUE,"DUES";"printlab",#N/A,TRUE,"LAB";"printsls",#N/A,TRUE,"SLS";"prints1",#N/A,TRUE,"S1";"printceo",#N/A,TRUE,"CEO";"printdepr",#N/A,TRUE,"DEPR";"Printsw",#N/A,TRUE,"SW";"printrtl",#N/A,TRUE,"RTL";"printgst",#N/A,TRUE,"GST";"printinst",#N/A,TRUE,"INST";"printstg",#N/A,TRUE,"STG";"printevts",#N/A,TRUE,"EVTS"}</definedName>
    <definedName name="RR_Cap">#REF!</definedName>
    <definedName name="rrgw" hidden="1">{#N/A,#N/A,TRUE,"Main Issues";#N/A,#N/A,TRUE,"Income statement ($)"}</definedName>
    <definedName name="rrr" hidden="1">{"'1098trans'!$A$10:$F$64","'1098trans'!$A$65:$A$66","'1098trans'!$A$67:$D$69","'1098trans'!$A$64:$F$69"}</definedName>
    <definedName name="rrrrrrrr" hidden="1">{"'RCIM'!$E$128"}</definedName>
    <definedName name="rt" hidden="1">{#N/A,#N/A,FALSE,"Second";#N/A,#N/A,FALSE,"ownership";#N/A,#N/A,FALSE,"Valuation";#N/A,#N/A,FALSE,"Eqiv";#N/A,#N/A,FALSE,"Mults";#N/A,#N/A,FALSE,"ISCG Graphics"}</definedName>
    <definedName name="rtfgzhuj_IsText" hidden="1">FALSE</definedName>
    <definedName name="rtfgzhuj_OFText" hidden="1">{""}</definedName>
    <definedName name="rty" hidden="1">{"'1-TheatreBkgs'!$A$1:$L$102"}</definedName>
    <definedName name="rtyui" hidden="1">{"'1-TheatreBkgs'!$A$1:$L$102"}</definedName>
    <definedName name="rubao97">+#REF!</definedName>
    <definedName name="rubchem97">+#REF!</definedName>
    <definedName name="RunningHead" hidden="1">#REF!</definedName>
    <definedName name="rupe" hidden="1">{#N/A,#N/A,FALSE,"Valuation Assumptions";#N/A,#N/A,FALSE,"Summary";#N/A,#N/A,FALSE,"DCF";#N/A,#N/A,FALSE,"Valuation";#N/A,#N/A,FALSE,"WACC";#N/A,#N/A,FALSE,"UBVH";#N/A,#N/A,FALSE,"Free Cash Flow"}</definedName>
    <definedName name="russ">{"'Inventory &amp; Anal-Cur Wkbk'!$A$7:$AP$71"}</definedName>
    <definedName name="Rwvu.PRESENTATION." hidden="1">#REF!,#REF!,#REF!,#REF!,#REF!</definedName>
    <definedName name="Rwvu.PRT." hidden="1">#REF!,#REF!</definedName>
    <definedName name="Rwvu.REGULAR." hidden="1">#REF!,#REF!</definedName>
    <definedName name="rwyt" hidden="1">{"'1-TheatreBkgs'!$A$1:$L$102"}</definedName>
    <definedName name="rwytt" hidden="1">{"'1-TheatreBkgs'!$A$1:$L$102"}</definedName>
    <definedName name="rwytwr" hidden="1">{"'1-TheatreBkgs'!$A$1:$L$102"}</definedName>
    <definedName name="rwyty" hidden="1">{"'1-TheatreBkgs'!$A$1:$L$102"}</definedName>
    <definedName name="rwytyt" hidden="1">{"'1-TheatreBkgs'!$A$1:$L$102"}</definedName>
    <definedName name="ry" hidden="1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ryir" hidden="1">{"'1-TheatreBkgs'!$A$1:$L$102"}</definedName>
    <definedName name="ryiuyriu" hidden="1">{"'1-TheatreBkgs'!$A$1:$L$102"}</definedName>
    <definedName name="ryt" hidden="1">{"'1-TheatreBkgs'!$A$1:$L$102"}</definedName>
    <definedName name="rytjktyhjyhjd" hidden="1">{"'Directory'!$A$72:$E$91"}</definedName>
    <definedName name="s" hidden="1">{#N/A,#N/A,FALSE,"BUDGET"}</definedName>
    <definedName name="S_AcctDes">#REF!</definedName>
    <definedName name="S_Adjust">#REF!</definedName>
    <definedName name="S_Adjust_Data">#REF!</definedName>
    <definedName name="S_Adjust_GT">#REF!</definedName>
    <definedName name="S_AJE_Tot">#REF!</definedName>
    <definedName name="S_AJE_Tot_Data">#REF!</definedName>
    <definedName name="S_AJE_Tot_GT">#REF!</definedName>
    <definedName name="S_CompNum">#REF!</definedName>
    <definedName name="S_CY_Beg">#REF!</definedName>
    <definedName name="S_CY_Beg_Data">#REF!</definedName>
    <definedName name="S_CY_Beg_GT">#REF!</definedName>
    <definedName name="S_CY_End">#REF!</definedName>
    <definedName name="S_CY_End_Data">#REF!</definedName>
    <definedName name="S_CY_End_GT">#REF!</definedName>
    <definedName name="S_Diff_Amt">#REF!</definedName>
    <definedName name="S_Diff_Pct">#REF!</definedName>
    <definedName name="S_GrpNum">#REF!</definedName>
    <definedName name="S_Headings">#REF!</definedName>
    <definedName name="S_KeyValue">#REF!</definedName>
    <definedName name="S_PY_End">#REF!</definedName>
    <definedName name="S_PY_End_Data">#REF!</definedName>
    <definedName name="S_PY_End_GT">#REF!</definedName>
    <definedName name="S_RJE_Tot">#REF!</definedName>
    <definedName name="S_RJE_Tot_Data">#REF!</definedName>
    <definedName name="S_RJE_Tot_GT">#REF!</definedName>
    <definedName name="S_RowNum">#REF!</definedName>
    <definedName name="sa" hidden="1">{#N/A,#N/A,FALSE,"IPO";#N/A,#N/A,FALSE,"DCF";#N/A,#N/A,FALSE,"LBO";#N/A,#N/A,FALSE,"MULT_VAL";#N/A,#N/A,FALSE,"Status Quo";#N/A,#N/A,FALSE,"Recap"}</definedName>
    <definedName name="saa" hidden="1">{"rtn",#N/A,FALSE,"RTN";"tables",#N/A,FALSE,"RTN";"cf",#N/A,FALSE,"CF";"stats",#N/A,FALSE,"Stats";"prop",#N/A,FALSE,"Prop"}</definedName>
    <definedName name="saasd" hidden="1">"CT30000120010807        "</definedName>
    <definedName name="SAC" hidden="1">{#N/A,#N/A,FALSE,"Projections";#N/A,#N/A,FALSE,"Multiples Valuation";#N/A,#N/A,FALSE,"LBO";#N/A,#N/A,FALSE,"Multiples_Sensitivity";#N/A,#N/A,FALSE,"Summary"}</definedName>
    <definedName name="sad" hidden="1">#REF!</definedName>
    <definedName name="sadd" hidden="1">{"DCF","UPSIDE CASE",FALSE,"Sheet1";"DCF","BASE CASE",FALSE,"Sheet1";"DCF","DOWNSIDE CASE",FALSE,"Sheet1"}</definedName>
    <definedName name="sadd_1" hidden="1">{"DCF","UPSIDE CASE",FALSE,"Sheet1";"DCF","BASE CASE",FALSE,"Sheet1";"DCF","DOWNSIDE CASE",FALSE,"Sheet1"}</definedName>
    <definedName name="sadfds" hidden="1">{"'Trend_Total'!$A$7:$V$10","'Trend_Total'!$A$1:$V$4"}</definedName>
    <definedName name="saf" hidden="1">{#N/A,#N/A,FALSE,"Projections";#N/A,#N/A,FALSE,"Contribution_Stock";#N/A,#N/A,FALSE,"PF_Combo_Stock";#N/A,#N/A,FALSE,"Projections";#N/A,#N/A,FALSE,"Contribution_Cash";#N/A,#N/A,FALSE,"PF_Combo_Cash";#N/A,#N/A,FALSE,"IPO_Cash"}</definedName>
    <definedName name="Salaried_Employee_Input_Area">#REF!</definedName>
    <definedName name="Salary_Increase_2005_pct">#REF!</definedName>
    <definedName name="Salary_Increase_2005_USD">#REF!</definedName>
    <definedName name="sales_on_credit">#REF!</definedName>
    <definedName name="sample" hidden="1">{"'Customer Support Trends'!$A$1:$AB$13"}</definedName>
    <definedName name="SAPBEXdnldView" hidden="1">"6JNNNO36IJ5KPD8H648THM6R5"</definedName>
    <definedName name="SAPBEXhrIndnt" hidden="1">"Wide"</definedName>
    <definedName name="SAPBEXrevision" hidden="1">1</definedName>
    <definedName name="SAPBEXrevision_Plan" hidden="1">2</definedName>
    <definedName name="SAPBEXsysID" hidden="1">"BP1"</definedName>
    <definedName name="SAPBEXwbID" hidden="1">"7XZ3OPDW0KD51NPVMR4S5JFM2"</definedName>
    <definedName name="SAPBEXwbID_Plan" hidden="1">"44IGYIZ130YRV2IVIILP4L86L"</definedName>
    <definedName name="SAPFuncF4Help" hidden="1">Main.SAPF4Help()</definedName>
    <definedName name="SAPFuncF4HelpPwC1" hidden="1">Main.SAPF4Help()</definedName>
    <definedName name="SAPFuncF4HelpPwC3" hidden="1">Main.SAPF4Help()</definedName>
    <definedName name="SAPsysID" hidden="1">"708C5W7SBKP804JT78WJ0JNKI"</definedName>
    <definedName name="SAPwbID" hidden="1">"ARS"</definedName>
    <definedName name="sas" hidden="1">{"Outflow 1",#N/A,FALSE,"Outflows-Inflows";"Outflow 2",#N/A,FALSE,"Outflows-Inflows";"Inflow 1",#N/A,FALSE,"Outflows-Inflows";"Inflow 2",#N/A,FALSE,"Outflows-Inflows"}</definedName>
    <definedName name="SB_Price">#REF!</definedName>
    <definedName name="SB_Volume">#REF!</definedName>
    <definedName name="SCATTER2">#REF!</definedName>
    <definedName name="scatters">#REF!</definedName>
    <definedName name="scen_date1" hidden="1">33973.7377314815</definedName>
    <definedName name="scen_name1" hidden="1">"bob"</definedName>
    <definedName name="scen_num" hidden="1">1</definedName>
    <definedName name="scen_user1" hidden="1">"George Constantinescu"</definedName>
    <definedName name="scen_value1" hidden="1">{16700;16700;16700;16700;16700;16700;16700;16700;16700;16700;16700;16700;16700;16700;16700;16700;16700;16700;16700}</definedName>
    <definedName name="Scen_value2" hidden="1">{16700;16700;16700;16700;16700;16700;16700;16700;16700;16700;16700;16700;16700;16700;16700;16700;16700;16700;16700}</definedName>
    <definedName name="Scenario_Selection">#REF!</definedName>
    <definedName name="scénario1" hidden="1">{"'standard'!$A$8:$C$109"}</definedName>
    <definedName name="SCFMARG00">#REF!</definedName>
    <definedName name="SCFMARG00PF">#REF!</definedName>
    <definedName name="SCFMARG01">#REF!</definedName>
    <definedName name="SCFMARG02">#REF!</definedName>
    <definedName name="SCFMARG03">#REF!</definedName>
    <definedName name="SCFMARG98">#REF!</definedName>
    <definedName name="SCFMARG99">#REF!</definedName>
    <definedName name="SCFMARG99PF">#REF!</definedName>
    <definedName name="scms">580000</definedName>
    <definedName name="scott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SCRAP" hidden="1">{"'subnets'!$A$1:$F$20"}</definedName>
    <definedName name="sd" hidden="1">{#N/A,#N/A,FALSE,"IPO";#N/A,#N/A,FALSE,"DCF";#N/A,#N/A,FALSE,"LBO";#N/A,#N/A,FALSE,"MULT_VAL";#N/A,#N/A,FALSE,"Status Quo";#N/A,#N/A,FALSE,"Recap"}</definedName>
    <definedName name="sda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sdad" hidden="1">#REF!</definedName>
    <definedName name="sdafsdfzSDfasdf" hidden="1">{#N/A,#N/A,FALSE,"Sheet1"}</definedName>
    <definedName name="sdas" hidden="1">{"Total",#N/A,FALSE,"Six Fields";"PDP",#N/A,FALSE,"Six Fields";"PNP",#N/A,FALSE,"Six Fields";"PUD",#N/A,FALSE,"Six Fields";"Prob",#N/A,FALSE,"Six Fields"}</definedName>
    <definedName name="sdasdaf" hidden="1">{"'Directory'!$A$72:$E$91"}</definedName>
    <definedName name="sdasdasd" hidden="1">#REF!</definedName>
    <definedName name="sddddd" hidden="1">{#N/A,#N/A,FALSE,"IB Totgeo Q1-Q4 ";#N/A,#N/A,FALSE,"IB AEME";#N/A,#N/A,FALSE,"IB West";#N/A,#N/A,FALSE,"IB Central";#N/A,#N/A,FALSE,"IB South ";#N/A,#N/A,FALSE,"IB North";#N/A,#N/A,FALSE,"IB Reg Tot ";#N/A,#N/A,FALSE,"IB Reg Tot graph"}</definedName>
    <definedName name="sddfadf" hidden="1">{"'Directory'!$A$72:$E$91"}</definedName>
    <definedName name="sdf" hidden="1">#REF!</definedName>
    <definedName name="sdfass" hidden="1">{"Outflow 1",#N/A,FALSE,"Outflows-Inflows";"Outflow 2",#N/A,FALSE,"Outflows-Inflows";"Inflow 1",#N/A,FALSE,"Outflows-Inflows";"Inflow 2",#N/A,FALSE,"Outflows-Inflows"}</definedName>
    <definedName name="sdfd" hidden="1">{#N/A,#N/A,FALSE,"AR Summ.";#N/A,#N/A,FALSE,"Dec top 5 collects";#N/A,#N/A,FALSE,"Top 5 AR";#N/A,#N/A,FALSE,"Top 5&gt;90";#N/A,#N/A,FALSE,"AR Flow by Region";#N/A,#N/A,FALSE,"PrePays";#N/A,#N/A,FALSE,"Op&amp;Risk"}</definedName>
    <definedName name="sdfdfg" hidden="1">{"'Directory'!$A$72:$E$91"}</definedName>
    <definedName name="sdffas" hidden="1">"45KWKCK0GV0YWVPP8J4R3JESN"</definedName>
    <definedName name="sdfgrsta" hidden="1">{"var_page",#N/A,FALSE,"template"}</definedName>
    <definedName name="sdfhdfj" hidden="1">#REF!</definedName>
    <definedName name="sdfs" hidden="1">{#N/A,#N/A,FALSE,"Projections";#N/A,#N/A,FALSE,"Multiples Valuation";#N/A,#N/A,FALSE,"LBO";#N/A,#N/A,FALSE,"Multiples_Sensitivity";#N/A,#N/A,FALSE,"Summary"}</definedName>
    <definedName name="sdfsdfsfw" hidden="1">{"fdsup://directions/FAT Viewer?action=UPDATE&amp;creator=factset&amp;DYN_ARGS=TRUE&amp;DOC_NAME=FAT:FQL_AUDITING_CLIENT_TEMPLATE.FAT&amp;display_string=Audit&amp;VAR:KEY=KPKHOLUDMB&amp;VAR:QUERY=RkZfRUJJVERBX09QRVIoQ0FMLDIwMDksLCwsVVNEKQ==&amp;WINDOW=FIRST_POPUP&amp;HEIGHT=450&amp;WIDTH=450&amp;","START_MAXIMIZED=FALSE&amp;VAR:CALENDAR=US&amp;VAR:SYMBOL=ABCO&amp;VAR:INDEX=0"}</definedName>
    <definedName name="sdhdhfdfhh" hidden="1">{#N/A,#N/A,FALSE,"Balance Sheet";#N/A,#N/A,FALSE,"Income Statement";#N/A,#N/A,FALSE,"Changes in Financial Position"}</definedName>
    <definedName name="SDKLFJSKL" hidden="1">{0,0,0,0;0,#VALUE!,0,FALSE;0,0,TRUE,0}</definedName>
    <definedName name="sdrgarger" hidden="1">{"'Directory'!$A$72:$E$91"}</definedName>
    <definedName name="sds" hidden="1">{"Statement of Income and Expense",#N/A,FALSE,"MSEKYP&amp;L"}</definedName>
    <definedName name="sdw" hidden="1">{#N/A,#N/A,FALSE,"Admin";#N/A,#N/A,FALSE,"Other"}</definedName>
    <definedName name="se" hidden="1">{#N/A,#N/A,FALSE,"TAX COMPUTATION";#N/A,#N/A,FALSE,"TAX SCHEDULE";#N/A,#N/A,FALSE,"ADDITIONS";#N/A,#N/A,FALSE,"W &amp; T"}</definedName>
    <definedName name="Seal_Flag_2">#REF!</definedName>
    <definedName name="sean" hidden="1">{"'Sample Status'!$A$1:$J$21"}</definedName>
    <definedName name="SEASON">#REF!</definedName>
    <definedName name="secondaries" hidden="1">{#N/A,#N/A,FALSE,"Summary";#N/A,#N/A,FALSE,"Pending";#N/A,#N/A,FALSE,"Oct'97";#N/A,#N/A,FALSE,"Sept'97";#N/A,#N/A,FALSE,"Aug'97";#N/A,#N/A,FALSE,"Jul'97";#N/A,#N/A,FALSE,"Jun'97";#N/A,#N/A,FALSE,"May'97";#N/A,#N/A,FALSE,"Apr'97";#N/A,#N/A,FALSE,"Mar'97";#N/A,#N/A,FALSE,"Feb'97";#N/A,#N/A,FALSE,"Jan'97"}</definedName>
    <definedName name="SectionHead" hidden="1">#REF!</definedName>
    <definedName name="SectionHeadFont" hidden="1">0</definedName>
    <definedName name="SectionHeading" hidden="1">12632256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gments">OFFSET(INDIRECT("SRCGBP!$T$13"),0,0,COUNTA(INDIRECT("SRCGBP!$T$13:$T$65536")),1)</definedName>
    <definedName name="SEK">0.15</definedName>
    <definedName name="SEK_2010">0.142245</definedName>
    <definedName name="Seller_Pfd">#REF!</definedName>
    <definedName name="sencount" hidden="1">1</definedName>
    <definedName name="SenRate">#REF!</definedName>
    <definedName name="SENT_NDA">#REF!</definedName>
    <definedName name="SENT_TEASER">#REF!</definedName>
    <definedName name="SEPT">6</definedName>
    <definedName name="SEPTDB" hidden="1">#REF!</definedName>
    <definedName name="September_2004_Salary">#REF!</definedName>
    <definedName name="Series_E">#REF!</definedName>
    <definedName name="Set">" "</definedName>
    <definedName name="Set.Size">#REF!(#REF!)</definedName>
    <definedName name="Seven_Year">#REF!</definedName>
    <definedName name="sex" hidden="1">{"'1-TheatreBkgs'!$A$1:$L$102"}</definedName>
    <definedName name="SEXP00">#REF!</definedName>
    <definedName name="SEXP00PF">#REF!</definedName>
    <definedName name="SEXP01">#REF!</definedName>
    <definedName name="SEXP02">#REF!</definedName>
    <definedName name="SEXP03">#REF!</definedName>
    <definedName name="SEXP98">#REF!</definedName>
    <definedName name="SEXP99">#REF!</definedName>
    <definedName name="SEXP99PF">#REF!</definedName>
    <definedName name="sf" hidden="1">{"'Directory'!$A$72:$E$91"}</definedName>
    <definedName name="sfdjdfhjd" hidden="1">#REF!</definedName>
    <definedName name="sfgasd">{0,0,0,0;0,0,0,0;0,0,0,0;0,0,0,0;0,0,0,0;0,0,0,0;0,0,2,0;2,3,3,0;FALSE,FALSE,FALSE,FALSE;TRUE,FALSE,TRUE,TRUE;FALSE,FALSE,TRUE,TRUE;FALSE,0,2.78134444564786E-308,4.45015196281921E-308;7.78776275135711E-308,1.33504516457612E-307,2.22507555776164E-307,3.56012157274209E-307}</definedName>
    <definedName name="SG" hidden="1">{#N/A,#N/A,FALSE,"Index";#N/A,#N/A,FALSE,"inc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SGA">#REF!</definedName>
    <definedName name="SGAF">#REF!</definedName>
    <definedName name="SGD">#REF!</definedName>
    <definedName name="sgf_FI" hidden="1">{"MISDBAH/G_JS001"}</definedName>
    <definedName name="sgf_IsText" hidden="1">TRUE</definedName>
    <definedName name="sgf_OF" hidden="1">{"PAGID","PAGIDTX1","PAGGRP01","PAGGRPTX01","LINGRP01","LINGRPTX01","LINID","COL01","COL02","COL03","COL05","COL06","COL07","COL08","COL09","COL10","COL15","COL16","COL19","COL20","COL22","COL23","COL26","COL30","COL31","DATUM"}</definedName>
    <definedName name="sgf_OFText" hidden="1">{"KONT 00  Konto-Nummer ID","KONT 00  Konto-Nummer TX","KONT 02  BWA-2-Zeilen ID","KONT 02  BWA-2-Zeilen TX0","KOST 60  mý/Bereiche/Vorlauf ID","KOST 60  mý/Bereiche/Vorlauf TX0","KOST 00  Kostenstellen-Nr. ID","Kontonummer|","Bezeichnung|","","VVJ|MAR/03-|FEB/04|TÏ|","NUR|","VJ|MAR/04-|FEB/05|TÏ|","NUR|","Plan|MAR/05-|FEB/06|TÏ|","NUR|","HR|TÏ|","NUR|","","PL|MAR/06-|FEB/07|TÏ|","NUR|","","Abwg.|PL|HR|TÏ|","Abwg.|PL Neu-|PL Alt|TÏ|","",""}</definedName>
    <definedName name="SHALLOC">#REF!</definedName>
    <definedName name="sharecalc">{"Price","CNS","TS13","D","0","0","H"}</definedName>
    <definedName name="SHARED_FORMULA_16">1/12</definedName>
    <definedName name="SHARED_FORMULA_17">1/12</definedName>
    <definedName name="SHARED_FORMULA_18">0.08/12</definedName>
    <definedName name="SHARED_FORMULA_19">0.0775/12</definedName>
    <definedName name="Shares_DCF">#REF!</definedName>
    <definedName name="Shares_growth">#REF!</definedName>
    <definedName name="Shares2001">#REF!</definedName>
    <definedName name="SHARING">#REF!</definedName>
    <definedName name="SharonvilleOhio">#REF!</definedName>
    <definedName name="Sheet2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Sheet3" hidden="1">{#N/A,#N/A,FALSE,"Projections";#N/A,#N/A,FALSE,"Multiples Valuation";#N/A,#N/A,FALSE,"LBO";#N/A,#N/A,FALSE,"Multiples_Sensitivity";#N/A,#N/A,FALSE,"Summary"}</definedName>
    <definedName name="Sheet4" hidden="1">{#N/A,#N/A,FALSE,"Projections";#N/A,#N/A,FALSE,"Multiples Valuation";#N/A,#N/A,FALSE,"LBO";#N/A,#N/A,FALSE,"Multiples_Sensitivity";#N/A,#N/A,FALSE,"Summary"}</definedName>
    <definedName name="Sheet6" hidden="1">{#N/A,#N/A,FALSE,"Projections";#N/A,#N/A,FALSE,"Multiples Valuation";#N/A,#N/A,FALSE,"LBO";#N/A,#N/A,FALSE,"Multiples_Sensitivity";#N/A,#N/A,FALSE,"Summary"}</definedName>
    <definedName name="shit" hidden="1">{"'O&amp;M 2000'!$A$1:$T$24"}</definedName>
    <definedName name="Short_Name">#REF!</definedName>
    <definedName name="Show.MDB.Update.Warning" hidden="1">#REF!</definedName>
    <definedName name="Show_EPS">#REF!</definedName>
    <definedName name="Show_Ratios">#REF!</definedName>
    <definedName name="SHPORD">2</definedName>
    <definedName name="SID" hidden="1">"Cpavan"</definedName>
    <definedName name="sjs.sls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ksdidike" hidden="1">{"printfs",#N/A,TRUE,"FS";"printdues",#N/A,TRUE,"DUES";"printlab",#N/A,TRUE,"LAB";"printsls",#N/A,TRUE,"SLS";"prints1",#N/A,TRUE,"S1";"printceo",#N/A,TRUE,"CEO";"printdepr",#N/A,TRUE,"DEPR";"Printsw",#N/A,TRUE,"SW";"printrtl",#N/A,TRUE,"RTL";"printgst",#N/A,TRUE,"GST";"printinst",#N/A,TRUE,"INST";"printstg",#N/A,TRUE,"STG";"printevts",#N/A,TRUE,"EVTS"}</definedName>
    <definedName name="SkuLink">#REF!</definedName>
    <definedName name="SKULookup">#REF!</definedName>
    <definedName name="SleepmasterIncome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s1q00">#REF!</definedName>
    <definedName name="sls1q01">#REF!</definedName>
    <definedName name="sls1q02">#REF!</definedName>
    <definedName name="sls1q96">#REF!</definedName>
    <definedName name="sls1q97">#REF!</definedName>
    <definedName name="sls1q98">#REF!</definedName>
    <definedName name="sls1q99">#REF!</definedName>
    <definedName name="sls2q00">#REF!</definedName>
    <definedName name="sls2q01">#REF!</definedName>
    <definedName name="sls2q96">#REF!</definedName>
    <definedName name="sls2q97">#REF!</definedName>
    <definedName name="sls2q98">#REF!</definedName>
    <definedName name="sls2q99">#REF!</definedName>
    <definedName name="sls3q00">#REF!</definedName>
    <definedName name="sls3q01">#REF!</definedName>
    <definedName name="sls3q96">#REF!</definedName>
    <definedName name="sls3q97">#REF!</definedName>
    <definedName name="sls3q98">#REF!</definedName>
    <definedName name="sls3q99">#REF!</definedName>
    <definedName name="sls4q00">#REF!</definedName>
    <definedName name="sls4q01">#REF!</definedName>
    <definedName name="sls4q96">#REF!</definedName>
    <definedName name="sls4q97">#REF!</definedName>
    <definedName name="sls4q98">#REF!</definedName>
    <definedName name="sls4q99">#REF!</definedName>
    <definedName name="slsfy00">#REF!</definedName>
    <definedName name="slsfy01">#REF!</definedName>
    <definedName name="slsfy98">#REF!</definedName>
    <definedName name="slsfy99">#REF!</definedName>
    <definedName name="SMPS" hidden="1">{#N/A,#N/A,FALSE,"AD_Purchase";#N/A,#N/A,FALSE,"Credit";#N/A,#N/A,FALSE,"PF Acquisition";#N/A,#N/A,FALSE,"PF Offering"}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hs2" hidden="1">#REF!</definedName>
    <definedName name="solver_lhs4" hidden="1">#REF!</definedName>
    <definedName name="solver_lin" hidden="1">0</definedName>
    <definedName name="solver_neg" hidden="1">2</definedName>
    <definedName name="solver_num" hidden="1">0</definedName>
    <definedName name="solver_nwt" hidden="1">1</definedName>
    <definedName name="solver_oldobj" hidden="1">1543721.6579517</definedName>
    <definedName name="solver_opt" hidden="1">#REF!</definedName>
    <definedName name="solver_pre" hidden="1">0.000001</definedName>
    <definedName name="solver_rel1" hidden="1">1</definedName>
    <definedName name="solver_rel2" hidden="1">2</definedName>
    <definedName name="solver_rel3" hidden="1">2</definedName>
    <definedName name="solver_rel4" hidden="1">3</definedName>
    <definedName name="solver_rel5" hidden="1">3</definedName>
    <definedName name="solver_rel6" hidden="1">3</definedName>
    <definedName name="solver_rhs1" hidden="1">0.15</definedName>
    <definedName name="solver_rhs2" hidden="1">0</definedName>
    <definedName name="solver_rhs3" hidden="1">0</definedName>
    <definedName name="solver_rhs4" hidden="1">5320</definedName>
    <definedName name="solver_rhs5" hidden="1">214</definedName>
    <definedName name="solver_rhs6" hidden="1">350</definedName>
    <definedName name="solver_scl" hidden="1">2</definedName>
    <definedName name="solver_sho" hidden="1">2</definedName>
    <definedName name="solver_tim" hidden="1">100</definedName>
    <definedName name="solver_tmp" hidden="1">0.15</definedName>
    <definedName name="solver_tol" hidden="1">0.05</definedName>
    <definedName name="solver_typ" hidden="1">3</definedName>
    <definedName name="solver_val" hidden="1">0.6</definedName>
    <definedName name="sor" hidden="1">#REF!</definedName>
    <definedName name="sort2" hidden="1">#REF!</definedName>
    <definedName name="source">2</definedName>
    <definedName name="SourceInfo">#REF!</definedName>
    <definedName name="South_Carolina">#REF!</definedName>
    <definedName name="south2" hidden="1">{#N/A,#N/A,FALSE,"Channel - Data";#N/A,#N/A,FALSE,"Channel - Audio";#N/A,#N/A,FALSE,"Product - Audio";#N/A,#N/A,FALSE,"Reserves Sum"}</definedName>
    <definedName name="SouthCarolina">#REF!</definedName>
    <definedName name="Space">"          "</definedName>
    <definedName name="Space_Systems_Company">"Print_titles"</definedName>
    <definedName name="Spaces">"         "</definedName>
    <definedName name="SPATH">"as400\@QTEOUTQ"</definedName>
    <definedName name="SPDAT">"4/19/2013"</definedName>
    <definedName name="SPDT2">"20130419"</definedName>
    <definedName name="spebdy" hidden="1">{"'RCIM'!$E$128"}</definedName>
    <definedName name="SPNAM">"INVRPTP1"</definedName>
    <definedName name="SPNMB">"1"</definedName>
    <definedName name="Sponsorship">OFFSET(INDIRECT("SRCGBP!$N$13"),0,0,COUNTA(INDIRECT("SRCGBP!$N$13:$N$65536")),1)</definedName>
    <definedName name="Sprache">IF(ISTEXT(CELL("Dateiname")),1,IF(ISTEXT(CELL("nombre")),2,3))</definedName>
    <definedName name="SPTIM">"11:58:52"</definedName>
    <definedName name="SPVerticalAccountName" hidden="1">{"'1-TheatreBkgs'!$A$1:$L$102"}</definedName>
    <definedName name="SPWD" hidden="1">"pepsico"</definedName>
    <definedName name="SPWS_WBID">"FF2F8A43-5A64-4DCD-BC03-1C90566C04FC"</definedName>
    <definedName name="sql_statement">"select distinct acct_cat,sum(cyr),sum(lyr),sum(cbd),mult_x000D_
from r1_datasum_x000D_
group by acct_cat_x000D_
_x000D_
"</definedName>
    <definedName name="SREV00">#REF!</definedName>
    <definedName name="SREV00PF">#REF!</definedName>
    <definedName name="SREV01">#REF!</definedName>
    <definedName name="SREV02">#REF!</definedName>
    <definedName name="SREV03">#REF!</definedName>
    <definedName name="SREV98">#REF!</definedName>
    <definedName name="SREV99">#REF!</definedName>
    <definedName name="SREV9PF">#REF!</definedName>
    <definedName name="sryryty" hidden="1">{0}</definedName>
    <definedName name="ss" hidden="1">#REF!</definedName>
    <definedName name="sss" hidden="1">{"'Sheet1'!$H$10"}</definedName>
    <definedName name="ssss" hidden="1">{"'Sheet1'!$H$10"}</definedName>
    <definedName name="ssss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a" hidden="1">{"'1098trans'!$A$10:$F$64","'1098trans'!$A$65:$A$66","'1098trans'!$A$67:$D$69","'1098trans'!$A$64:$F$69"}</definedName>
    <definedName name="sssss" hidden="1">{"'1098trans'!$A$10:$F$64","'1098trans'!$A$65:$A$66","'1098trans'!$A$67:$D$69","'1098trans'!$A$64:$F$69"}</definedName>
    <definedName name="sssss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s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s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s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s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s4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s4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ssssss" hidden="1">{"'1098trans'!$A$10:$F$64","'1098trans'!$A$65:$A$66","'1098trans'!$A$67:$D$69","'1098trans'!$A$64:$F$69"}</definedName>
    <definedName name="sssssssss" hidden="1">{"'1098trans'!$A$10:$F$64","'1098trans'!$A$65:$A$66","'1098trans'!$A$67:$D$69","'1098trans'!$A$64:$F$69"}</definedName>
    <definedName name="staffing2" hidden="1">{#N/A,#N/A,FALSE,"Assessment";#N/A,#N/A,FALSE,"Staffing";#N/A,#N/A,FALSE,"Hires";#N/A,#N/A,FALSE,"Assumptions"}</definedName>
    <definedName name="Staffing3" hidden="1">{#N/A,#N/A,FALSE,"Assessment";#N/A,#N/A,FALSE,"Staffing";#N/A,#N/A,FALSE,"Hires";#N/A,#N/A,FALSE,"Assumptions"}</definedName>
    <definedName name="Stand">OFFSET(INDIRECT("SRCGBP!$M$13"),0,0,COUNTA(INDIRECT("SRCGBP!$M$13:$M$65536")),1)</definedName>
    <definedName name="STANDARDS">#REF!</definedName>
    <definedName name="StartDate" hidden="1">#REF!</definedName>
    <definedName name="starting_balance_inventory">#REF!</definedName>
    <definedName name="starts">#REF!</definedName>
    <definedName name="STATE">"*READY"</definedName>
    <definedName name="State_input">#REF!</definedName>
    <definedName name="Statement">#N/A</definedName>
    <definedName name="Status">#REF!</definedName>
    <definedName name="stdhours_ot_hdcntinput">#REF!</definedName>
    <definedName name="steve" hidden="1">{#N/A,#N/A,FALSE,"Bakersfield PCs";#N/A,#N/A,FALSE,"Bremer PCs";#N/A,#N/A,FALSE,"Bakersfield Notebooks"}</definedName>
    <definedName name="steve2" hidden="1">{#N/A,#N/A,FALSE,"Bakersfield PCs";#N/A,#N/A,FALSE,"Bremer PCs";#N/A,#N/A,FALSE,"Bakersfield Notebooks"}</definedName>
    <definedName name="stock">#REF!</definedName>
    <definedName name="STOCK2">#REF!</definedName>
    <definedName name="STOCK3">#REF!</definedName>
    <definedName name="StoreEP">#REF!</definedName>
    <definedName name="storetypes">#REF!</definedName>
    <definedName name="strange" hidden="1">{#N/A,#N/A,FALSE,"Sheet1"}</definedName>
    <definedName name="strange\" hidden="1">{#N/A,#N/A,FALSE,"Sheet1"}</definedName>
    <definedName name="strange2" hidden="1">{#N/A,#N/A,FALSE,"Sheet1"}</definedName>
    <definedName name="Strategic_Acquiror_Bed_Concentration___Pro_forma_overlap_states">"Page3"</definedName>
    <definedName name="Strategics" hidden="1">#REF!</definedName>
    <definedName name="strh" hidden="1">{0}</definedName>
    <definedName name="strtt" hidden="1">{0}</definedName>
    <definedName name="stub">Model!$AN$6</definedName>
    <definedName name="Stub.Factor">(12-Stub.Qtr*3)/12</definedName>
    <definedName name="Stub.Qtr">#REF!</definedName>
    <definedName name="stuff" hidden="1">#REF!</definedName>
    <definedName name="stuffs" hidden="1">{"TOTAL",#N/A,FALSE,"A";"FISCAL94",#N/A,FALSE,"A";"FISCAL95",#N/A,FALSE,"A";"FISCAL96",#N/A,FALSE,"A";"misc page",#N/A,FALSE,"A"}</definedName>
    <definedName name="sub" hidden="1">#REF!</definedName>
    <definedName name="SUBFEES">#REF!</definedName>
    <definedName name="Subheader">#REF!</definedName>
    <definedName name="subject">#REF!</definedName>
    <definedName name="SUBR">#REF!</definedName>
    <definedName name="SubRate">#REF!</definedName>
    <definedName name="Subscription">OFFSET(INDIRECT("SRCGBP!$L$13"),0,0,COUNTA(INDIRECT("SRCGBP!$L$13:$L$65536")),1)</definedName>
    <definedName name="such" hidden="1">{"FCB_ALL",#N/A,FALSE,"FCB"}</definedName>
    <definedName name="suck" hidden="1">#REF!</definedName>
    <definedName name="sucker" hidden="1">#REF!</definedName>
    <definedName name="sucker2" hidden="1">{#N/A,#N/A,FALSE,"Sheet1"}</definedName>
    <definedName name="Summary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SUMMARY_BOOK" hidden="1">{"page1",#N/A,FALSE,"GIRLBO";"page2",#N/A,FALSE,"GIRLBO";"page3",#N/A,FALSE,"GIRLBO";"page4",#N/A,FALSE,"GIRLBO";"page5",#N/A,FALSE,"GIRLBO"}</definedName>
    <definedName name="Summary_BS">MATCH(0.01,End_Bal,-1)+1</definedName>
    <definedName name="Summary_BS2">OFFSET(Full_Print,0,0,Last_Row)</definedName>
    <definedName name="Summary2" hidden="1">{#N/A,#N/A,FALSE,"FACTSHEETS";#N/A,#N/A,FALSE,"pump";#N/A,#N/A,FALSE,"filter"}</definedName>
    <definedName name="SummaryIssuers">#REF!</definedName>
    <definedName name="SummaryTypes">#REF!</definedName>
    <definedName name="Super_Area_Name17" hidden="1">#REF!</definedName>
    <definedName name="Super_Area_Name18" hidden="1">#REF!</definedName>
    <definedName name="Super_Area_Name19" hidden="1">#REF!</definedName>
    <definedName name="Super_Area_Name20" hidden="1">#REF!</definedName>
    <definedName name="Super_Area_Name21" hidden="1">#REF!</definedName>
    <definedName name="Super_Area_Name22" hidden="1">#REF!</definedName>
    <definedName name="Super_Area_Name23" hidden="1">#REF!</definedName>
    <definedName name="Superannuation">#REF!</definedName>
    <definedName name="SUPPLE1">#REF!</definedName>
    <definedName name="sure">#REF!</definedName>
    <definedName name="SV_AUTO_CONN_CATALOG">"VIPBIM094"</definedName>
    <definedName name="SV_AUTO_CONN_SERVER">""</definedName>
    <definedName name="SV_DBTYPE">"-1"</definedName>
    <definedName name="SV_ENCPT_AUTO_CONN_PASSWORD">"083096084083070124106113058056052051050062"</definedName>
    <definedName name="SV_ENCPT_AUTO_CONN_USER">"095094088070084124106113"</definedName>
    <definedName name="SV_ENCPT_LOGON_PWD">"078104085088070"</definedName>
    <definedName name="SV_ENCPT_LOGON_USER">"095094088070084081069066084076077080"</definedName>
    <definedName name="SV_PAS_PastelDatabase" hidden="1">"PAS10HC"</definedName>
    <definedName name="SV_PAS_PervasiveServer" hidden="1">"SKYSBS2K3S01"</definedName>
    <definedName name="SV_REPORT_CODE">"S300-SQL-AI01-1-0"</definedName>
    <definedName name="SV_REPORT_ID">"12"</definedName>
    <definedName name="SV_REPORT_NAME">"Copy of Report Designer Add-In S300SQL 1-0"</definedName>
    <definedName name="SV_REPOSCODE">""</definedName>
    <definedName name="SV_SOLUTION_ID">"7"</definedName>
    <definedName name="SV_TENANT_CODE">"LTRDAT"</definedName>
    <definedName name="sweep">#REF!</definedName>
    <definedName name="Symmetrix">#REF!</definedName>
    <definedName name="syn" hidden="1">{#N/A,#N/A,FALSE,"Cover";#N/A,#N/A,FALSE,"Assumptions";#N/A,#N/A,FALSE,"Acquirer";#N/A,#N/A,FALSE,"Target";#N/A,#N/A,FALSE,"Income Statement";#N/A,#N/A,FALSE,"Summary Tables"}</definedName>
    <definedName name="t" hidden="1">{"DCF","UPSIDE CASE",FALSE,"Sheet1";"DCF","BASE CASE",FALSE,"Sheet1";"DCF","DOWNSIDE CASE",FALSE,"Sheet1"}</definedName>
    <definedName name="T_BA_CM_Final">#REF!</definedName>
    <definedName name="T_EXR">"$"</definedName>
    <definedName name="t_FI" hidden="1">{"PLANUNG/UTERM12"}</definedName>
    <definedName name="t_IsText" hidden="1">FALSE</definedName>
    <definedName name="t_OF" hidden="1">{"UTERM12"}</definedName>
    <definedName name="t_OFText" hidden="1">{""}</definedName>
    <definedName name="Table_M1A___Entity_Institutional_Investors_11">"EM1A"</definedName>
    <definedName name="Table07" hidden="1">#REF!</definedName>
    <definedName name="table09" hidden="1">#REF!</definedName>
    <definedName name="table17" hidden="1">#REF!</definedName>
    <definedName name="table64" hidden="1">#REF!</definedName>
    <definedName name="table65" hidden="1">#REF!</definedName>
    <definedName name="Table8" hidden="1">#REF!</definedName>
    <definedName name="Table9" hidden="1">#REF!</definedName>
    <definedName name="TableInitiativeSpendTimingEntryRowCount">ROWS(TableInitiativeSpendTiming)/ROWS(tableinitiative)</definedName>
    <definedName name="TableName">"Dummy"</definedName>
    <definedName name="targe">"abc"</definedName>
    <definedName name="Target_Acquired_Toggle">#REF!</definedName>
    <definedName name="TargetDCF2" hidden="1">{#N/A,#N/A,FALSE,"Sheet1"}</definedName>
    <definedName name="targets3" hidden="1">{"'NWC03'!$C$81"}</definedName>
    <definedName name="targets4" hidden="1">{"'NWC03'!$C$81"}</definedName>
    <definedName name="TATCF00">#REF!</definedName>
    <definedName name="TATCF00PF">#REF!</definedName>
    <definedName name="TATCF01">#REF!</definedName>
    <definedName name="TATCF02">#REF!</definedName>
    <definedName name="TATCF03">#REF!</definedName>
    <definedName name="TATCF97">#REF!</definedName>
    <definedName name="TATCF98">#REF!</definedName>
    <definedName name="TATCF99">#REF!</definedName>
    <definedName name="TATCF99PF">#REF!</definedName>
    <definedName name="TAX">#REF!</definedName>
    <definedName name="Tax_Effect_Income">#REF!</definedName>
    <definedName name="Tax_Effect_Liabs">#REF!</definedName>
    <definedName name="Tax_Effect_RetEarn">#REF!</definedName>
    <definedName name="tax_rate">38%</definedName>
    <definedName name="TAXCONT">#REF!</definedName>
    <definedName name="TAXES">#REF!</definedName>
    <definedName name="TAXR02">#REF!</definedName>
    <definedName name="TAXR03">#REF!</definedName>
    <definedName name="TAXR97">#REF!</definedName>
    <definedName name="taxrate">#REF!</definedName>
    <definedName name="TC">#REF!</definedName>
    <definedName name="TCF00">#REF!</definedName>
    <definedName name="TCF00PF">#REF!</definedName>
    <definedName name="TCF99PF">#REF!</definedName>
    <definedName name="TCopcase">#REF!</definedName>
    <definedName name="TDEBT00">#REF!</definedName>
    <definedName name="TDEBT01">#REF!</definedName>
    <definedName name="TDEBT02">#REF!</definedName>
    <definedName name="TDEBT03">#REF!</definedName>
    <definedName name="TDEBT99">#REF!</definedName>
    <definedName name="te" hidden="1">{"'1098trans'!$A$10:$F$64","'1098trans'!$A$65:$A$66","'1098trans'!$A$67:$D$69","'1098trans'!$A$64:$F$69"}</definedName>
    <definedName name="temp" hidden="1">"64S8U6ZS8WP0H6SJJ6NTHACQF"</definedName>
    <definedName name="Temp_2" hidden="1">{#N/A,#N/A,FALSE,"Assessment";#N/A,#N/A,FALSE,"Staffing";#N/A,#N/A,FALSE,"Hires";#N/A,#N/A,FALSE,"Assumptions"}</definedName>
    <definedName name="Temp_3" hidden="1">{#N/A,#N/A,FALSE,"Assessment";#N/A,#N/A,FALSE,"Staffing";#N/A,#N/A,FALSE,"Hires";#N/A,#N/A,FALSE,"Assumptions"}</definedName>
    <definedName name="temp1" hidden="1">{"PAGE 1",#N/A,FALSE,"WEST_OT"}</definedName>
    <definedName name="temp2" hidden="1">{"PAGE 1",#N/A,FALSE,"WEST_OT"}</definedName>
    <definedName name="temp3" hidden="1">{"PAGE 1",#N/A,FALSE,"WEST_OT"}</definedName>
    <definedName name="Template.WIRE">"DBACCESS"</definedName>
    <definedName name="TemplateDate">32967</definedName>
    <definedName name="TemplateVersion" hidden="1">#REF!</definedName>
    <definedName name="tempq" hidden="1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tempq2" hidden="1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q3" hidden="1">{#N/A,#N/A,TRUE,"F3 Bullets";#N/A,#N/A,TRUE,"FD III Port Summ";#N/A,#N/A,TRUE,"BV Valuation";#N/A,#N/A,TRUE,"Fd III Cap. Position ";#N/A,#N/A,TRUE,"Beacon";#N/A,#N/A,TRUE,"Beacon (2)";#N/A,#N/A,TRUE,"CII";#N/A,#N/A,TRUE,"CII 2";#N/A,#N/A,TRUE,"MCA";#N/A,#N/A,TRUE,"Elm";#N/A,#N/A,TRUE,"Tharco";#N/A,#N/A,TRUE,"Dee H";#N/A,#N/A,TRUE,"Globe";#N/A,#N/A,TRUE,"Hunt Valve";#N/A,#N/A,TRUE,"KBA";#N/A,#N/A,TRUE,"Glassmaster";#N/A,#N/A,TRUE,"May"}</definedName>
    <definedName name="tempq4" hidden="1">{#N/A,#N/A,TRUE,"FD III Port Summ";#N/A,#N/A,TRUE,"Beacon";#N/A,#N/A,TRUE,"CII";#N/A,#N/A,TRUE,"MCA";#N/A,#N/A,TRUE,"Elm";#N/A,#N/A,TRUE,"Tharco";#N/A,#N/A,TRUE,"Dee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"}</definedName>
    <definedName name="tempq5" hidden="1">{#N/A,#N/A,TRUE,"F3 Bullets";#N/A,#N/A,TRUE,"FD III Port Summ";#N/A,#N/A,TRUE,"BV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Valve";#N/A,#N/A,TRUE,"KBA";#N/A,#N/A,TRUE,"Glassmaster";#N/A,#N/A,TRUE,"May";#N/A,#N/A,TRUE,"ACE"}</definedName>
    <definedName name="tempq6" hidden="1">{#N/A,#N/A,TRUE,"FD IV Portfolio Summary ";#N/A,#N/A,TRUE,"Western";#N/A,#N/A,TRUE,"Kranson";#N/A,#N/A,TRUE,"ARC";#N/A,#N/A,TRUE,"Precise";#N/A,#N/A,TRUE,"WNA"}</definedName>
    <definedName name="tempq7" hidden="1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q8" hidden="1">{#N/A,#N/A,TRUE," Bullets II";#N/A,#N/A,TRUE,"Fd II Cap. Position ";#N/A,#N/A,TRUE,"FD II Portfolio Summary";#N/A,#N/A,TRUE,"BV Valuation";#N/A,#N/A,TRUE,"FV Valuation";#N/A,#N/A,TRUE,"Valuation Change II";#N/A,#N/A,TRUE,"Utiliserve";#N/A,#N/A,TRUE,"Temple";#N/A,#N/A,TRUE,"JRI";#N/A,#N/A,TRUE,"Weasler";#N/A,#N/A,TRUE,"NDS ";#N/A,#N/A,TRUE,"Stronghaven";#N/A,#N/A,TRUE,"Connor";#N/A,#N/A,TRUE,"DSI";#N/A,#N/A,TRUE,"HWC";#N/A,#N/A,TRUE,"Bullets III";#N/A,#N/A,TRUE,"Fd III Cap. Position ";#N/A,#N/A,TRUE,"FD III Port Summ";#N/A,#N/A,TRUE,"BV Valuation (2)";#N/A,#N/A,TRUE,"MV Valuation";#N/A,#N/A,TRUE,"Valuation Change III";#N/A,#N/A,TRUE,"Globe";#N/A,#N/A,TRUE,"Beacon";#N/A,#N/A,TRUE,"CII";#N/A,#N/A,TRUE,"MCA";#N/A,#N/A,TRUE,"Elm";#N/A,#N/A,TRUE,"Tharco";#N/A,#N/A,TRUE,"Dee H";#N/A,#N/A,TRUE,"Hunt Valve";#N/A,#N/A,TRUE,"KBA";#N/A,#N/A,TRUE,"Glassmaster";#N/A,#N/A,TRUE,"MLS";#N/A,#N/A,TRUE,"CBSA";#N/A,#N/A,TRUE,"ACE";#N/A,#N/A,TRUE,"United Central";#N/A,#N/A,TRUE,"Jakel";#N/A,#N/A,TRUE,"Lake City ";#N/A,#N/A,TRUE,"Bullets IV";#N/A,#N/A,TRUE,"Fd IV Cap. Position  ";#N/A,#N/A,TRUE,"FD IV Portfolio Summary ";#N/A,#N/A,TRUE,"Fund IV BV  ";#N/A,#N/A,TRUE,"Western";#N/A,#N/A,TRUE,"Kranson"}</definedName>
    <definedName name="tempxxx" hidden="1">0</definedName>
    <definedName name="Ten_Year">#REF!</definedName>
    <definedName name="TENADD00">#REF!</definedName>
    <definedName name="TENADD00PF">#REF!</definedName>
    <definedName name="TENADD01">#REF!</definedName>
    <definedName name="TENADD02">#REF!</definedName>
    <definedName name="TENADD03">#REF!</definedName>
    <definedName name="TENADD98">#REF!</definedName>
    <definedName name="TENADD99">#REF!</definedName>
    <definedName name="TENADD99PF">#REF!</definedName>
    <definedName name="Tennessee">#REF!</definedName>
    <definedName name="TEPS00">#REF!</definedName>
    <definedName name="TEPS00PF">#REF!</definedName>
    <definedName name="TEPS01">#REF!</definedName>
    <definedName name="TEPS02">#REF!</definedName>
    <definedName name="TEPS03">#REF!</definedName>
    <definedName name="TEPS97">#REF!</definedName>
    <definedName name="TEPS98">#REF!</definedName>
    <definedName name="TEPS99">#REF!</definedName>
    <definedName name="TEPS99PF">#REF!</definedName>
    <definedName name="Term_in_years">#REF!</definedName>
    <definedName name="tesg4" hidden="1">{"PAGE 1",#N/A,FALSE,"WEST_OT"}</definedName>
    <definedName name="Test" hidden="1">{"'1098trans'!$A$10:$F$64","'1098trans'!$A$65:$A$66","'1098trans'!$A$67:$D$69","'1098trans'!$A$64:$F$69"}</definedName>
    <definedName name="test_FI" hidden="1">{"MISDBAH/G_L_MIETE"}</definedName>
    <definedName name="test_OF" hidden="1">{"PAGID","PAGIDTX1","LINID","COL01","COL02","COL17"}</definedName>
    <definedName name="Test1" hidden="1">{"'SIVA Pricing Model'!$A$1:$F$39"}</definedName>
    <definedName name="test10" hidden="1">{"PAGE 1",#N/A,FALSE,"WEST_OT"}</definedName>
    <definedName name="test11" hidden="1">{"PAGE 1",#N/A,FALSE,"WEST_OT"}</definedName>
    <definedName name="test12" hidden="1">{"PAGE 2",#N/A,FALSE,"WEST_OT"}</definedName>
    <definedName name="test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test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test13" hidden="1">{"PAGE 2",#N/A,FALSE,"WEST_OT"}</definedName>
    <definedName name="test14" hidden="1">{"PAGE 1",#N/A,FALSE,"WEST_OT"}</definedName>
    <definedName name="test15" hidden="1">{"PAGE 1",#N/A,FALSE,"WEST_OT"}</definedName>
    <definedName name="test2" hidden="1">{"'SIVA Pricing Model'!$A$1:$F$39"}</definedName>
    <definedName name="test20" hidden="1">{"PAGE 1",#N/A,FALSE,"WEST_OT"}</definedName>
    <definedName name="test200" hidden="1">{"'1-TheatreBkgs'!$A$1:$L$102"}</definedName>
    <definedName name="test21" hidden="1">{"PAGE 1",#N/A,FALSE,"WEST_OT"}</definedName>
    <definedName name="test22" hidden="1">{"'SIVA Pricing Model'!$A$1:$F$39"}</definedName>
    <definedName name="test222" hidden="1">{"'SIVA Pricing Model'!$A$1:$F$39"}</definedName>
    <definedName name="test23" hidden="1">{"PAGE 1",#N/A,FALSE,"WEST_OT"}</definedName>
    <definedName name="test2343543w" hidden="1">{"'Bellville Acetylene'!$A$1:$L$99"}</definedName>
    <definedName name="test24" hidden="1">{"PAGE 1",#N/A,FALSE,"WEST_OT"}</definedName>
    <definedName name="test25" hidden="1">{"PAGE 1",#N/A,FALSE,"WEST_OT"}</definedName>
    <definedName name="test26" hidden="1">{"PAGE 1",#N/A,FALSE,"WEST_OT"}</definedName>
    <definedName name="test27" hidden="1">{"PAGE 1",#N/A,FALSE,"WEST_OT"}</definedName>
    <definedName name="test28" hidden="1">{"PAGE 1",#N/A,FALSE,"WEST_OT"}</definedName>
    <definedName name="test29" hidden="1">{"PAGE 1",#N/A,FALSE,"WEST_OT"}</definedName>
    <definedName name="test3" hidden="1">{"'SIVA Pricing Model'!$A$1:$F$39"}</definedName>
    <definedName name="test30" hidden="1">{"PAGE 2",#N/A,FALSE,"WEST_OT"}</definedName>
    <definedName name="test31" hidden="1">{"PAGE 1",#N/A,FALSE,"WEST_OT"}</definedName>
    <definedName name="test32" hidden="1">{"PAGE 1",#N/A,FALSE,"WEST_OT"}</definedName>
    <definedName name="test33" hidden="1">{"PAGE 1",#N/A,FALSE,"WEST_OT"}</definedName>
    <definedName name="test34" hidden="1">{"PAGE 1",#N/A,FALSE,"WEST_OT"}</definedName>
    <definedName name="test35" hidden="1">{"PAGE 1",#N/A,FALSE,"WEST_OT"}</definedName>
    <definedName name="test36" hidden="1">{"PAGE 1",#N/A,FALSE,"WEST_OT"}</definedName>
    <definedName name="test37" hidden="1">{"PAGE 2",#N/A,FALSE,"WEST_OT"}</definedName>
    <definedName name="test38" hidden="1">{"PAGE 1",#N/A,FALSE,"WEST_OT"}</definedName>
    <definedName name="test39" hidden="1">{"PAGE 1",#N/A,FALSE,"WEST_OT"}</definedName>
    <definedName name="test4" hidden="1">{"PAGE 1",#N/A,FALSE,"WEST_OT"}</definedName>
    <definedName name="test40" hidden="1">{"PAGE 2",#N/A,FALSE,"WEST_OT"}</definedName>
    <definedName name="test41" hidden="1">{"PAGE 1",#N/A,FALSE,"WEST_OT"}</definedName>
    <definedName name="test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test4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test42" hidden="1">{"PAGE 1",#N/A,FALSE,"WEST_OT"}</definedName>
    <definedName name="test43" hidden="1">{"PAGE 2",#N/A,FALSE,"WEST_OT"}</definedName>
    <definedName name="test44" hidden="1">{"PAGE 2",#N/A,FALSE,"WEST_OT"}</definedName>
    <definedName name="test45" hidden="1">{"PAGE 1",#N/A,FALSE,"WEST_OT"}</definedName>
    <definedName name="test46" hidden="1">{"PAGE 1",#N/A,FALSE,"WEST_OT"}</definedName>
    <definedName name="test4w" hidden="1">{"'SIVA Pricing Model'!$A$1:$F$39"}</definedName>
    <definedName name="Test5" hidden="1">{"'SIVA Pricing Model'!$A$1:$F$39"}</definedName>
    <definedName name="test6" hidden="1">{"PAGE 2",#N/A,FALSE,"WEST_OT"}</definedName>
    <definedName name="test7" hidden="1">{"PAGE 2",#N/A,FALSE,"WEST_OT"}</definedName>
    <definedName name="test8" hidden="1">{"PAGE 1",#N/A,FALSE,"WEST_OT"}</definedName>
    <definedName name="test9" hidden="1">{"PAGE 1",#N/A,FALSE,"WEST_OT"}</definedName>
    <definedName name="testa" hidden="1">{"'1098trans'!$A$10:$F$64","'1098trans'!$A$65:$A$66","'1098trans'!$A$67:$D$69","'1098trans'!$A$64:$F$69"}</definedName>
    <definedName name="TestAdd">"Test RefersTo1"</definedName>
    <definedName name="TESTPAGE">#REF!</definedName>
    <definedName name="tests" hidden="1">{"'SIVA Pricing Model'!$A$1:$F$39"}</definedName>
    <definedName name="TEsts6" hidden="1">{"'SIVA Pricing Model'!$A$1:$F$39"}</definedName>
    <definedName name="testss" hidden="1">{"'SIVA Pricing Model'!$A$1:$F$39"}</definedName>
    <definedName name="testsss" hidden="1">{"'SIVA Pricing Model'!$A$1:$F$39"}</definedName>
    <definedName name="testsw" hidden="1">{"'SIVA Pricing Model'!$A$1:$F$39"}</definedName>
    <definedName name="testw" hidden="1">{"'SIVA Pricing Model'!$A$1:$F$39"}</definedName>
    <definedName name="testww" hidden="1">{"'SIVA Pricing Model'!$A$1:$F$39"}</definedName>
    <definedName name="testwww" hidden="1">{"'SIVA Pricing Model'!$A$1:$F$39"}</definedName>
    <definedName name="Texas">#REF!</definedName>
    <definedName name="TEXP00">#REF!</definedName>
    <definedName name="TEXP00PF">#REF!</definedName>
    <definedName name="TEXP01">#REF!</definedName>
    <definedName name="TEXP02">#REF!</definedName>
    <definedName name="TEXP03">#REF!</definedName>
    <definedName name="TEXP97">#REF!</definedName>
    <definedName name="TEXP98">#REF!</definedName>
    <definedName name="TEXP99">#REF!</definedName>
    <definedName name="TEXP99PF">#REF!</definedName>
    <definedName name="TextRefCopy2">#REF!</definedName>
    <definedName name="TextRefCopy3">#REF!</definedName>
    <definedName name="TextRefCopyRangeCount" hidden="1">24</definedName>
    <definedName name="TFCF00">#REF!</definedName>
    <definedName name="TFCF00PF">#REF!</definedName>
    <definedName name="TFCF01">#REF!</definedName>
    <definedName name="TFCF02">#REF!</definedName>
    <definedName name="TFCF03">#REF!</definedName>
    <definedName name="TFCF97">#REF!</definedName>
    <definedName name="TFCF98">#REF!</definedName>
    <definedName name="TFCF99">#REF!</definedName>
    <definedName name="TFCF99PF">#REF!</definedName>
    <definedName name="thepage1">#REF!</definedName>
    <definedName name="Thermalex__Inc.">"bs assets"</definedName>
    <definedName name="Thomas" hidden="1">{#N/A,#N/A,FALSE,"Aktiv";#N/A,#N/A,FALSE,"stat.con.";#N/A,#N/A,FALSE,"Konzern"}</definedName>
    <definedName name="three_paycheck">1.392</definedName>
    <definedName name="TI">#REF!</definedName>
    <definedName name="Ticker">""</definedName>
    <definedName name="TickerCell">#REF!</definedName>
    <definedName name="Tige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Time" hidden="1">#REF!</definedName>
    <definedName name="Timestamp" hidden="1">#REF!</definedName>
    <definedName name="Title" hidden="1">{#N/A,#N/A,FALSE,"Title";#N/A,#N/A,FALSE,"Tbl Contents";#N/A,#N/A,FALSE,"Management Summary (1)";#N/A,#N/A,FALSE,"Major Project  (1)";#N/A,#N/A,FALSE,"Qterly Income";#N/A,#N/A,FALSE,"Major Project [2]";#N/A,#N/A,FALSE,"Project PBT chart 4A";#N/A,#N/A,FALSE,"Income Statement";#N/A,#N/A,FALSE,"Mntly Income";#N/A,#N/A,FALSE,"Rev Mix Chart 7A";#N/A,#N/A,FALSE,"GM Mix Chart 7b";#N/A,#N/A,FALSE,"Serv-PC % Chart 7C";#N/A,#N/A,FALSE,"Variance analysis";#N/A,#N/A,FALSE,"Cur Mnth Cash";#N/A,#N/A,FALSE,"Current Qtr Cash";#N/A,#N/A,FALSE,"Qtrly Cashflow";#N/A,#N/A,FALSE,"Mnthly Cashflow";#N/A,#N/A,FALSE,"Accts. Rec.";#N/A,#N/A,FALSE,"Headcnt Det";#N/A,#N/A,FALSE,"Gross Headcount"}</definedName>
    <definedName name="TJC_Volume_Base">#REF!</definedName>
    <definedName name="TJC_Volume_Growth">#REF!</definedName>
    <definedName name="TM1REBUILDOPTION">1</definedName>
    <definedName name="toll97">+#REF!</definedName>
    <definedName name="top" hidden="1">{"Page1",#N/A,FALSE,"CompCo";"Page2",#N/A,FALSE,"CompCo"}</definedName>
    <definedName name="tot">#REF!</definedName>
    <definedName name="Tot_knw_Xfoot">#REF!</definedName>
    <definedName name="Tot_lik_Xfoot">#REF!</definedName>
    <definedName name="Tot_Shrs">#REF!</definedName>
    <definedName name="Total_2014">#REF!</definedName>
    <definedName name="Total_2015">#REF!</definedName>
    <definedName name="Total_2016">#REF!</definedName>
    <definedName name="Total_Amortization">#REF!</definedName>
    <definedName name="Total_COS">#REF!</definedName>
    <definedName name="Total_debt">#REF!</definedName>
    <definedName name="Total_debt_DCF">#REF!</definedName>
    <definedName name="TOTAL_DR_HEADCOUNT">#REF!</definedName>
    <definedName name="Total_other_assets">#REF!</definedName>
    <definedName name="Total_Payment">Scheduled_Payment+Extra_Payment</definedName>
    <definedName name="Total_payments">Payments_per_year*Term_in_years</definedName>
    <definedName name="total93">#REF!</definedName>
    <definedName name="total94">#REF!</definedName>
    <definedName name="total95">#REF!</definedName>
    <definedName name="total96">#REF!</definedName>
    <definedName name="total97">#REF!</definedName>
    <definedName name="total98">#REF!</definedName>
    <definedName name="total99">#REF!</definedName>
    <definedName name="totalhd">#REF!</definedName>
    <definedName name="toto" hidden="1">{"'PROFILS'!$A$2:$E$3"}</definedName>
    <definedName name="TOTPG">"56"</definedName>
    <definedName name="tou" hidden="1">{#N/A,#N/A,TRUE,"TransPrcd 1";#N/A,#N/A,TRUE,"TransPrcd 2";#N/A,#N/A,TRUE,"TransPrcd 3"}</definedName>
    <definedName name="TP_Footer_User" hidden="1">"Mary Lou Barrios"</definedName>
    <definedName name="TP_Footer_Version" hidden="1">"v3.00"</definedName>
    <definedName name="TPFREV00">#REF!</definedName>
    <definedName name="TQ" hidden="1">{"'Sheet1'!$L$16"}</definedName>
    <definedName name="tr" hidden="1">{#N/A,#N/A,FALSE,"plsprd";#N/A,#N/A,FALSE,"prov-&gt;rtn"}</definedName>
    <definedName name="Trace">FALSE</definedName>
    <definedName name="tradcomp" hidden="1">{#N/A,#N/A,FALSE,"Trading-Mult ";#N/A,#N/A,FALSE,"Trading-Cap";#N/A,#N/A,FALSE,"Trading-Inc";#N/A,#N/A,FALSE,"Cash Flow";#N/A,#N/A,FALSE,"M&amp;A info"}</definedName>
    <definedName name="tradcompar" hidden="1">{#N/A,#N/A,FALSE,"Trading-Mult ";#N/A,#N/A,FALSE,"Trading-Cap";#N/A,#N/A,FALSE,"Trading-Inc";#N/A,#N/A,FALSE,"Cash Flow";#N/A,#N/A,FALSE,"M&amp;A info"}</definedName>
    <definedName name="tradingcompar" hidden="1">{#N/A,#N/A,FALSE,"Trading-Mult ";#N/A,#N/A,FALSE,"Trading-Cap";#N/A,#N/A,FALSE,"Trading-Inc";#N/A,#N/A,FALSE,"Cash Flow";#N/A,#N/A,FALSE,"M&amp;A info"}</definedName>
    <definedName name="TRANS">#REF!</definedName>
    <definedName name="Trans_Date">#REF!</definedName>
    <definedName name="transaction_costs_addback">#REF!</definedName>
    <definedName name="TRANSAMORTDED">#REF!</definedName>
    <definedName name="trc_XLS_DATASHEET_ProtectDate">36879.592337963</definedName>
    <definedName name="Treas">#REF!</definedName>
    <definedName name="treeList" hidden="1">"11100000000000000000000000000000000000000000000000000000000000000000000000000000000000000000000000000000000000000000000000000000000000000000000000000000000000000000000000000000000000000000000000000000"</definedName>
    <definedName name="TREV00">#REF!</definedName>
    <definedName name="TREV00PF">#REF!</definedName>
    <definedName name="TREV01">#REF!</definedName>
    <definedName name="TREV02">#REF!</definedName>
    <definedName name="TREV03">#REF!</definedName>
    <definedName name="TREV97">#REF!</definedName>
    <definedName name="TREV98">#REF!</definedName>
    <definedName name="TREV99">#REF!</definedName>
    <definedName name="TREV99PF">#REF!</definedName>
    <definedName name="trhdthdgjdjkty" hidden="1">{"'Directory'!$A$72:$E$91"}</definedName>
    <definedName name="TRIAL">#REF!</definedName>
    <definedName name="tryiuyui" hidden="1">{"'1-TheatreBkgs'!$A$1:$L$102"}</definedName>
    <definedName name="tryuryuy" hidden="1">{"'Directory'!$A$72:$E$91"}</definedName>
    <definedName name="TT" hidden="1">{"'Sheet1'!$A$1:$H$36"}</definedName>
    <definedName name="TTT" hidden="1">{"'Sheet1'!$A$1:$H$36"}</definedName>
    <definedName name="tttoot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tttrre" hidden="1">{"'Vietnam'!$E$21:$W$45","'Vietnam'!$E$21:$W$45"}</definedName>
    <definedName name="tttt" hidden="1">{"'1098trans'!$A$10:$F$64","'1098trans'!$A$65:$A$66","'1098trans'!$A$67:$D$69","'1098trans'!$A$64:$F$69"}</definedName>
    <definedName name="ttttttt" hidden="1">{"'1098trans'!$A$10:$F$64","'1098trans'!$A$65:$A$66","'1098trans'!$A$67:$D$69","'1098trans'!$A$64:$F$69"}</definedName>
    <definedName name="ttttttttttttt" hidden="1">{"'1098trans'!$A$10:$F$64","'1098trans'!$A$65:$A$66","'1098trans'!$A$67:$D$69","'1098trans'!$A$64:$F$69"}</definedName>
    <definedName name="tuio" hidden="1">{"'1-TheatreBkgs'!$A$1:$L$102"}</definedName>
    <definedName name="tuioiuo" hidden="1">{"'1-TheatreBkgs'!$A$1:$L$102"}</definedName>
    <definedName name="tuioo" hidden="1">{"'1-TheatreBkgs'!$A$1:$L$102"}</definedName>
    <definedName name="Tuition">#REF!</definedName>
    <definedName name="TVEBITDA02">#REF!</definedName>
    <definedName name="twert" hidden="1">{"by_month",#N/A,TRUE,"template";"destec_month",#N/A,TRUE,"template";"by_quarter",#N/A,TRUE,"template";"destec_quarter",#N/A,TRUE,"template";"by_year",#N/A,TRUE,"template";"destec_annual",#N/A,TRUE,"template"}</definedName>
    <definedName name="two_paycheck">0.928</definedName>
    <definedName name="ty" hidden="1">{"Assumptions",#N/A,TRUE,"Assumptions";"Income",#N/A,TRUE,"Income";"Balance",#N/A,TRUE,"Balance"}</definedName>
    <definedName name="tyiytiu" hidden="1">{"'1-TheatreBkgs'!$A$1:$L$102"}</definedName>
    <definedName name="Typist" hidden="1">"b1"</definedName>
    <definedName name="tyr" hidden="1">{#N/A,#N/A,FALSE,"AD_Purch";#N/A,#N/A,FALSE,"Projections";#N/A,#N/A,FALSE,"DCF";#N/A,#N/A,FALSE,"Mkt Val"}</definedName>
    <definedName name="tyryu" hidden="1">{#N/A,#N/A,FALSE,"Sheet1";#N/A,#N/A,FALSE,"Summary";#N/A,#N/A,FALSE,"proj1";#N/A,#N/A,FALSE,"proj2"}</definedName>
    <definedName name="tyuit" hidden="1">{"'1-TheatreBkgs'!$A$1:$L$102"}</definedName>
    <definedName name="tyuityui" hidden="1">{"'1-TheatreBkgs'!$A$1:$L$102"}</definedName>
    <definedName name="tyuiu" hidden="1">{"'1-TheatreBkgs'!$A$1:$L$102"}</definedName>
    <definedName name="tyuiytuo" hidden="1">{"'1-TheatreBkgs'!$A$1:$L$102"}</definedName>
    <definedName name="u" hidden="1">{#N/A,#N/A,FALSE,"Index";#N/A,#N/A,FALSE,"inc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U30_FSA" hidden="1">#REF!</definedName>
    <definedName name="UC">5.678</definedName>
    <definedName name="UF">#REF!</definedName>
    <definedName name="ui">#REF!</definedName>
    <definedName name="uiknu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uiooio" hidden="1">{"'1-TheatreBkgs'!$A$1:$L$102"}</definedName>
    <definedName name="umbau_FI" hidden="1">{"MISDBAH/G_L_ABREP"}</definedName>
    <definedName name="umbau_IsText" hidden="1">TRUE</definedName>
    <definedName name="umbau_OF" hidden="1">{"BCHID","BCHIDTX1","PAGID","PAGIDTX1","LINID","COL01","COL03","COL04","COL07","COL09","COL11","COL13","COL15","COL16","COL17","DATUM"}</definedName>
    <definedName name="umbau_OFText" hidden="1">{"KSTR 00  Kostenträger-Nr. ID","KSTR 00  Kostenträger-Nr. TX 0","KOST 00  Kostenstellen-Nr. ID","KOST 00  Kostenstellen-Nr. TX 0","KONT 00  Konto-Nummer ID","Konto/KST|","Bezeichnung|","","MAR/00 - FEB/01|","MAR/01 - FEB/02|","MAR/02 - FEB/03|","MAR/03 - FEB/04|","MAR/04 - FEB/05|","","MAR/05 - FEB/06|",""}</definedName>
    <definedName name="Unbilled_Revenue">#REF!</definedName>
    <definedName name="Undisclosed">"* Undisclosed"</definedName>
    <definedName name="UNE_churn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queRange_130">#REF!</definedName>
    <definedName name="United" hidden="1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UnitType">#REF!</definedName>
    <definedName name="unitType2">#REF!</definedName>
    <definedName name="unkinown" hidden="1">#REF!</definedName>
    <definedName name="UNKNOWN">39472.4140856481</definedName>
    <definedName name="upc">#REF!</definedName>
    <definedName name="UPC_FG">#REF!</definedName>
    <definedName name="upcforallcases">#REF!</definedName>
    <definedName name="upcmain">#REF!</definedName>
    <definedName name="upcmove">#REF!</definedName>
    <definedName name="upcmovetikt">#REF!</definedName>
    <definedName name="upcpub">#REF!</definedName>
    <definedName name="Updated">"As of 4/10/02"</definedName>
    <definedName name="UpdatedAsOf">#REF!</definedName>
    <definedName name="UPDATESUMMARY" hidden="1">{#N/A,#N/A,FALSE,"FACTSHEETS";#N/A,#N/A,FALSE,"pump";#N/A,#N/A,FALSE,"filter"}</definedName>
    <definedName name="UpgradeVersion">"v2.35"</definedName>
    <definedName name="URLPrefix">"https://na3.salesforce.com/"</definedName>
    <definedName name="US_Hispanic__NewNet">"stationsincome"</definedName>
    <definedName name="US_OUS_Name17" hidden="1">#REF!</definedName>
    <definedName name="US_OUS_Name19" hidden="1">#REF!</definedName>
    <definedName name="US_OUS_Name20" hidden="1">#REF!</definedName>
    <definedName name="US_OUS_Name21" hidden="1">#REF!</definedName>
    <definedName name="US_OUS_Name22" hidden="1">#REF!</definedName>
    <definedName name="USA.Voice" hidden="1">{#N/A,#N/A,FALSE,"Channel - Data";#N/A,#N/A,FALSE,"Channel - Audio";#N/A,#N/A,FALSE,"Product - Audio";#N/A,#N/A,FALSE,"Reserves Sum"}</definedName>
    <definedName name="USD">#REF!</definedName>
    <definedName name="USDAT">"INVRPTR3"</definedName>
    <definedName name="UseExpUtility">FALSE</definedName>
    <definedName name="USNAM">"NWBSTOK"</definedName>
    <definedName name="ustotal93">#REF!</definedName>
    <definedName name="ustotal94">#REF!</definedName>
    <definedName name="ustotal95">#REF!</definedName>
    <definedName name="ustotal96">#REF!</definedName>
    <definedName name="ustotal97">#REF!</definedName>
    <definedName name="ustotal98">#REF!</definedName>
    <definedName name="ustotal99">#REF!</definedName>
    <definedName name="Utah">#REF!</definedName>
    <definedName name="uu" hidden="1">{"'SIVA Pricing Model'!$A$1:$F$39"}</definedName>
    <definedName name="uuuuu">1/EUReXToFRF</definedName>
    <definedName name="uuuuuuuuuu" hidden="1">40803.6263310185</definedName>
    <definedName name="v" hidden="1">{"IS",#N/A,FALSE,"IS";"RPTIS",#N/A,FALSE,"RPTIS";"STATS",#N/A,FALSE,"STATS";"CELL",#N/A,FALSE,"CELL";"BS",#N/A,FALSE,"BS"}</definedName>
    <definedName name="V_99">10</definedName>
    <definedName name="va" hidden="1">{#N/A,#N/A,FALSE,"inc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Val" hidden="1">39273.5911689815</definedName>
    <definedName name="Validation">"MAM"</definedName>
    <definedName name="ValidCategory">#REF!</definedName>
    <definedName name="Valuation">#REF!</definedName>
    <definedName name="ValuationDate">#REF!</definedName>
    <definedName name="value">3</definedName>
    <definedName name="Values_Entered">IF(Loan_Amount*Interest_Rate*Loan_Years*Loan_Start&gt;0,1,0)</definedName>
    <definedName name="valuevx">42.314159</definedName>
    <definedName name="VAR_FIX">#REF!</definedName>
    <definedName name="Varanalysis2001" hidden="1">{#N/A,#N/A,FALSE,"BalSheet 0899";#N/A,#N/A,FALSE,"ytdpl899";#N/A,#N/A,FALSE,"Aug PL";#N/A,#N/A,FALSE,"Minority Int";#N/A,#N/A,FALSE,"Equity Roll Forward";#N/A,#N/A,FALSE,"Book Equity Test"}</definedName>
    <definedName name="vbvn">"c116"</definedName>
    <definedName name="VC">#REF!</definedName>
    <definedName name="vcvc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Vermont">#REF!</definedName>
    <definedName name="Version" hidden="1">"a1"</definedName>
    <definedName name="Version.WIRE">1</definedName>
    <definedName name="versionno">1</definedName>
    <definedName name="Viastar" hidden="1">{#N/A,#N/A,FALSE,"Assumptions";#N/A,#N/A,FALSE,"N-IS-Sum";#N/A,#N/A,FALSE,"N-St-Sum";#N/A,#N/A,FALSE,"Inc Stmt";#N/A,#N/A,FALSE,"Stats"}</definedName>
    <definedName name="Virginia">#REF!</definedName>
    <definedName name="visits" hidden="1">{"'Customer Support Trends'!$A$1:$AB$13"}</definedName>
    <definedName name="vistis2" hidden="1">{"'Customer Support Trends'!$A$1:$AB$13"}</definedName>
    <definedName name="vol">"Chart 9"</definedName>
    <definedName name="VOLPE">#REF!</definedName>
    <definedName name="VolumeCell">#REF!</definedName>
    <definedName name="vtge">#REF!</definedName>
    <definedName name="vv" hidden="1">{"'SIVA Pricing Model'!$A$1:$F$39"}</definedName>
    <definedName name="vvcrrr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vvcv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vvcvc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vvv" hidden="1">{"'SIVA Pricing Model'!$A$1:$F$39"}</definedName>
    <definedName name="vvvv" hidden="1">{"DCF","UPSIDE CASE",FALSE,"Sheet1";"DCF","BASE CASE",FALSE,"Sheet1";"DCF","DOWNSIDE CASE",FALSE,"Sheet1"}</definedName>
    <definedName name="vwew32" hidden="1">{"Assumptions",#N/A,TRUE,"Assumptions";"Income",#N/A,TRUE,"Income";"Balance",#N/A,TRUE,"Balance"}</definedName>
    <definedName name="vzssw" hidden="1">{#N/A,#N/A,FALSE,"Projections";#N/A,#N/A,FALSE,"Acq Mult";#N/A,#N/A,FALSE,"TWER Mult";#N/A,#N/A,FALSE,"DCF EBITDA";#N/A,#N/A,FALSE,"DCF EBIT";#N/A,#N/A,FALSE,"Debt Accr";#N/A,#N/A,FALSE,"Stock Accr";#N/A,#N/A,FALSE,"Debt Stock Accr";#N/A,#N/A,FALSE,"Accr Dil Sensi"}</definedName>
    <definedName name="w" hidden="1">{"'Trend_Total'!$A$7:$V$10","'Trend_Total'!$A$1:$V$4"}</definedName>
    <definedName name="w45ty45t54" hidden="1">{"'Directory'!$A$72:$E$91"}</definedName>
    <definedName name="w5y2367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ACC_fore">#REF!</definedName>
    <definedName name="WACC_P">#REF!</definedName>
    <definedName name="WACC_P_1">#REF!</definedName>
    <definedName name="WALTHAM_HEADCOUNT">#REF!</definedName>
    <definedName name="WALTHAM_HEADCOUNT_TOTAL">#REF!</definedName>
    <definedName name="WALTHAM_RENT">#REF!</definedName>
    <definedName name="WALTHAM_TOTAL_HEADS">#REF!</definedName>
    <definedName name="WARR" hidden="1">#REF!</definedName>
    <definedName name="wbh01m.BLinks">INDIRECT("FDSWMMA.XLM!mfs20.BHandler")</definedName>
    <definedName name="WBSLength">2</definedName>
    <definedName name="WC">#REF!</definedName>
    <definedName name="wcom" hidden="1">{"IS",#N/A,FALSE,"IS";"RPTIS",#N/A,FALSE,"RPTIS";"STATS",#N/A,FALSE,"STATS";"BS",#N/A,FALSE,"BS"}</definedName>
    <definedName name="we" hidden="1">{#N/A,#N/A,FALSE,"pmts";#N/A,#N/A,FALSE,"plsprd";#N/A,#N/A,FALSE,"prov-&gt;rtn";#N/A,#N/A,FALSE,"depdetail";#N/A,#N/A,FALSE,"invobs"}</definedName>
    <definedName name="Week">{0;1;2;3;4;5}</definedName>
    <definedName name="Weekday">{1,2,3,4,5,6,7}</definedName>
    <definedName name="WeekNo">{1;2;3;4;5;6}</definedName>
    <definedName name="wefavawv" hidden="1">{"fdsup://directions/FAT Viewer?action=UPDATE&amp;creator=factset&amp;DYN_ARGS=TRUE&amp;DOC_NAME=FAT:FQL_AUDITING_CLIENT_TEMPLATE.FAT&amp;display_string=Audit&amp;VAR:KEY=ENQZMFWXSL&amp;VAR:QUERY=RkZfRVBTX0RJTF9CRUZfVU5VU1VBTChMVE0sLCwsVVNEKQ==&amp;WINDOW=FIRST_POPUP&amp;HEIGHT=450&amp;WIDTH=","450&amp;START_MAXIMIZED=FALSE&amp;VAR:CALENDAR=US&amp;VAR:SYMBOL=ABCO&amp;VAR:INDEX=0"}</definedName>
    <definedName name="welkjfnaerjngg">#REF!</definedName>
    <definedName name="wer">"EMXA1GCQCOLW4CTL3E0AK6OH8"</definedName>
    <definedName name="werrr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ert">#REF!</definedName>
    <definedName name="werwe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est_Coast_Expansion">#REF!</definedName>
    <definedName name="Westburne" hidden="1">{#N/A,#N/A,FALSE,"Projections";#N/A,#N/A,FALSE,"Multiples Valuation";#N/A,#N/A,FALSE,"LBO";#N/A,#N/A,FALSE,"Multiples_Sensitivity";#N/A,#N/A,FALSE,"Summary"}</definedName>
    <definedName name="WestVirginia">#REF!</definedName>
    <definedName name="wew" hidden="1">{#N/A,#N/A,FALSE,"Sheet1"}</definedName>
    <definedName name="wewewe" hidden="1">{#N/A,#N/A,TRUE,"Cover";#N/A,#N/A,TRUE,"Sum";#N/A,#N/A,TRUE,"SubsRev";#N/A,#N/A,TRUE,"CapEx";#N/A,#N/A,TRUE,"OpEx";#N/A,#N/A,TRUE,"SUs";#N/A,#N/A,TRUE,"OrgChart";#N/A,#N/A,TRUE,"Staff";#N/A,#N/A,TRUE,"P&amp;L";#N/A,#N/A,TRUE,"Cash";#N/A,#N/A,TRUE,"BS";#N/A,#N/A,TRUE,"Valuation";#N/A,#N/A,TRUE,"CapEx-Assumptions";#N/A,#N/A,TRUE,"OpEx-Assumptions"}</definedName>
    <definedName name="wgeer" hidden="1">{"'Sheet1'!$D$45","'Sheet1'!$A$1:$H$36"}</definedName>
    <definedName name="wgtd_shares">#REF!</definedName>
    <definedName name="what" hidden="1">{"income statement",#N/A,TRUE,"is";"balance sheet",#N/A,TRUE,"bs";"cashflow",#N/A,TRUE,"cf";"rev summary",#N/A,TRUE,"rev summary";"VAD worldwide",#N/A,TRUE,"VAD (worldwide)";"VAD geog brkdwn",#N/A,TRUE,"VAD (geog breakdown)";"VAD sys wrld wide",#N/A,TRUE,"VADSystem (worldwide)";"VAD sys geog brkdwn",#N/A,TRUE,"VADSystem (geog breakdown)";"VAD sys geog brkdwn 2",#N/A,TRUE,"VADSystem (geog breakdown)";"VAG",#N/A,TRUE,"VAG";"CABG",#N/A,TRUE,"CABG";"milestones",#N/A,TRUE,"milestones";"VAD mkt sum",#N/A,TRUE,"VAD Market Sum";"VAD Mkt WW",#N/A,TRUE,"VAD Mkt (worldwide)";"VAD Mkt geog",#N/A,TRUE,"VAD Mkt (Geog)"}</definedName>
    <definedName name="WHAT2" hidden="1">{"'Sheet1'!$H$10"}</definedName>
    <definedName name="what3" hidden="1">{"'Sheet1'!$H$10"}</definedName>
    <definedName name="what4" hidden="1">{"'Sheet1'!$H$10"}</definedName>
    <definedName name="WHATEVER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WHATEVER2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WHATEVER3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WHATEVERS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whatisthis">{" ","","","","",""}</definedName>
    <definedName name="whatisthis1">{" ","","","","",""}</definedName>
    <definedName name="whatisthissss" hidden="1">{#N/A,#N/A,FALSE,"IPO";#N/A,#N/A,FALSE,"DCF";#N/A,#N/A,FALSE,"LBO";#N/A,#N/A,FALSE,"MULT_VAL";#N/A,#N/A,FALSE,"Status Quo";#N/A,#N/A,FALSE,"Recap"}</definedName>
    <definedName name="whatisthisssss" hidden="1">{#N/A,#N/A,FALSE,"Summary";#N/A,#N/A,FALSE,"Projections";#N/A,#N/A,FALSE,"Mkt Mults";#N/A,#N/A,FALSE,"DCF";#N/A,#N/A,FALSE,"Accr Dil";#N/A,#N/A,FALSE,"PIC LBO";#N/A,#N/A,FALSE,"MULT10_4";#N/A,#N/A,FALSE,"CBI LBO"}</definedName>
    <definedName name="whatthehell" hidden="1">{"'Trend_Total'!$A$7:$V$10","'Trend_Total'!$A$1:$V$4"}</definedName>
    <definedName name="william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illie" hidden="1">{#N/A,#N/A,FALSE,"Bakersfield PCs";#N/A,#N/A,FALSE,"Bremer PCs";#N/A,#N/A,FALSE,"Bakersfield Notebooks"}</definedName>
    <definedName name="win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indows_Bridge_Export">#REF!</definedName>
    <definedName name="Wisconsin">#REF!</definedName>
    <definedName name="wls">#REF!</definedName>
    <definedName name="wq" hidden="1">{#N/A,#N/A,FALSE,"Title";#N/A,#N/A,FALSE,"Tbl Contents";#N/A,#N/A,FALSE,"Management Summary (1)";#N/A,#N/A,FALSE,"Major Project  (1)";#N/A,#N/A,FALSE,"Qterly Income";#N/A,#N/A,FALSE,"Major Project [2]";#N/A,#N/A,FALSE,"Project PBT chart 4A";#N/A,#N/A,FALSE,"Income Statement";#N/A,#N/A,FALSE,"Mntly Income";#N/A,#N/A,FALSE,"Rev Mix Chart 7A";#N/A,#N/A,FALSE,"GM Mix Chart 7b";#N/A,#N/A,FALSE,"Serv-PC % Chart 7C";#N/A,#N/A,FALSE,"Variance analysis";#N/A,#N/A,FALSE,"Cur Mnth Cash";#N/A,#N/A,FALSE,"Current Qtr Cash";#N/A,#N/A,FALSE,"Qtrly Cashflow";#N/A,#N/A,FALSE,"Mnthly Cashflow";#N/A,#N/A,FALSE,"Accts. Rec.";#N/A,#N/A,FALSE,"Headcnt Det";#N/A,#N/A,FALSE,"Gross Headcount"}</definedName>
    <definedName name="wqwt" hidden="1">{#N/A,#N/A,FALSE,"Projections";#N/A,#N/A,FALSE,"Contribution_Stock";#N/A,#N/A,FALSE,"PF_Combo_Stock";#N/A,#N/A,FALSE,"Projections";#N/A,#N/A,FALSE,"Contribution_Cash";#N/A,#N/A,FALSE,"PF_Combo_Cash";#N/A,#N/A,FALSE,"IPO_Cash"}</definedName>
    <definedName name="wrd.2._.pagers.3" hidden="1">{"Cover",#N/A,FALSE,"Cover";"Summary",#N/A,FALSE,"Summarpage"}</definedName>
    <definedName name="wrn" hidden="1">{#N/A,#N/A,FALSE,"Sales"}</definedName>
    <definedName name="wrn.1." hidden="1">{"cover",#N/A,TRUE,"Cover";"toc1",#N/A,TRUE,"TOC";"ts1",#N/A,TRUE,"Transaction Summary";"ei",#N/A,TRUE,"Earnings Impact";"ad",#N/A,TRUE,"accretion dilution"}</definedName>
    <definedName name="wrn.10." hidden="1">{"cover",#N/A,TRUE,"Cover";"toc3",#N/A,TRUE,"TOC";"over",#N/A,TRUE,"Overview";"ts2",#N/A,TRUE,"Det_Trans_Sum";"ei1c",#N/A,TRUE,"Earnings Impact";"ad1",#N/A,TRUE,"accretion dilution";"pfis1",#N/A,TRUE,"Pro Forma Income Statement";"acq1c",#N/A,TRUE,"Acquirer";"tar1c",#N/A,TRUE,"Target"}</definedName>
    <definedName name="wrn.11." hidden="1">{"cover",#N/A,TRUE,"Cover";"toc3",#N/A,TRUE,"TOC";"over",#N/A,TRUE,"Overview";"ts2",#N/A,TRUE,"Det_Trans_Sum";"ei2c",#N/A,TRUE,"Earnings Impact";"ad2",#N/A,TRUE,"accretion dilution";"pfis2",#N/A,TRUE,"Pro Forma Income Statement";"acq2c",#N/A,TRUE,"Acquirer";"tar2c",#N/A,TRUE,"Target"}</definedName>
    <definedName name="wrn.12." hidden="1">{"cover",#N/A,TRUE,"Cover";"toc3",#N/A,TRUE,"TOC";"over",#N/A,TRUE,"Overview";"ts2",#N/A,TRUE,"Det_Trans_Sum";"ei3c",#N/A,TRUE,"Earnings Impact";"ad3",#N/A,TRUE,"accretion dilution";"pfis3",#N/A,TRUE,"Pro Forma Income Statement";"acq3c",#N/A,TRUE,"Acquirer";"tar3c",#N/A,TRUE,"Target"}</definedName>
    <definedName name="wrn.12_30._.Adv._.Book." hidden="1">{#N/A,#N/A,TRUE,"Fd II Bullets";#N/A,#N/A,TRUE,"Fd II Cap. Position ";#N/A,#N/A,TRUE,"FD II Portfolio Summary";#N/A,#N/A,TRUE,"Fund II BV";#N/A,#N/A,TRUE,"Fund II FV";#N/A,#N/A,TRUE,"JRI";#N/A,#N/A,TRUE,"Weasler";#N/A,#N/A,TRUE,"NDS ";#N/A,#N/A,TRUE,"J Chain";#N/A,#N/A,TRUE,"Stronghaven";#N/A,#N/A,TRUE,"Connor";#N/A,#N/A,TRUE,"DSI";#N/A,#N/A,TRUE,"HWC";#N/A,#N/A,TRUE,"Temple";#N/A,#N/A,TRUE,"F3 Bullets";#N/A,#N/A,TRUE,"Fd III Cap. Position ";#N/A,#N/A,TRUE,"FD III Port Summ";#N/A,#N/A,TRUE,"Fund III BV";#N/A,#N/A,TRUE,"Fund III MV";#N/A,#N/A,TRUE,"Beacon";#N/A,#N/A,TRUE,"CII";#N/A,#N/A,TRUE,"MCA";#N/A,#N/A,TRUE,"Elm";#N/A,#N/A,TRUE,"Tharco";#N/A,#N/A,TRUE,"Dee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Valve";#N/A,#N/A,TRUE,"KBA";#N/A,#N/A,TRUE,"Glassmaster";#N/A,#N/A,TRUE,"May";#N/A,#N/A,TRUE,"CBSA";#N/A,#N/A,TRUE,"ACE";#N/A,#N/A,TRUE,"United Central";#N/A,#N/A,TRUE,"Jakel";#N/A,#N/A,TRUE,"Lake City ";#N/A,#N/A,TRUE,"F4 Bullets ";#N/A,#N/A,TRUE,"Fd IV Cap. Position  ";#N/A,#N/A,TRUE,"FD IV Portfolio Summary ";#N/A,#N/A,TRUE,"Fund IV BV";#N/A,#N/A,TRUE,"Western";#N/A,#N/A,TRUE,"Kranson"}</definedName>
    <definedName name="wrn.123100._.Port._.Review." hidden="1">{#N/A,#N/A,TRUE,"Port Summary II";#N/A,#N/A,TRUE,"II BV IRR";#N/A,#N/A,TRUE,"II FV IRR";#N/A,#N/A,TRUE,"JRI";#N/A,#N/A,TRUE,"Weasler";#N/A,#N/A,TRUE,"Stronghaven";#N/A,#N/A,TRUE,"Connor";#N/A,#N/A,TRUE,"HWC";#N/A,#N/A,TRUE,"Temple";#N/A,#N/A,TRUE,"Port Summary III";#N/A,#N/A,TRUE,"III BV IRR";#N/A,#N/A,TRUE,"III MV IRR";#N/A,#N/A,TRUE,"Beacon";#N/A,#N/A,TRUE,"CII";#N/A,#N/A,TRUE,"MCA";#N/A,#N/A,TRUE,"Elm";#N/A,#N/A,TRUE,"Elm Memo";#N/A,#N/A,TRUE,"Tharco";#N/A,#N/A,TRUE,"Dee H";#N/A,#N/A,TRUE,"DH Memo";#N/A,#N/A,TRUE,"Hunt Valve";#N/A,#N/A,TRUE,"KBA";#N/A,#N/A,TRUE,"Glassmaster";#N/A,#N/A,TRUE,"MLS";#N/A,#N/A,TRUE,"CBSA";#N/A,#N/A,TRUE,"ACE";#N/A,#N/A,TRUE,"United Central";#N/A,#N/A,TRUE,"Jakel";#N/A,#N/A,TRUE,"Lake City ";#N/A,#N/A,TRUE,"LCI Memo";#N/A,#N/A,TRUE,"Port Summary IV";#N/A,#N/A,TRUE,"IV BV IRR";#N/A,#N/A,TRUE,"Western";#N/A,#N/A,TRUE,"Kranson";#N/A,#N/A,TRUE,"ARC";#N/A,#N/A,TRUE,"Precise";#N/A,#N/A,TRUE,"WNA"}</definedName>
    <definedName name="wrn.13." hidden="1">{"cover",#N/A,TRUE,"Cover";"toc4",#N/A,TRUE,"TOC";"over",#N/A,TRUE,"Overview";"ts2",#N/A,TRUE,"Det_Trans_Sum";"eic",#N/A,TRUE,"Earnings Impact";"ad",#N/A,TRUE,"accretion dilution";"tas",#N/A,TRUE,"TaintedShares";"hg",#N/A,TRUE,"Has-Gets";"pfis",#N/A,TRUE,"Pro Forma Income Statement";"ca",#N/A,TRUE,"Contribution_Analysis";"acqc",#N/A,TRUE,"Acquirer";"tarc",#N/A,TRUE,"Target"}</definedName>
    <definedName name="wrn.14." hidden="1">{"cover",#N/A,TRUE,"Cover";"toc4",#N/A,TRUE,"TOC";"over",#N/A,TRUE,"Overview";"ts2",#N/A,TRUE,"Det_Trans_Sum";"ei1c",#N/A,TRUE,"Earnings Impact";"ad1",#N/A,TRUE,"accretion dilution";"tas",#N/A,TRUE,"TaintedShares";"hg1",#N/A,TRUE,"Has-Gets";"pfis1",#N/A,TRUE,"Pro Forma Income Statement";"ca1",#N/A,TRUE,"Contribution_Analysis";"acq1c",#N/A,TRUE,"Acquirer";"tar1c",#N/A,TRUE,"Target"}</definedName>
    <definedName name="wrn.15." hidden="1">{"cover",#N/A,TRUE,"Cover";"toc4",#N/A,TRUE,"TOC";"over",#N/A,TRUE,"Overview";"ts2",#N/A,TRUE,"Det_Trans_Sum";"ei2c",#N/A,TRUE,"Earnings Impact";"ad2",#N/A,TRUE,"accretion dilution";"tas",#N/A,TRUE,"TaintedShares";"hg2",#N/A,TRUE,"Has-Gets";"pfis2",#N/A,TRUE,"Pro Forma Income Statement";"ca2",#N/A,TRUE,"Contribution_Analysis";"acq2c",#N/A,TRUE,"Acquirer";"tar2c",#N/A,TRUE,"Target"}</definedName>
    <definedName name="wrn.16." hidden="1">{"cover",#N/A,TRUE,"Cover";"toc4",#N/A,TRUE,"TOC";"over",#N/A,TRUE,"Overview";"ts2",#N/A,TRUE,"Det_Trans_Sum";"ei3c",#N/A,TRUE,"Earnings Impact";"ad3",#N/A,TRUE,"accretion dilution";"tas",#N/A,TRUE,"TaintedShares";"hg3",#N/A,TRUE,"Has-Gets";"pfis3",#N/A,TRUE,"Pro Forma Income Statement";"ca3",#N/A,TRUE,"Contribution_Analysis";"acq3c",#N/A,TRUE,"Acquirer";"tar3c",#N/A,TRUE,"Target"}</definedName>
    <definedName name="wrn.17." hidden="1">{"cover",#N/A,TRUE,"Cover";"toc5",#N/A,TRUE,"TOC";"over",#N/A,TRUE,"Overview";"ts2",#N/A,TRUE,"Det_Trans_Sum";"eic",#N/A,TRUE,"Earnings Impact";"ad",#N/A,TRUE,"accretion dilution";"pfis",#N/A,TRUE,"Pro Forma Income Statement";"ca",#N/A,TRUE,"Contribution_Analysis";"acqc",#N/A,TRUE,"Acquirer";"tarc",#N/A,TRUE,"Target"}</definedName>
    <definedName name="wrn.18." hidden="1">{"cover",#N/A,TRUE,"Cover";"toc5",#N/A,TRUE,"TOC";"over",#N/A,TRUE,"Overview";"ts2",#N/A,TRUE,"Det_Trans_Sum";"ei1c",#N/A,TRUE,"Earnings Impact";"ad1",#N/A,TRUE,"accretion dilution";"pfis1",#N/A,TRUE,"Pro Forma Income Statement";"ca1",#N/A,TRUE,"Contribution_Analysis";"acq1c",#N/A,TRUE,"Acquirer";"tar1c",#N/A,TRUE,"Target"}</definedName>
    <definedName name="wrn.19." hidden="1">{"cover",#N/A,TRUE,"Cover";"toc5",#N/A,TRUE,"TOC";"ts2",#N/A,TRUE,"Det_Trans_Sum";"over",#N/A,TRUE,"Overview";"ei2c",#N/A,TRUE,"Earnings Impact";"ad2",#N/A,TRUE,"accretion dilution";"pfis2",#N/A,TRUE,"Pro Forma Income Statement";"ca2",#N/A,TRUE,"Contribution_Analysis";"acq2c",#N/A,TRUE,"Acquirer";"tar2c",#N/A,TRUE,"Target"}</definedName>
    <definedName name="wrn.1995._.afe." hidden="1">{#N/A,#N/A,FALSE,"OK2";#N/A,#N/A,FALSE,"OK1";#N/A,#N/A,FALSE,"Kentucky";#N/A,#N/A,FALSE,"Summary"}</definedName>
    <definedName name="wrn.1996._.BUDGET." hidden="1">{"SUMMARY",#N/A,TRUE,"SUMMARY";"compare",#N/A,TRUE,"Vs. Bus Plan";"ratios",#N/A,TRUE,"Ratios";"REVENUE",#N/A,TRUE,"Revenue";"expenses",#N/A,TRUE,"1996 budget";"payroll",#N/A,TRUE,"Payroll"}</definedName>
    <definedName name="wrn.1996._.TO._.2004." hidden="1">{"ten year ratios",#N/A,TRUE,"PROFIT_LOSS";"ten year ratios",#N/A,TRUE,"Ratios";"ten yr opex and capex",#N/A,TRUE,"1996 budget";"ten year revenues",#N/A,TRUE,"Revenue_1996-2004";"ten year payroll",#N/A,TRUE,"Payroll"}</definedName>
    <definedName name="wrn.1998._.Budget." hidden="1">{#N/A,#N/A,FALSE,"Inc. Statement";#N/A,#N/A,FALSE,"Balance Sheet";#N/A,#N/A,FALSE,"Cash Flow";#N/A,#N/A,FALSE,"Manufacturing";#N/A,#N/A,FALSE,"Quality";#N/A,#N/A,FALSE,"Sales";#N/A,#N/A,FALSE,"Marketing";#N/A,#N/A,FALSE,"R &amp; D";#N/A,#N/A,FALSE,"G &amp; A";#N/A,#N/A,FALSE,"Prof. Fees";#N/A,#N/A,FALSE,"Mfg. Wages";#N/A,#N/A,FALSE,"Mfg. Salaries";#N/A,#N/A,FALSE,"Quality Salaries";#N/A,#N/A,FALSE,"Sales Salaries";#N/A,#N/A,FALSE,"Mktg. Salaries";#N/A,#N/A,FALSE,"R &amp; D Salaries";#N/A,#N/A,FALSE,"G &amp; A Salaries"}</definedName>
    <definedName name="wrn.1998._.IPO._.Update." hidden="1">{#N/A,#N/A,FALSE,"Summary";#N/A,#N/A,FALSE,"Pending";#N/A,#N/A,FALSE,"Aug'98";#N/A,#N/A,FALSE,"July'98";#N/A,#N/A,FALSE,"June'98";#N/A,#N/A,FALSE,"May'98";#N/A,#N/A,FALSE,"Apr'98";#N/A,#N/A,FALSE,"Mar'98";#N/A,#N/A,FALSE,"Feb'98";#N/A,#N/A,FALSE,"Jan'98"}</definedName>
    <definedName name="wrn.1999._.Budget." hidden="1">{#N/A,#N/A,FALSE,"Inc. Statement";#N/A,#N/A,FALSE,"Balance Sheet";#N/A,#N/A,FALSE,"Cash Flow";#N/A,#N/A,FALSE,"Manufacturing";#N/A,#N/A,FALSE,"Quality";#N/A,#N/A,FALSE,"Sales";#N/A,#N/A,FALSE,"Marketing";#N/A,#N/A,FALSE,"R &amp; D";#N/A,#N/A,FALSE,"G &amp; A";#N/A,#N/A,FALSE,"Prof. Fees";#N/A,#N/A,FALSE,"Mfg. Wages";#N/A,#N/A,FALSE,"Mfg. Salaries";#N/A,#N/A,FALSE,"Quality Salaries";#N/A,#N/A,FALSE,"Sales Salaries";#N/A,#N/A,FALSE,"Parker sal.";#N/A,#N/A,FALSE,"Sheets sal.";#N/A,#N/A,FALSE,"Muntean sal.";#N/A,#N/A,FALSE,"G &amp; A Salaries";#N/A,#N/A,FALSE,"P&amp;L Consol.";#N/A,#N/A,FALSE,"P&amp;L Consol. (2)";#N/A,#N/A,FALSE,"P&amp;L Consol. (3)"}</definedName>
    <definedName name="wrn.2." hidden="1">{"cover",#N/A,TRUE,"Cover";"toc1",#N/A,TRUE,"TOC";"ts1",#N/A,TRUE,"Transaction Summary";"ei1",#N/A,TRUE,"Earnings Impact";"ad1",#N/A,TRUE,"accretion dilution"}</definedName>
    <definedName name="wrn.2._.pagers." hidden="1">{"Cover",#N/A,FALSE,"Cover";"Summary",#N/A,FALSE,"Summarpage"}</definedName>
    <definedName name="wrn.2._.pagers.2" hidden="1">{"Cover",#N/A,FALSE,"Cover";"Summary",#N/A,FALSE,"Summarpage"}</definedName>
    <definedName name="wrn.20." hidden="1">{"cover",#N/A,TRUE,"Cover";"toc5",#N/A,TRUE,"TOC";"over",#N/A,TRUE,"Overview";"ts2",#N/A,TRUE,"Det_Trans_Sum";"ei3c",#N/A,TRUE,"Earnings Impact";"ad3",#N/A,TRUE,"accretion dilution";"pfis3",#N/A,TRUE,"Pro Forma Income Statement";"ca3",#N/A,TRUE,"Contribution_Analysis";"acq3c",#N/A,TRUE,"Acquirer";"tar3c",#N/A,TRUE,"Target"}</definedName>
    <definedName name="wrn.2000._.Package._.GOM." hidden="1">{"2000PPE",#N/A,FALSE,"PPE 2000";"2000DD",#N/A,FALSE,"DrydocksOther"}</definedName>
    <definedName name="wrn.21." hidden="1">{"cover",#N/A,TRUE,"Cover";"toc6",#N/A,TRUE,"TOC";"over",#N/A,TRUE,"Overview";"ts2",#N/A,TRUE,"Det_Trans_Sum";"eic",#N/A,TRUE,"Earnings Impact";"ad",#N/A,TRUE,"accretion dilution";"hg",#N/A,TRUE,"Has-Gets";"pfis",#N/A,TRUE,"Pro Forma Income Statement";"ca",#N/A,TRUE,"Contribution_Analysis";"acqc",#N/A,TRUE,"Acquirer";"tarc",#N/A,TRUE,"Target"}</definedName>
    <definedName name="wrn.22." hidden="1">{"cover",#N/A,TRUE,"Cover";"toc6",#N/A,TRUE,"TOC";"over",#N/A,TRUE,"Overview";"ts2",#N/A,TRUE,"Det_Trans_Sum";"ei1c",#N/A,TRUE,"Earnings Impact";"ad1",#N/A,TRUE,"accretion dilution";"hg1",#N/A,TRUE,"Has-Gets";"pfis1",#N/A,TRUE,"Pro Forma Income Statement";"ca1",#N/A,TRUE,"Contribution_Analysis";"acq1c",#N/A,TRUE,"Acquirer";"tar1c",#N/A,TRUE,"Target"}</definedName>
    <definedName name="wrn.23." hidden="1">{"cover",#N/A,TRUE,"Cover";"toc6",#N/A,TRUE,"TOC";"pfis3",#N/A,TRUE,"Overview";"ts2",#N/A,TRUE,"Det_Trans_Sum";"ei2c",#N/A,TRUE,"Earnings Impact";"ad2",#N/A,TRUE,"accretion dilution";"hg2",#N/A,TRUE,"Has-Gets";"pfis2",#N/A,TRUE,"Pro Forma Income Statement";"ca2",#N/A,TRUE,"Contribution_Analysis";"acq2c",#N/A,TRUE,"Acquirer";"tar2c",#N/A,TRUE,"Target"}</definedName>
    <definedName name="wrn.24." hidden="1">{"cover",#N/A,TRUE,"Cover";"toc6",#N/A,TRUE,"TOC";"over",#N/A,TRUE,"Overview";"ts2",#N/A,TRUE,"Det_Trans_Sum";"ei3c",#N/A,TRUE,"Earnings Impact";"ad3",#N/A,TRUE,"accretion dilution";"hg3",#N/A,TRUE,"Has-Gets";"pfis",#N/A,TRUE,"Pro Forma Income Statement";"ca3",#N/A,TRUE,"Contribution_Analysis";"acq3c",#N/A,TRUE,"Acquirer";"tar3c",#N/A,TRUE,"Target"}</definedName>
    <definedName name="wrn.25." hidden="1">{"cover",#N/A,TRUE,"Cover";"toc3",#N/A,TRUE,"TOC";"over",#N/A,TRUE,"Overview";"ts2",#N/A,TRUE,"Det_Trans_Sum";"ei",#N/A,TRUE,"Earnings Impact";"ad",#N/A,TRUE,"accretion dilution";"pfis",#N/A,TRUE,"Pro Forma Income Statement";"acq",#N/A,TRUE,"Acquirer";"tar",#N/A,TRUE,"Target"}</definedName>
    <definedName name="wrn.26." hidden="1">{"cover",#N/A,TRUE,"Cover";"toc3",#N/A,TRUE,"TOC";"over",#N/A,TRUE,"Overview";"ts2",#N/A,TRUE,"Det_Trans_Sum";"ei1",#N/A,TRUE,"Earnings Impact";"ad1",#N/A,TRUE,"accretion dilution";"pfis1",#N/A,TRUE,"Pro Forma Income Statement";"acq1",#N/A,TRUE,"Acquirer";"tar1",#N/A,TRUE,"Target"}</definedName>
    <definedName name="wrn.27." hidden="1">{"cover",#N/A,TRUE,"Cover";"toc3",#N/A,TRUE,"TOC";"over",#N/A,TRUE,"Overview";"ts2",#N/A,TRUE,"Det_Trans_Sum";"ei2",#N/A,TRUE,"Earnings Impact";"ad2",#N/A,TRUE,"accretion dilution";"pfis2",#N/A,TRUE,"Pro Forma Income Statement";"acq2",#N/A,TRUE,"Acquirer";"tar2",#N/A,TRUE,"Target"}</definedName>
    <definedName name="wrn.28." hidden="1">{"cover",#N/A,TRUE,"Cover";"toc3",#N/A,TRUE,"TOC";"over",#N/A,TRUE,"Overview";"ts2",#N/A,TRUE,"Det_Trans_Sum";"ei3",#N/A,TRUE,"Earnings Impact";"ad3",#N/A,TRUE,"accretion dilution";"pfis3",#N/A,TRUE,"Pro Forma Income Statement";"acq3",#N/A,TRUE,"Acquirer";"tar3",#N/A,TRUE,"Target"}</definedName>
    <definedName name="wrn.29." hidden="1">{"cover",#N/A,TRUE,"Cover";"toc4",#N/A,TRUE,"TOC";"over",#N/A,TRUE,"Overview";"ts2",#N/A,TRUE,"Det_Trans_Sum";"ei",#N/A,TRUE,"Earnings Impact";"ad",#N/A,TRUE,"accretion dilution";"tas",#N/A,TRUE,"TaintedShares";"hg",#N/A,TRUE,"Has-Gets";"pfis",#N/A,TRUE,"Pro Forma Income Statement";"ca",#N/A,TRUE,"Contribution_Analysis";"acq",#N/A,TRUE,"Acquirer";"tar",#N/A,TRUE,"Target"}</definedName>
    <definedName name="wrn.2NDQTRRPT." hidden="1">{"QTR2",#N/A,FALSE,"OTK6_27";#N/A,#N/A,FALSE,"Q2 Detail";"SIXMTH",#N/A,FALSE,"OTK6_27";"qtr3",#N/A,FALSE,"OTK6_27";#N/A,#N/A,FALSE,"Q3 Detail";"NINEMTH",#N/A,FALSE,"OTK6_27";"qtr4",#N/A,FALSE,"OTK6_27";#N/A,#N/A,FALSE,"Q4 Detail";"YEAR",#N/A,FALSE,"OTK6_27"}</definedName>
    <definedName name="wrn.3." hidden="1">{"cover",#N/A,TRUE,"Cover";"toc1",#N/A,TRUE,"TOC";"ts1",#N/A,TRUE,"Transaction Summary";"ei2",#N/A,TRUE,"Earnings Impact";"ad2",#N/A,TRUE,"accretion dilution"}</definedName>
    <definedName name="wrn.3._.Scenarios." hidden="1">{"full model","100% Stock",FALSE,"PROFORMA";"full model","50/50",FALSE,"PROFORMA";"full model","100% Cash",FALSE,"PROFORMA"}</definedName>
    <definedName name="wrn.3.00._.Adv.._.Board." hidden="1">{#N/A,#N/A,TRUE,"Fd II Inv. act.";#N/A,#N/A,TRUE,"Fd II Cap. Position ";#N/A,#N/A,TRUE,"FD II Portfolio Summary";#N/A,#N/A,TRUE,"BV Valuation";#N/A,#N/A,TRUE,"FV Valuation";#N/A,#N/A,TRUE,"JRI";#N/A,#N/A,TRUE,"Weasler";#N/A,#N/A,TRUE,"NDS ";#N/A,#N/A,TRUE,"Stronghaven";#N/A,#N/A,TRUE,"Connor";#N/A,#N/A,TRUE,"DSI";#N/A,#N/A,TRUE,"HWC";#N/A,#N/A,TRUE,"Temple";#N/A,#N/A,TRUE,"Fd III Inv. act.";#N/A,#N/A,TRUE,"Fd III Cap. Position ";#N/A,#N/A,TRUE,"FD III Port Summ";#N/A,#N/A,TRUE,"FD III BV";#N/A,#N/A,TRUE,"FD III MV";#N/A,#N/A,TRUE,"Beacon";#N/A,#N/A,TRUE,"CII";#N/A,#N/A,TRUE,"MCA";#N/A,#N/A,TRUE,"Elm";#N/A,#N/A,TRUE,"Tharco";#N/A,#N/A,TRUE,"Dee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Inv. act.";#N/A,#N/A,TRUE,"Fd IV Cap. Position  ";#N/A,#N/A,TRUE,"FD IV Portfolio Summary ";#N/A,#N/A,TRUE,"FD IV BV";#N/A,#N/A,TRUE,"Western";#N/A,#N/A,TRUE,"Kranson"}</definedName>
    <definedName name="wrn.30." hidden="1">{"cover",#N/A,TRUE,"Cover";"toc4",#N/A,TRUE,"TOC";"over",#N/A,TRUE,"Overview";"ts2",#N/A,TRUE,"Det_Trans_Sum";"ei1",#N/A,TRUE,"Earnings Impact";"ad1",#N/A,TRUE,"accretion dilution";"tas",#N/A,TRUE,"TaintedShares";"hg1",#N/A,TRUE,"Has-Gets";"pfis1",#N/A,TRUE,"Pro Forma Income Statement";"ca1",#N/A,TRUE,"Contribution_Analysis";"acq1",#N/A,TRUE,"Acquirer";"tar1",#N/A,TRUE,"Target"}</definedName>
    <definedName name="wrn.31." hidden="1">{"cover",#N/A,TRUE,"Cover";"toc4",#N/A,TRUE,"TOC";"over",#N/A,TRUE,"Overview";"ts2",#N/A,TRUE,"Det_Trans_Sum";"ei2",#N/A,TRUE,"Earnings Impact";"ad2",#N/A,TRUE,"accretion dilution";"tas",#N/A,TRUE,"TaintedShares";"hg2",#N/A,TRUE,"Has-Gets";"pfis2",#N/A,TRUE,"Pro Forma Income Statement";"ca2",#N/A,TRUE,"Contribution_Analysis";"acq2",#N/A,TRUE,"Acquirer";"tar2",#N/A,TRUE,"Target"}</definedName>
    <definedName name="wrn.32." hidden="1">{"cover",#N/A,TRUE,"Cover";"toc4",#N/A,TRUE,"TOC";"over",#N/A,TRUE,"Overview";"ts2",#N/A,TRUE,"Det_Trans_Sum";"ei3",#N/A,TRUE,"Earnings Impact";"ad3",#N/A,TRUE,"accretion dilution";"tas",#N/A,TRUE,"TaintedShares";"hg3",#N/A,TRUE,"Has-Gets";"pfis3",#N/A,TRUE,"Pro Forma Income Statement";"ca3",#N/A,TRUE,"Contribution_Analysis";"acq3",#N/A,TRUE,"Acquirer";"tar3",#N/A,TRUE,"Target"}</definedName>
    <definedName name="wrn.33." hidden="1">{"cover",#N/A,TRUE,"Cover";"toc5",#N/A,TRUE,"TOC";"over",#N/A,TRUE,"Overview";"ts2",#N/A,TRUE,"Det_Trans_Sum";"ei",#N/A,TRUE,"Earnings Impact";"ad",#N/A,TRUE,"accretion dilution";"pfis",#N/A,TRUE,"Pro Forma Income Statement";"ca",#N/A,TRUE,"Contribution_Analysis";"acq",#N/A,TRUE,"Acquirer";"tar",#N/A,TRUE,"Target"}</definedName>
    <definedName name="wrn.34." hidden="1">{"cover",#N/A,TRUE,"Cover";"toc5",#N/A,TRUE,"TOC";"over",#N/A,TRUE,"Overview";"ts2",#N/A,TRUE,"Det_Trans_Sum";"ei1",#N/A,TRUE,"Earnings Impact";"ad1",#N/A,TRUE,"accretion dilution";"pfis1",#N/A,TRUE,"Pro Forma Income Statement";"ca1",#N/A,TRUE,"Contribution_Analysis";"acq1",#N/A,TRUE,"Acquirer";"tar1",#N/A,TRUE,"Target"}</definedName>
    <definedName name="wrn.35." hidden="1">{"cover",#N/A,TRUE,"Cover";"toc5",#N/A,TRUE,"TOC";"over",#N/A,TRUE,"Overview";"ts2",#N/A,TRUE,"Det_Trans_Sum";"ei2",#N/A,TRUE,"Earnings Impact";"ad2",#N/A,TRUE,"accretion dilution";"pfis2",#N/A,TRUE,"Pro Forma Income Statement";"ca2",#N/A,TRUE,"Contribution_Analysis";"acq2",#N/A,TRUE,"Acquirer";"tar2",#N/A,TRUE,"Target"}</definedName>
    <definedName name="wrn.36." hidden="1">{"cover",#N/A,TRUE,"Cover";"toc5",#N/A,TRUE,"TOC";"over",#N/A,TRUE,"Overview";"ts2",#N/A,TRUE,"Det_Trans_Sum";"ei3",#N/A,TRUE,"Earnings Impact";"ad3",#N/A,TRUE,"accretion dilution";"pfis3",#N/A,TRUE,"Pro Forma Income Statement";"ca3",#N/A,TRUE,"Contribution_Analysis";"acq3",#N/A,TRUE,"Acquirer";"tar3",#N/A,TRUE,"Target"}</definedName>
    <definedName name="wrn.37." hidden="1">{"cover",#N/A,TRUE,"Cover";"toc6",#N/A,TRUE,"TOC";"over",#N/A,TRUE,"Overview";"ts2",#N/A,TRUE,"Det_Trans_Sum";"ei",#N/A,TRUE,"Earnings Impact";"ad",#N/A,TRUE,"accretion dilution";"hg",#N/A,TRUE,"Has-Gets";"pfis",#N/A,TRUE,"Pro Forma Income Statement";"ca",#N/A,TRUE,"Contribution_Analysis";"acq",#N/A,TRUE,"Acquirer";"tar",#N/A,TRUE,"Target"}</definedName>
    <definedName name="wrn.38." hidden="1">{"cover",#N/A,TRUE,"Cover";"toc6",#N/A,TRUE,"TOC";"over",#N/A,TRUE,"Overview";"ts2",#N/A,TRUE,"Det_Trans_Sum";"ei1",#N/A,TRUE,"Earnings Impact";"ad1",#N/A,TRUE,"accretion dilution";"hg1",#N/A,TRUE,"Has-Gets";"pfis1",#N/A,TRUE,"Pro Forma Income Statement";"ca1",#N/A,TRUE,"Contribution_Analysis";"acq1",#N/A,TRUE,"Acquirer";"tar1",#N/A,TRUE,"Target"}</definedName>
    <definedName name="wrn.39." hidden="1">{"cover",#N/A,TRUE,"Cover";"toc6",#N/A,TRUE,"TOC";"over",#N/A,TRUE,"Overview";"ts2",#N/A,TRUE,"Det_Trans_Sum";"ei2",#N/A,TRUE,"Earnings Impact";"ad2",#N/A,TRUE,"accretion dilution";"hg2",#N/A,TRUE,"Has-Gets";"pfis2",#N/A,TRUE,"Pro Forma Income Statement";"ca2",#N/A,TRUE,"Contribution_Analysis";"acq2",#N/A,TRUE,"Acquirer";"tar2",#N/A,TRUE,"Target"}</definedName>
    <definedName name="wrn.3RD._.PARTY." hidden="1">{#N/A,#N/A,FALSE,"MemoPFS";#N/A,#N/A,FALSE,"TBC Cover Sheet";#N/A,#N/A,FALSE,"TBC Admin Pymnt"}</definedName>
    <definedName name="wrn.4." hidden="1">{"toc1",#N/A,FALSE,"TOC";"cover",#N/A,FALSE,"Cover";"ts1",#N/A,FALSE,"Transaction Summary";"ei3",#N/A,FALSE,"Earnings Impact";"ad3",#N/A,FALSE,"accretion dilution"}</definedName>
    <definedName name="wrn.40." hidden="1">{"cover",#N/A,TRUE,"Cover";"toc6",#N/A,TRUE,"TOC";"over",#N/A,TRUE,"Overview";"ts2",#N/A,TRUE,"Det_Trans_Sum";"ei3",#N/A,TRUE,"Earnings Impact";"ad3",#N/A,TRUE,"accretion dilution";"hg3",#N/A,TRUE,"Has-Gets";"pfis3",#N/A,TRUE,"Pro Forma Income Statement";"ca3",#N/A,TRUE,"Contribution_Analysis";"acq3",#N/A,TRUE,"Acquirer";"tar3",#N/A,TRUE,"Target"}</definedName>
    <definedName name="wrn.41." hidden="1">{"cover",#N/A,TRUE,"Cover";"toc7",#N/A,TRUE,"TOC";"over",#N/A,TRUE,"Overview";"ts2",#N/A,TRUE,"Det_Trans_Sum";"eic",#N/A,TRUE,"Earnings Impact";"ad",#N/A,TRUE,"accretion dilution";"pfis",#N/A,TRUE,"Pro Forma Income Statement";"profba",#N/A,TRUE,"Pro Forma Balance Sheet";"acqc",#N/A,TRUE,"Acquirer";"tarc",#N/A,TRUE,"Target"}</definedName>
    <definedName name="wrn.42." hidden="1">{"cover",#N/A,TRUE,"Cover";"toc7",#N/A,TRUE,"TOC";"over",#N/A,TRUE,"Overview";"ts2",#N/A,TRUE,"Det_Trans_Sum";"ei1c",#N/A,TRUE,"Earnings Impact";"ad1",#N/A,TRUE,"accretion dilution";"pfis1",#N/A,TRUE,"Pro Forma Income Statement";"profba",#N/A,TRUE,"Pro Forma Balance Sheet";"acq1c",#N/A,TRUE,"Acquirer";"tar1c",#N/A,TRUE,"Target"}</definedName>
    <definedName name="wrn.43." hidden="1">{"cover",#N/A,TRUE,"Cover";"toc7",#N/A,TRUE,"TOC";"over",#N/A,TRUE,"Overview";"ts2",#N/A,TRUE,"Det_Trans_Sum";"ei2c",#N/A,TRUE,"Earnings Impact";"ad2",#N/A,TRUE,"accretion dilution";"pfis2",#N/A,TRUE,"Pro Forma Income Statement";"profba",#N/A,TRUE,"Pro Forma Balance Sheet";"acq2c",#N/A,TRUE,"Acquirer";"tar2c",#N/A,TRUE,"Target"}</definedName>
    <definedName name="wrn.44." hidden="1">{"cover",#N/A,TRUE,"Cover";"toc7",#N/A,TRUE,"TOC";"over",#N/A,TRUE,"Overview";"ts2",#N/A,TRUE,"Det_Trans_Sum";"ei3c",#N/A,TRUE,"Earnings Impact";"ad3",#N/A,TRUE,"accretion dilution";"pfis3",#N/A,TRUE,"Pro Forma Income Statement";"profba",#N/A,TRUE,"Pro Forma Balance Sheet";"acq3c",#N/A,TRUE,"Acquirer";"tar3c",#N/A,TRUE,"Target"}</definedName>
    <definedName name="wrn.45." hidden="1">{"cover",#N/A,TRUE,"Cover";"toc8",#N/A,TRUE,"TOC";"over",#N/A,TRUE,"Overview";"ts2",#N/A,TRUE,"Det_Trans_Sum";"eic",#N/A,TRUE,"Earnings Impact";"ad",#N/A,TRUE,"accretion dilution";"pfis",#N/A,TRUE,"Pro Forma Income Statement";"ca",#N/A,TRUE,"Contribution_Analysis";"profba",#N/A,TRUE,"Pro Forma Balance Sheet";"acqc",#N/A,TRUE,"Acquirer";"tarc",#N/A,TRUE,"Target"}</definedName>
    <definedName name="wrn.46." hidden="1">{"cover",#N/A,TRUE,"Cover";"toc8",#N/A,TRUE,"TOC";"over",#N/A,TRUE,"Overview";"ts2",#N/A,TRUE,"Det_Trans_Sum";"ei1c",#N/A,TRUE,"Earnings Impact";"ad1",#N/A,TRUE,"accretion dilution";"pfis1",#N/A,TRUE,"Pro Forma Income Statement";"ca1",#N/A,TRUE,"Contribution_Analysis";"profba",#N/A,TRUE,"Pro Forma Balance Sheet";"acq1c",#N/A,TRUE,"Acquirer";"tar1c",#N/A,TRUE,"Target"}</definedName>
    <definedName name="wrn.47." hidden="1">{"cover",#N/A,TRUE,"Cover";"toc8",#N/A,TRUE,"TOC";"over",#N/A,TRUE,"Overview";"ts2",#N/A,TRUE,"Det_Trans_Sum";"ei2c",#N/A,TRUE,"Earnings Impact";"ad2",#N/A,TRUE,"accretion dilution";"pfis2",#N/A,TRUE,"Pro Forma Income Statement";"ca2",#N/A,TRUE,"Contribution_Analysis";"profba",#N/A,TRUE,"Pro Forma Balance Sheet";"acq2c",#N/A,TRUE,"Acquirer";"tar2c",#N/A,TRUE,"Target"}</definedName>
    <definedName name="wrn.48." hidden="1">{"cover",#N/A,TRUE,"Cover";"toc8",#N/A,TRUE,"TOC";"over",#N/A,TRUE,"Overview";"ts2",#N/A,TRUE,"Det_Trans_Sum";"ei3c",#N/A,TRUE,"Earnings Impact";"ad3",#N/A,TRUE,"accretion dilution";"pfis3",#N/A,TRUE,"Pro Forma Income Statement";"ca3",#N/A,TRUE,"Contribution_Analysis";"profba",#N/A,TRUE,"Pro Forma Balance Sheet";"acq3c",#N/A,TRUE,"Acquirer";"tar3c",#N/A,TRUE,"Target"}</definedName>
    <definedName name="wrn.49." hidden="1">{"cover",#N/A,TRUE,"Cover";"toc9",#N/A,TRUE,"TOC";"over",#N/A,TRUE,"Overview";"ts2",#N/A,TRUE,"Det_Trans_Sum";"eic",#N/A,TRUE,"Earnings Impact";"ad",#N/A,TRUE,"accretion dilution";"tas",#N/A,TRUE,"TaintedShares";"hg",#N/A,TRUE,"Has-Gets";"pfis",#N/A,TRUE,"Pro Forma Income Statement";"ca",#N/A,TRUE,"Contribution_Analysis";"profba",#N/A,TRUE,"Pro Forma Balance Sheet";"acqc",#N/A,TRUE,"Acquirer";"tarc",#N/A,TRUE,"Target"}</definedName>
    <definedName name="wrn.5." hidden="1">{"cover",#N/A,TRUE,"Cover";"toc2",#N/A,TRUE,"TOC";"ts1",#N/A,TRUE,"Transaction Summary";"ei",#N/A,TRUE,"Earnings Impact";"ad",#N/A,TRUE,"accretion dilution";"hg",#N/A,TRUE,"Has-Gets"}</definedName>
    <definedName name="wrn.50." hidden="1">{"cover",#N/A,TRUE,"Cover";"toc9",#N/A,TRUE,"TOC";"over",#N/A,TRUE,"Overview";"ts2",#N/A,TRUE,"Det_Trans_Sum";"ei1c",#N/A,TRUE,"Earnings Impact";"ad1",#N/A,TRUE,"accretion dilution";"tas",#N/A,TRUE,"TaintedShares";"hg1",#N/A,TRUE,"Has-Gets";"pfis1",#N/A,TRUE,"Pro Forma Income Statement";"ca1",#N/A,TRUE,"Contribution_Analysis";"profba",#N/A,TRUE,"Pro Forma Balance Sheet";"acq1c",#N/A,TRUE,"Acquirer";"tar1c",#N/A,TRUE,"Target"}</definedName>
    <definedName name="wrn.51." hidden="1">{"cover",#N/A,TRUE,"Cover";"toc9",#N/A,TRUE,"TOC";"over",#N/A,TRUE,"Overview";"ei2c",#N/A,TRUE,"Earnings Impact";"ts2",#N/A,TRUE,"Det_Trans_Sum";"ad2",#N/A,TRUE,"accretion dilution";"tas",#N/A,TRUE,"TaintedShares";"hg2",#N/A,TRUE,"Has-Gets";"pfis2",#N/A,TRUE,"Pro Forma Income Statement";"ca2",#N/A,TRUE,"Contribution_Analysis";"profba",#N/A,TRUE,"Pro Forma Balance Sheet";"acq2c",#N/A,TRUE,"Acquirer";"tar2c",#N/A,TRUE,"Target"}</definedName>
    <definedName name="wrn.52." hidden="1">{"cover",#N/A,TRUE,"Cover";"toc9",#N/A,TRUE,"TOC";"over",#N/A,TRUE,"Overview";"ts2",#N/A,TRUE,"Det_Trans_Sum";"ei3c",#N/A,TRUE,"Earnings Impact";"ad3",#N/A,TRUE,"accretion dilution";"tas",#N/A,TRUE,"TaintedShares";"hg3",#N/A,TRUE,"Has-Gets";"pfis3",#N/A,TRUE,"Pro Forma Income Statement";"ca3",#N/A,TRUE,"Contribution_Analysis";"profba",#N/A,TRUE,"Pro Forma Balance Sheet";"acq3c",#N/A,TRUE,"Acquirer";"tar3c",#N/A,TRUE,"Target"}</definedName>
    <definedName name="wrn.53." hidden="1">{"cover",#N/A,TRUE,"Cover";"toc10",#N/A,TRUE,"TOC";"over",#N/A,TRUE,"Overview";"ts2",#N/A,TRUE,"Det_Trans_Sum";"eic",#N/A,TRUE,"Earnings Impact";"ad",#N/A,TRUE,"accretion dilution";"hg",#N/A,TRUE,"Has-Gets";"pfis",#N/A,TRUE,"Pro Forma Income Statement";"ca",#N/A,TRUE,"Contribution_Analysis";"profba",#N/A,TRUE,"Pro Forma Balance Sheet";"acqc",#N/A,TRUE,"Acquirer";"tarc",#N/A,TRUE,"Target"}</definedName>
    <definedName name="wrn.54." hidden="1">{"cover",#N/A,TRUE,"Cover";"toc10",#N/A,TRUE,"TOC";"over",#N/A,TRUE,"Overview";"over",#N/A,TRUE,"Det_Trans_Sum";"ei1c",#N/A,TRUE,"Earnings Impact";"ad1",#N/A,TRUE,"accretion dilution";"hg1",#N/A,TRUE,"Has-Gets";"pfis1",#N/A,TRUE,"Pro Forma Income Statement";"ca1",#N/A,TRUE,"Contribution_Analysis";"profba",#N/A,TRUE,"Pro Forma Balance Sheet";"acq1c",#N/A,TRUE,"Acquirer";"tar1c",#N/A,TRUE,"Target"}</definedName>
    <definedName name="wrn.55." hidden="1">{"cover",#N/A,TRUE,"Cover";"toc10",#N/A,TRUE,"TOC";"over",#N/A,TRUE,"Overview";"ts2",#N/A,TRUE,"Det_Trans_Sum";"ei2c",#N/A,TRUE,"Earnings Impact";"ad2",#N/A,TRUE,"accretion dilution";"hg2",#N/A,TRUE,"Has-Gets";"pfis2",#N/A,TRUE,"Pro Forma Income Statement";"ca2",#N/A,TRUE,"Contribution_Analysis";"profba",#N/A,TRUE,"Pro Forma Balance Sheet";"acq2c",#N/A,TRUE,"Acquirer";"tar2c",#N/A,TRUE,"Target"}</definedName>
    <definedName name="wrn.56." hidden="1">{"cover",#N/A,TRUE,"Cover";"toc10",#N/A,TRUE,"TOC";"over",#N/A,TRUE,"Overview";"ts2",#N/A,TRUE,"Det_Trans_Sum";"ei3c",#N/A,TRUE,"Earnings Impact";"ad3",#N/A,TRUE,"accretion dilution";"hg3",#N/A,TRUE,"Has-Gets";"pfis3",#N/A,TRUE,"Pro Forma Income Statement";"ca3",#N/A,TRUE,"Contribution_Analysis";"profba",#N/A,TRUE,"Pro Forma Balance Sheet";"acq3c",#N/A,TRUE,"Acquirer";"tar3c",#N/A,TRUE,"Target"}</definedName>
    <definedName name="wrn.57." hidden="1">{"cover",#N/A,TRUE,"Cover";"toc7",#N/A,TRUE,"TOC";"over",#N/A,TRUE,"Overview";"ts2",#N/A,TRUE,"Det_Trans_Sum";"ei",#N/A,TRUE,"Earnings Impact";"ad",#N/A,TRUE,"accretion dilution";"pfis",#N/A,TRUE,"Pro Forma Income Statement";"profba",#N/A,TRUE,"Pro Forma Balance Sheet";"acq",#N/A,TRUE,"Acquirer";"tar",#N/A,TRUE,"Target"}</definedName>
    <definedName name="wrn.58." hidden="1">{"cover",#N/A,TRUE,"Cover";"toc7",#N/A,TRUE,"TOC";"over",#N/A,TRUE,"Overview";"ts2",#N/A,TRUE,"Det_Trans_Sum";"ei1",#N/A,TRUE,"Earnings Impact";"ad1",#N/A,TRUE,"accretion dilution";"pfis1",#N/A,TRUE,"Pro Forma Income Statement";"profba",#N/A,TRUE,"Pro Forma Balance Sheet";"acq1",#N/A,TRUE,"Acquirer";"tar1",#N/A,TRUE,"Target"}</definedName>
    <definedName name="wrn.59." hidden="1">{"cover",#N/A,TRUE,"Cover";"toc7",#N/A,TRUE,"TOC";"over",#N/A,TRUE,"Overview";"ts2",#N/A,TRUE,"Det_Trans_Sum";"ei2",#N/A,TRUE,"Earnings Impact";"ad2",#N/A,TRUE,"accretion dilution";"pfis2",#N/A,TRUE,"Pro Forma Income Statement";"profba",#N/A,TRUE,"Pro Forma Balance Sheet";"acq2",#N/A,TRUE,"Acquirer";"tar2",#N/A,TRUE,"Target"}</definedName>
    <definedName name="wrn.6." hidden="1">{"cover",#N/A,TRUE,"Cover";"toc2",#N/A,TRUE,"TOC";"ts1",#N/A,TRUE,"Transaction Summary";"ei1",#N/A,TRUE,"Earnings Impact";"ad1",#N/A,TRUE,"accretion dilution";"hg1",#N/A,TRUE,"Has-Gets"}</definedName>
    <definedName name="wrn.60." hidden="1">{"cover",#N/A,TRUE,"Cover";"toc7",#N/A,TRUE,"TOC";"over",#N/A,TRUE,"Overview";"ts2",#N/A,TRUE,"Det_Trans_Sum";"ei3",#N/A,TRUE,"Earnings Impact";"ad3",#N/A,TRUE,"accretion dilution";"pfis3",#N/A,TRUE,"Pro Forma Income Statement";"profba",#N/A,TRUE,"Pro Forma Balance Sheet";"acq3",#N/A,TRUE,"Acquirer";"tar3",#N/A,TRUE,"Target"}</definedName>
    <definedName name="wrn.61." hidden="1">{"cover",#N/A,TRUE,"Cover";"toc8",#N/A,TRUE,"TOC";"over",#N/A,TRUE,"Overview";"ts2",#N/A,TRUE,"Det_Trans_Sum";"ei",#N/A,TRUE,"Earnings Impact";"ad",#N/A,TRUE,"accretion dilution";"tas",#N/A,TRUE,"TaintedShares";"hg",#N/A,TRUE,"Has-Gets";"pfis",#N/A,TRUE,"Pro Forma Income Statement";"ca",#N/A,TRUE,"Contribution_Analysis";"profba",#N/A,TRUE,"Pro Forma Balance Sheet";"acq",#N/A,TRUE,"Acquirer";"tar",#N/A,TRUE,"Target"}</definedName>
    <definedName name="wrn.62." hidden="1">{"cover",#N/A,TRUE,"Cover";"toc8",#N/A,TRUE,"TOC";"over",#N/A,TRUE,"Overview";"ts2",#N/A,TRUE,"Det_Trans_Sum";"ei1",#N/A,TRUE,"Earnings Impact";"ad1",#N/A,TRUE,"accretion dilution";"tas",#N/A,TRUE,"TaintedShares";"hg1",#N/A,TRUE,"Has-Gets";"pfis1",#N/A,TRUE,"Pro Forma Income Statement";"ca1",#N/A,TRUE,"Contribution_Analysis";"profba",#N/A,TRUE,"Pro Forma Balance Sheet";"acq1",#N/A,TRUE,"Acquirer";"tar1",#N/A,TRUE,"Target"}</definedName>
    <definedName name="wrn.63." hidden="1">{"cover",#N/A,TRUE,"Cover";"toc8",#N/A,TRUE,"TOC";"over",#N/A,TRUE,"Overview";"ts2",#N/A,TRUE,"Det_Trans_Sum";"ei2",#N/A,TRUE,"Earnings Impact";"ad2",#N/A,TRUE,"accretion dilution";"tas",#N/A,TRUE,"TaintedShares";"hg2",#N/A,TRUE,"Has-Gets";"pfis2",#N/A,TRUE,"Pro Forma Income Statement";"ca2",#N/A,TRUE,"Contribution_Analysis";"profba",#N/A,TRUE,"Pro Forma Balance Sheet";"acq2",#N/A,TRUE,"Acquirer";"tar2",#N/A,TRUE,"Target"}</definedName>
    <definedName name="wrn.64." hidden="1">{"cover",#N/A,TRUE,"Cover";"toc8",#N/A,TRUE,"TOC";"over",#N/A,TRUE,"Overview";"ts2",#N/A,TRUE,"Det_Trans_Sum";"ei3",#N/A,TRUE,"Earnings Impact";"ad3",#N/A,TRUE,"accretion dilution";"tas",#N/A,TRUE,"TaintedShares";"hg3",#N/A,TRUE,"Has-Gets";"pfis3",#N/A,TRUE,"Pro Forma Income Statement";"ca3",#N/A,TRUE,"Contribution_Analysis";"profba",#N/A,TRUE,"Pro Forma Balance Sheet";"acq3",#N/A,TRUE,"Acquirer";"tar3",#N/A,TRUE,"Target"}</definedName>
    <definedName name="wrn.65." hidden="1">{"cover",#N/A,TRUE,"Cover";"toc9",#N/A,TRUE,"TOC";"over",#N/A,TRUE,"Overview";"ts2",#N/A,TRUE,"Det_Trans_Sum";"ei",#N/A,TRUE,"Earnings Impact";"ad1",#N/A,TRUE,"accretion dilution";"pfis",#N/A,TRUE,"Pro Forma Income Statement";"ca",#N/A,TRUE,"Contribution_Analysis";"profba",#N/A,TRUE,"Pro Forma Balance Sheet";"acq",#N/A,TRUE,"Acquirer";"tar",#N/A,TRUE,"Target"}</definedName>
    <definedName name="wrn.66." hidden="1">{"cover",#N/A,TRUE,"Cover";"toc9",#N/A,TRUE,"TOC";"over",#N/A,TRUE,"Overview";"ts2",#N/A,TRUE,"Det_Trans_Sum";"ei1",#N/A,TRUE,"Earnings Impact";"ad1",#N/A,TRUE,"accretion dilution";"pfis1",#N/A,TRUE,"Pro Forma Income Statement";"ca1",#N/A,TRUE,"Contribution_Analysis";"profba",#N/A,TRUE,"Pro Forma Balance Sheet";"acq1",#N/A,TRUE,"Acquirer";"tar1",#N/A,TRUE,"Target"}</definedName>
    <definedName name="wrn.67." hidden="1">{"cover",#N/A,TRUE,"Cover";"toc9",#N/A,TRUE,"TOC";"over",#N/A,TRUE,"Overview";"ts2",#N/A,TRUE,"Det_Trans_Sum";"ei2",#N/A,TRUE,"Earnings Impact";"ad2",#N/A,TRUE,"accretion dilution";"pfis2",#N/A,TRUE,"Pro Forma Income Statement";"ca2",#N/A,TRUE,"Contribution_Analysis";"profba",#N/A,TRUE,"Pro Forma Balance Sheet";"acq2",#N/A,TRUE,"Acquirer";"tar2",#N/A,TRUE,"Target"}</definedName>
    <definedName name="wrn.68." hidden="1">{"cover",#N/A,TRUE,"Cover";"toc9",#N/A,TRUE,"TOC";"over",#N/A,TRUE,"Overview";"ts2",#N/A,TRUE,"Det_Trans_Sum";"ei3",#N/A,TRUE,"Earnings Impact";"ad3",#N/A,TRUE,"accretion dilution";"pfis3",#N/A,TRUE,"Pro Forma Income Statement";"ca3",#N/A,TRUE,"Contribution_Analysis";"profba",#N/A,TRUE,"Pro Forma Balance Sheet";"acq3",#N/A,TRUE,"Acquirer";"tar3",#N/A,TRUE,"Target"}</definedName>
    <definedName name="wrn.69." hidden="1">{"cover",#N/A,TRUE,"Cover";"toc10",#N/A,TRUE,"TOC";"over",#N/A,TRUE,"Overview";"ts2",#N/A,TRUE,"Det_Trans_Sum";"ei",#N/A,TRUE,"Earnings Impact";"ad",#N/A,TRUE,"accretion dilution";"hg",#N/A,TRUE,"Has-Gets";"pfis",#N/A,TRUE,"Pro Forma Income Statement";"ca",#N/A,TRUE,"Contribution_Analysis";"profba",#N/A,TRUE,"Pro Forma Balance Sheet";"acq",#N/A,TRUE,"Acquirer";"tar",#N/A,TRUE,"Target"}</definedName>
    <definedName name="wrn.7." hidden="1">{"cover",#N/A,TRUE,"Cover";"toc2",#N/A,TRUE,"TOC";"ts1",#N/A,TRUE,"Transaction Summary";"ei2c",#N/A,TRUE,"Earnings Impact";"ad2",#N/A,TRUE,"accretion dilution";"hg2",#N/A,TRUE,"Has-Gets"}</definedName>
    <definedName name="wrn.70." hidden="1">{"cover",#N/A,TRUE,"Cover";"toc10",#N/A,TRUE,"TOC";"over",#N/A,TRUE,"Overview";"ts2",#N/A,TRUE,"Det_Trans_Sum";"ei1",#N/A,TRUE,"Earnings Impact";"ad1",#N/A,TRUE,"accretion dilution";"hg",#N/A,TRUE,"Has-Gets";"pfis1",#N/A,TRUE,"Pro Forma Income Statement";"ca1",#N/A,TRUE,"Contribution_Analysis";"profba",#N/A,TRUE,"Pro Forma Balance Sheet";"acq1",#N/A,TRUE,"Acquirer";"tar1",#N/A,TRUE,"Target"}</definedName>
    <definedName name="wrn.71." hidden="1">{"cover",#N/A,TRUE,"Cover";"toc10",#N/A,TRUE,"TOC";"over",#N/A,TRUE,"Overview";"ts2",#N/A,TRUE,"Det_Trans_Sum";"ei2",#N/A,TRUE,"Earnings Impact";"ad2",#N/A,TRUE,"accretion dilution";"hg2",#N/A,TRUE,"Has-Gets";"pfis2",#N/A,TRUE,"Pro Forma Income Statement";"ca2",#N/A,TRUE,"Contribution_Analysis";"profba",#N/A,TRUE,"Pro Forma Balance Sheet";"acq2",#N/A,TRUE,"Acquirer";"tar2",#N/A,TRUE,"Target"}</definedName>
    <definedName name="wrn.72." hidden="1">{"cover",#N/A,TRUE,"Cover";"toc10",#N/A,TRUE,"TOC";"over",#N/A,TRUE,"Overview";"ts2",#N/A,TRUE,"Det_Trans_Sum";"ei3",#N/A,TRUE,"Earnings Impact";"ad3",#N/A,TRUE,"accretion dilution";"hg3",#N/A,TRUE,"Has-Gets";"pfis3",#N/A,TRUE,"Pro Forma Income Statement";"ca3",#N/A,TRUE,"Contribution_Analysis";"profba",#N/A,TRUE,"Pro Forma Balance Sheet";"acq3",#N/A,TRUE,"Acquirer";"tar3",#N/A,TRUE,"Target"}</definedName>
    <definedName name="wrn.8." hidden="1">{"cover",#N/A,TRUE,"Cover";"toc2",#N/A,TRUE,"TOC";"ts1",#N/A,TRUE,"Transaction Summary";"ei3",#N/A,TRUE,"Earnings Impact";"ad3",#N/A,TRUE,"accretion dilution";"hg3",#N/A,TRUE,"Has-Gets"}</definedName>
    <definedName name="wrn.9." hidden="1">{"cover",#N/A,TRUE,"Cover";"toc3",#N/A,TRUE,"TOC";"over",#N/A,TRUE,"Overview";"ts2",#N/A,TRUE,"Det_Trans_Sum";"eic",#N/A,TRUE,"Earnings Impact";"ad",#N/A,TRUE,"accretion dilution";"pfis",#N/A,TRUE,"Pro Forma Income Statement";"acqc",#N/A,TRUE,"Acquirer";"tarc",#N/A,TRUE,"Target"}</definedName>
    <definedName name="wrn.9_30._.Adv._.Board." hidden="1">{#N/A,#N/A,TRUE,"Fd II Bullets";#N/A,#N/A,TRUE,"Fd II Cap. Position ";#N/A,#N/A,TRUE,"FD II Portfolio Summary";#N/A,#N/A,TRUE,"BV Valuation ";#N/A,#N/A,TRUE,"FV Valuation";#N/A,#N/A,TRUE,"Valuation Change II";#N/A,#N/A,TRUE,"Costumes";#N/A,#N/A,TRUE,"DSI";#N/A,#N/A,TRUE,"Temple";#N/A,#N/A,TRUE,"Temple Value";#N/A,#N/A,TRUE,"JRI";#N/A,#N/A,TRUE,"Weasler";#N/A,#N/A,TRUE,"NDS ";#N/A,#N/A,TRUE,"J Chain";#N/A,#N/A,TRUE,"Stronghaven";#N/A,#N/A,TRUE,"Connor";#N/A,#N/A,TRUE,"HWC";#N/A,#N/A,TRUE,"F3 Bullets";#N/A,#N/A,TRUE,"Fd III Cap. Position  ";#N/A,#N/A,TRUE,"FD III Port Summ";#N/A,#N/A,TRUE,"BV Valuation";#N/A,#N/A,TRUE,"MV Valuation";#N/A,#N/A,TRUE,"Valuation Change III";#N/A,#N/A,TRUE,"Beacon";#N/A,#N/A,TRUE,"Beacon Value";#N/A,#N/A,TRUE,"Tharco";#N/A,#N/A,TRUE,"Tharco Value";#N/A,#N/A,TRUE,"Dee H";#N/A,#N/A,TRUE,"Dee H Value";#N/A,#N/A,TRUE,"Globe";#N/A,#N/A,TRUE,"Globe Value";#N/A,#N/A,TRUE,"CII";#N/A,#N/A,TRUE,"MCA";#N/A,#N/A,TRUE,"Elm";#N/A,#N/A,TRUE,"Hunt Valve";#N/A,#N/A,TRUE,"Hund 2";#N/A,#N/A,TRUE,"KBA";#N/A,#N/A,TRUE,"Glassmaster";#N/A,#N/A,TRUE,"May";#N/A,#N/A,TRUE,"CBSA";#N/A,#N/A,TRUE,"ACE";#N/A,#N/A,TRUE,"United Central";#N/A,#N/A,TRUE,"Jakel";#N/A,#N/A,TRUE,"Lake City ";#N/A,#N/A,TRUE,"F4 Bullets ";#N/A,#N/A,TRUE,"Fd IV Cap. Position  ";#N/A,#N/A,TRUE,"FD IV Portfolio Summary ";#N/A,#N/A,TRUE,"BV Valuation IV ";#N/A,#N/A,TRUE,"Western"}</definedName>
    <definedName name="wrn.9_30._.LP._.Meeting." hidden="1">{#N/A,#N/A,TRUE,"Fund II Graph";#N/A,#N/A,TRUE,"Fd II Cap. Position ";#N/A,#N/A,TRUE,"Fd II Inv. act.";#N/A,#N/A,TRUE,"FD II Portfolio Summary";#N/A,#N/A,TRUE,"BV Valuation II";#N/A,#N/A,TRUE,"FV Valuation II";#N/A,#N/A,TRUE,"Fund II Per.";#N/A,#N/A,TRUE,"Valuation Change II";#N/A,#N/A,TRUE,"JRI";#N/A,#N/A,TRUE,"Weasler";#N/A,#N/A,TRUE,"Return Analysis";#N/A,#N/A,TRUE,"NDS Return";#N/A,#N/A,TRUE,"NDS";#N/A,#N/A,TRUE,"Stronghaven";#N/A,#N/A,TRUE,"Connor";#N/A,#N/A,TRUE,"HWC";#N/A,#N/A,TRUE,"Temple";#N/A,#N/A,TRUE,"Fund III Graph";#N/A,#N/A,TRUE,"Fd III Cap. Position ";#N/A,#N/A,TRUE,"Add-ons";#N/A,#N/A,TRUE,"Fd III Inv. act.";#N/A,#N/A,TRUE,"FD III Port Summ";#N/A,#N/A,TRUE,"BV Valuation III";#N/A,#N/A,TRUE,"MV Valuation III";#N/A,#N/A,TRUE,"Fund III Per.";#N/A,#N/A,TRUE,"Valuation Change III";#N/A,#N/A,TRUE,"Beacon";#N/A,#N/A,TRUE,"CII";#N/A,#N/A,TRUE,"MCA";#N/A,#N/A,TRUE,"Elm";#N/A,#N/A,TRUE,"Tharco";#N/A,#N/A,TRUE,"Tharco Write-up";#N/A,#N/A,TRUE,"Dee H";#N/A,#N/A,TRUE,"Dee H. Memo";#N/A,#N/A,TRUE,"Globe";#N/A,#N/A,TRUE,"Hunt Valve";#N/A,#N/A,TRUE,"KBA";#N/A,#N/A,TRUE,"Glassmaster";#N/A,#N/A,TRUE,"MLS";#N/A,#N/A,TRUE,"CBSA";#N/A,#N/A,TRUE,"ACE";#N/A,#N/A,TRUE,"United Central";#N/A,#N/A,TRUE,"Jakel";#N/A,#N/A,TRUE,"Lake City ";#N/A,#N/A,TRUE,"LCF Com.";#N/A,#N/A,TRUE,"Fund IV Graph";#N/A,#N/A,TRUE,"Fd IV Cap. Position  ";#N/A,#N/A,TRUE,"Fd IV Inv. act.";#N/A,#N/A,TRUE,"FD IV Portfolio Summary ";#N/A,#N/A,TRUE,"BV Valuation";#N/A,#N/A,TRUE,"Fund IV Per.";#N/A,#N/A,TRUE,"Western";#N/A,#N/A,TRUE,"Kranson";#N/A,#N/A,TRUE,"ARC";#N/A,#N/A,TRUE,"Precise";#N/A,#N/A,TRUE,"WNA"}</definedName>
    <definedName name="wrn.95PROV." hidden="1">{#N/A,#N/A,FALSE,"Taxblinc";#N/A,#N/A,FALSE,"Rsvsacls"}</definedName>
    <definedName name="wrn.96_Finan." hidden="1">{"Finan_96",#N/A,FALSE,"proforma"}</definedName>
    <definedName name="wrn.97_Finan." hidden="1">{"Finan_97",#N/A,FALSE,"proforma"}</definedName>
    <definedName name="wrn.A_B_workpapers." hidden="1">{"field_exam_cover_page",#N/A,FALSE,"Input";"workpaper_contents",#N/A,FALSE,"Input";"ar_stats_B_1",#N/A,FALSE,"AR";"ar_aging_trends",#N/A,FALSE,"AR";"availability_comparison",#N/A,FALSE,"AR";"ineligible_summary",#N/A,FALSE,"AR";"ineligible_breakdown",#N/A,FALSE,"AR";"reconciliations",#N/A,FALSE,"AR";"ar_concentrations",#N/A,FALSE,"AR";"bbr_B_13",#N/A,FALSE,"AR";"bbr_questionnair",#N/A,FALSE,"AR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ccretion." hidden="1">{"Accretion",#N/A,FALSE,"Assum"}</definedName>
    <definedName name="wrn.ACCRUALS." hidden="1">{"ACCRUALS",#N/A,FALSE,"ACCRUALS"}</definedName>
    <definedName name="wrn.ACHESON94TAXRETURN." hidden="1">{#N/A,#N/A,FALSE,"일반적사항";#N/A,#N/A,FALSE,"주요재무자료";#N/A,#N/A,FALSE,"표지";#N/A,#N/A,FALSE,"총괄표";#N/A,#N/A,FALSE,"1호 과표세액";#N/A,#N/A,FALSE,"1-2호 농어촌과표";#N/A,#N/A,FALSE,"2호 서식";#N/A,#N/A,FALSE,"3(1)호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접대(을)";#N/A,#N/A,FALSE,"6-6호(부표) 자본적지출";#N/A,#N/A,FALSE,"6-10호 재고자산";#N/A,#N/A,FALSE,"6-11호 세금과공과";#N/A,#N/A,FALSE,"6-12호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PL";#N/A,#N/A,FALSE,"요약원가";#N/A,#N/A,FALSE,"요약RE"}</definedName>
    <definedName name="wrn.Acquiror." hidden="1">{"a_Acquiror Assumptions",#N/A,FALSE,"Financials";"b_Acquiror Income Statement",#N/A,FALSE,"Financials";"c_Acquiror Balance Sheet",#N/A,FALSE,"Financials";"d_Acquiror Cashflow Statement",#N/A,FALSE,"Financials"}</definedName>
    <definedName name="wrn.Acquisition_matrix." hidden="1">{"Acq_matrix",#N/A,FALSE,"Acquisition Matrix"}</definedName>
    <definedName name="wrn.Acquisition_matrix_from_DBAB" hidden="1">{"Acq_matrix",#N/A,FALSE,"Acquisition Matrix"}</definedName>
    <definedName name="wrn.Acquisition_matrix_from_DBAB_1" hidden="1">{"Acq_matrix",#N/A,FALSE,"Acquisition Matrix"}</definedName>
    <definedName name="wrn.Acquisition_matrix_from_DBAB_1_1" hidden="1">{"Acq_matrix",#N/A,FALSE,"Acquisition Matrix"}</definedName>
    <definedName name="wrn.Acquisition_matrix_from_DBAB_1_1_1" hidden="1">{"Acq_matrix",#N/A,FALSE,"Acquisition Matrix"}</definedName>
    <definedName name="wrn.Acquisition_matrix_from_DBAB_1_2" hidden="1">{"Acq_matrix",#N/A,FALSE,"Acquisition Matrix"}</definedName>
    <definedName name="wrn.Acquisition_matrix_from_DBAB_2" hidden="1">{"Acq_matrix",#N/A,FALSE,"Acquisition Matrix"}</definedName>
    <definedName name="wrn.Acquisition_matrix_from_DBAB_3" hidden="1">{"Acq_matrix",#N/A,FALSE,"Acquisition Matrix"}</definedName>
    <definedName name="wrn.Acquisition_matrix_from_DBAB_4" hidden="1">{"Acq_matrix",#N/A,FALSE,"Acquisition Matrix"}</definedName>
    <definedName name="wrn.Acquisition_matrix_from_DBAB_5" hidden="1">{"Acq_matrix",#N/A,FALSE,"Acquisition Matrix"}</definedName>
    <definedName name="wrn.Actual._.Data._.Entry." hidden="1">{#N/A,#N/A,FALSE,"Sales"}</definedName>
    <definedName name="wrn.adj95." hidden="1">{"adj95mult",#N/A,FALSE,"COMPCO";"adj95est",#N/A,FALSE,"COMPCO"}</definedName>
    <definedName name="wrn.adj95._from_DBAB" hidden="1">{"adj95mult",#N/A,FALSE,"COMPCO";"adj95est",#N/A,FALSE,"COMPCO"}</definedName>
    <definedName name="wrn.adj95._from_DBAB_1" hidden="1">{"adj95mult",#N/A,FALSE,"COMPCO";"adj95est",#N/A,FALSE,"COMPCO"}</definedName>
    <definedName name="wrn.adj95._from_DBAB_1_1" hidden="1">{"adj95mult",#N/A,FALSE,"COMPCO";"adj95est",#N/A,FALSE,"COMPCO"}</definedName>
    <definedName name="wrn.adj95._from_DBAB_1_1_1" hidden="1">{"adj95mult",#N/A,FALSE,"COMPCO";"adj95est",#N/A,FALSE,"COMPCO"}</definedName>
    <definedName name="wrn.adj95._from_DBAB_1_2" hidden="1">{"adj95mult",#N/A,FALSE,"COMPCO";"adj95est",#N/A,FALSE,"COMPCO"}</definedName>
    <definedName name="wrn.adj95._from_DBAB_2" hidden="1">{"adj95mult",#N/A,FALSE,"COMPCO";"adj95est",#N/A,FALSE,"COMPCO"}</definedName>
    <definedName name="wrn.adj95._from_DBAB_3" hidden="1">{"adj95mult",#N/A,FALSE,"COMPCO";"adj95est",#N/A,FALSE,"COMPCO"}</definedName>
    <definedName name="wrn.adj95._from_DBAB_4" hidden="1">{"adj95mult",#N/A,FALSE,"COMPCO";"adj95est",#N/A,FALSE,"COMPCO"}</definedName>
    <definedName name="wrn.adj95._from_DBAB_5" hidden="1">{"adj95mult",#N/A,FALSE,"COMPCO";"adj95est",#N/A,FALSE,"COMPCO"}</definedName>
    <definedName name="wrn.adj95a" hidden="1">{"adj95mult",#N/A,FALSE,"COMPCO";"adj95est",#N/A,FALSE,"COMPCO"}</definedName>
    <definedName name="wrn.AEA." hidden="1">{#N/A,#N/A,FALSE,"Proj. Summary FS";#N/A,#N/A,FALSE,"Proj. Detail IS";#N/A,#N/A,FALSE,"Proj. Detail BS";#N/A,#N/A,FALSE,"Proj. Detail CF";#N/A,#N/A,FALSE,"Proj. Detail % IS";#N/A,#N/A,FALSE,"Covenants and Census";#N/A,#N/A,FALSE,"Mo. Summary FS";#N/A,#N/A,FALSE,"Mo. Summary IS";#N/A,#N/A,FALSE,"Mo. Summary BS";#N/A,#N/A,FALSE,"Mo. Summary CF";#N/A,#N/A,FALSE,"Mo. Summary % IS";#N/A,#N/A,FALSE,"Mo. Sum. Covenants";#N/A,#N/A,FALSE,"Mo-YTD Summary IS ";#N/A,#N/A,FALSE,"Quarterly  Consol.";#N/A,#N/A,FALSE,"Monthly Consol.";#N/A,#N/A,FALSE,"Y E Projection"}</definedName>
    <definedName name="wrn.AFPONLY." hidden="1">{"dols",#N/A,FALSE,"G&amp;A_ORAC";"DOLS",#N/A,FALSE,"G&amp;A_TOT";"DOLS",#N/A,FALSE,"G&amp;A_HR";"DOLS",#N/A,FALSE,"G&amp;A_FAC";"DOLS",#N/A,FALSE,"G&amp;A_SLGH";"dols",#N/A,FALSE,"G&amp;A_PDELT";"DOLS",#N/A,FALSE,"G&amp;A_FIN";"dols",#N/A,FALSE,"G&amp;A_CRPSV";"DOLS",#N/A,FALSE,"G&amp;A_OPN";"DOLS",#N/A,FALSE,"G&amp;A_BLB";"DOLS",#N/A,FALSE,"G&amp;A_SSC";"DOLS",#N/A,FALSE,"G&amp;A_LEG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{#N/A,#N/A,FALSE,"Index";#N/A,#N/A,FALSE,"inc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wrn.All._.Countries." hidden="1">{#N/A,#N/A,FALSE,"Australia";#N/A,#N/A,FALSE,"Austria";#N/A,#N/A,FALSE,"Belgium";#N/A,#N/A,FALSE,"Canada";#N/A,#N/A,FALSE,"France";#N/A,#N/A,FALSE,"Germany";#N/A,#N/A,FALSE,"Hong Kong";#N/A,#N/A,FALSE,"Italy";#N/A,#N/A,FALSE,"Japan";#N/A,#N/A,FALSE,"Korea";#N/A,#N/A,FALSE,"Mexico";#N/A,#N/A,FALSE,"Poland";#N/A,#N/A,FALSE,"Spain";#N/A,#N/A,FALSE,"Switzerland";#N/A,#N/A,FALSE,"UK"}</definedName>
    <definedName name="wrn.All._.First._.Pass._.Schedules." hidden="1">{#N/A,#N/A,FALSE,"Assumptions";#N/A,#N/A,FALSE,"Inc Stmt";#N/A,#N/A,FALSE,"Stats";#N/A,#N/A,FALSE,"Existing Business";#N/A,#N/A,FALSE,"New Business";#N/A,#N/A,FALSE,"Labor";#N/A,#N/A,FALSE,"Vehicles";#N/A,#N/A,FALSE,"Facilities";#N/A,#N/A,FALSE,"Indirect Costs";#N/A,#N/A,FALSE,"Capital";#N/A,#N/A,FALSE,"CABR Form";#N/A,#N/A,FALSE,"Corp Costs";#N/A,#N/A,FALSE,"YTD Upload"}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Main._.Schedules." hidden="1">{"PrefMain",#N/A,FALSE,"Pref";"AsmpMain",#N/A,FALSE,"Asmp";"IncMain",#N/A,FALSE,"Inc";"BalMain",#N/A,FALSE,"Bal";"GCFMain",#N/A,FALSE,"GCF";"RcDsMain",#N/A,FALSE,"RcDs";"RevMain",#N/A,FALSE,"Rev";"WCapMain",#N/A,FALSE,"WCap";"CapExMain",#N/A,FALSE,"CapEx";"DebtMain",#N/A,FALSE,"Debt";"RatMain",#N/A,FALSE,"Rat";"ValMain",#N/A,FALSE,"Val";"BEvnMain",#N/A,FALSE,"BEvn"}</definedName>
    <definedName name="wrn.ALL._.OFF._.QTR." hidden="1">{#N/A,#N/A,FALSE,"Contents";"CAUSTIC SERV IS",#N/A,FALSE,"CAUSTIC SERV IS"}</definedName>
    <definedName name="wrn.ALL._.PAGES." hidden="1">{#N/A,#N/A,FALSE,"puboff";#N/A,#N/A,FALSE,"financials";#N/A,#N/A,FALSE,"valuation";#N/A,#N/A,FALSE,"split"}</definedName>
    <definedName name="wrn.all._.print." hidden="1">{#N/A,#N/A,FALSE,"Summary";#N/A,#N/A,FALSE,"Edit";#N/A,#N/A,FALSE,"MedProf";#N/A,#N/A,FALSE,"Proj Mgt";#N/A,#N/A,FALSE,"Creat Svc";#N/A,#N/A,FALSE,"Meet Svc";#N/A,#N/A,FALSE,"Non-OCC";#N/A,#N/A,FALSE,"Client Svc";#N/A,#N/A,FALSE,"Bus Dev";#N/A,#N/A,FALSE,"Indirect"}</definedName>
    <definedName name="wrn.ALL._.QTR." hidden="1">{"CONTENTS",#N/A,FALSE,"Contents";"CAUSTIC SERV IS",#N/A,FALSE,"CAUSTIC SERV IS";"CAUSTIC SERV QTR",#N/A,FALSE,"CAUSTIC SERV QTR";"Balance Sheet",#N/A,FALSE,"Balance Sheet";"Cash Flow",#N/A,FALSE,"Cash Flow";"Dashboard",#N/A,FALSE,"Dashboard"}</definedName>
    <definedName name="wrn.All._.Reports." hidden="1">{"Statement of Income and Expense",#N/A,FALSE,"MSEKYP&amp;L";"Balance Sheet Assets",#N/A,FALSE,"MSEKYP&amp;L";"Balance Sheet Liabilities and Stockholders Equity",#N/A,FALSE,"MSEKYP&amp;L";"Statement of Cash Flows",#N/A,FALSE,"MSEKYP&amp;L"}</definedName>
    <definedName name="wrn.All._.Schedules." hidden="1">{#N/A,#N/A,FALSE,"Assumptions";#N/A,#N/A,FALSE,"Inc Stmt";#N/A,#N/A,FALSE,"Stats";#N/A,#N/A,FALSE,"Existing Business";#N/A,#N/A,FALSE,"New Business";#N/A,#N/A,FALSE,"Labor";#N/A,#N/A,FALSE,"Vehicles";#N/A,#N/A,FALSE,"Facilities";#N/A,#N/A,FALSE,"Indirect Costs";#N/A,#N/A,FALSE,"Capital";#N/A,#N/A,FALSE,"CABR Form";#N/A,#N/A,FALSE,"Corp Costs"}</definedName>
    <definedName name="wrn.All._.Sections." hidden="1">{"Data Entry",#N/A,FALSE,"COMPTEMP";"Ratios",#N/A,FALSE,"COMPTEMP";"Aggregate Values",#N/A,FALSE,"COMPTEMP";"Equity Multiples",#N/A,FALSE,"COMPTEMP";"Summary Overview",#N/A,FALSE,"COMPTEMP"}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ites." hidden="1">{#N/A,#N/A,FALSE,"Bakersfield PCs";#N/A,#N/A,FALSE,"Bremer PCs";#N/A,#N/A,FALSE,"Bakersfield Notebooks"}</definedName>
    <definedName name="wrn.All._.Statements." hidden="1">{"Income Statement",#N/A,FALSE,"Income Statement";"Balance Sheet",#N/A,FALSE,"Balance Sheet";"Cash Flow",#N/A,FALSE,"Cash Flow";"Ratios",#N/A,FALSE,"Ratios"}</definedName>
    <definedName name="wrn.All._.Stock_10_12_14.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c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_charts." hidden="1">{"chart_ar_stats",#N/A,FALSE,"AR Chart1";"chart_percent_AR_past_due",#N/A,FALSE,"AR Chart2";"chart_ap_trends_only",#N/A,FALSE,"AP Chart"}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Models2" hidden="1">{#N/A,#N/A,FALSE,"Projections";#N/A,#N/A,FALSE,"Multiples Valuation";#N/A,#N/A,FALSE,"LBO";#N/A,#N/A,FALSE,"Multiples_Sensitivity";#N/A,#N/A,FALSE,"Summary"}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4" hidden="1">{#N/A,#N/A,FALSE,"ASSUMPTIONS";#N/A,#N/A,FALSE,"Valuation Summary";"page1",#N/A,FALSE,"PRESENTATION";"page2",#N/A,FALSE,"PRESENTATION";#N/A,#N/A,FALSE,"ORIGINAL_ROLLBACK"}</definedName>
    <definedName name="wrn.ALL5" hidden="1">{#N/A,#N/A,FALSE,"ASSUMPTIONS";#N/A,#N/A,FALSE,"Valuation Summary";"page1",#N/A,FALSE,"PRESENTATION";"page2",#N/A,FALSE,"PRESENTATION";#N/A,#N/A,FALSE,"ORIGINAL_ROLLBACK"}</definedName>
    <definedName name="wrn.ALL6" hidden="1">{#N/A,#N/A,FALSE,"ASSUMPTIONS";#N/A,#N/A,FALSE,"Valuation Summary";"page1",#N/A,FALSE,"PRESENTATION";"page2",#N/A,FALSE,"PRESENTATION";#N/A,#N/A,FALSE,"ORIGINAL_ROLLBACK"}</definedName>
    <definedName name="wrn.ALL8" hidden="1">{#N/A,#N/A,FALSE,"ASSUMPTIONS";#N/A,#N/A,FALSE,"Valuation Summary";"page1",#N/A,FALSE,"PRESENTATION";"page2",#N/A,FALSE,"PRESENTATION";#N/A,#N/A,FALSE,"ORIGINAL_ROLLBACK"}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butPREMUIM2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DataPages." hidden="1">{#N/A,#N/A,FALSE,"Balance Sheet";#N/A,#N/A,FALSE,"Income Statement";#N/A,#N/A,FALSE,"Changes in Financial Position"}</definedName>
    <definedName name="wrn.AllModels." hidden="1">{#N/A,#N/A,FALSE,"AD_Purchase";#N/A,#N/A,FALSE,"Credit";#N/A,#N/A,FALSE,"PF Acquisition";#N/A,#N/A,FALSE,"PF Offering"}</definedName>
    <definedName name="wrn.ALLOCATIONS." hidden="1">{"ALLOCATIONS",#N/A,FALSE,"ALLOCATIONS"}</definedName>
    <definedName name="wrn.ALLPAG." hidden="1">{#N/A,#N/A,FALSE,"Cover";#N/A,#N/A,FALSE,"PAI";#N/A,#N/A,FALSE,"PALS991";#N/A,#N/A,FALSE,"PALS97A";#N/A,#N/A,FALSE,"AAHC";#N/A,#N/A,FALSE,"PCC";#N/A,#N/A,FALSE,"PAPs"}</definedName>
    <definedName name="wrn.Allpag3" hidden="1">{#N/A,#N/A,FALSE,"Cover";#N/A,#N/A,FALSE,"PAI";#N/A,#N/A,FALSE,"PALS991";#N/A,#N/A,FALSE,"PALS97A";#N/A,#N/A,FALSE,"AAHC";#N/A,#N/A,FALSE,"PCC";#N/A,#N/A,FALSE,"PAPs"}</definedName>
    <definedName name="wrn.ALLPAG4" hidden="1">{#N/A,#N/A,FALSE,"Cover";#N/A,#N/A,FALSE,"PAI";#N/A,#N/A,FALSE,"PALS991";#N/A,#N/A,FALSE,"PALS97A";#N/A,#N/A,FALSE,"AAHC";#N/A,#N/A,FALSE,"PCC";#N/A,#N/A,FALSE,"PAPs"}</definedName>
    <definedName name="wrn.ALLPageSUM" hidden="1">{#N/A,#N/A,FALSE,"Cover";#N/A,#N/A,FALSE,"PAI";#N/A,#N/A,FALSE,"PALS991";#N/A,#N/A,FALSE,"PALS97A";#N/A,#N/A,FALSE,"AAHC";#N/A,#N/A,FALSE,"PCC";#N/A,#N/A,FALSE,"PAPs"}</definedName>
    <definedName name="wrn.ALLPAGSUM" hidden="1">{#N/A,#N/A,FALSE,"Cover";#N/A,#N/A,FALSE,"PAI";#N/A,#N/A,FALSE,"PALS991";#N/A,#N/A,FALSE,"PALS97A";#N/A,#N/A,FALSE,"AAHC";#N/A,#N/A,FALSE,"PCC";#N/A,#N/A,FALSE,"PAPs"}</definedName>
    <definedName name="wrn.ALLPagSUm2" hidden="1">{#N/A,#N/A,FALSE,"Cover";#N/A,#N/A,FALSE,"PAI";#N/A,#N/A,FALSE,"PALS991";#N/A,#N/A,FALSE,"PALS97A";#N/A,#N/A,FALSE,"AAHC";#N/A,#N/A,FALSE,"PCC";#N/A,#N/A,FALSE,"PAPs"}</definedName>
    <definedName name="wrn.ALLQTRS." hidden="1">{"QTR1",#N/A,FALSE,"Q1 Detail";"QTR2",#N/A,FALSE,"Q2 Detail";"QTR3",#N/A,FALSE,"Q3 Detail";"QTR4",#N/A,FALSE,"Q4 Detail"}</definedName>
    <definedName name="wrn.ALLRPTS." hidden="1">{"QTR1",#N/A,FALSE,"96OUT";"QTR2",#N/A,FALSE,"96OUT";"QTR3",#N/A,FALSE,"96OUT";"QTR4",#N/A,FALSE,"96OUT";"YEAR",#N/A,FALSE,"96OUT"}</definedName>
    <definedName name="wrn.AMTNOL." hidden="1">{#N/A,#N/A,TRUE,"91AMTNOL";#N/A,#N/A,TRUE,"92AMTNOL";#N/A,#N/A,TRUE,"93AMTNOL"}</definedName>
    <definedName name="wrn.Analytic." hidden="1">{#N/A,#N/A,FALSE,"Fisons_Sci_Instr";#N/A,#N/A,FALSE,"Fisons_Lab_Supplies";#N/A,#N/A,FALSE,"Nunc";#N/A,#N/A,FALSE,"Sorvall";#N/A,#N/A,FALSE,"Dynatech";#N/A,#N/A,FALSE,"Hach"}</definedName>
    <definedName name="wrn.Annual_n_Quarterly." hidden="1">{"Annual",#N/A,FALSE,"Sales &amp; Market";"Quarterly",#N/A,FALSE,"Sales &amp; Market"}</definedName>
    <definedName name="wrn.April._.Financials." hidden="1">{"Statement of Income",#N/A,TRUE,"Mar99";"Balance Sheet",#N/A,TRUE,"Mar99"}</definedName>
    <definedName name="wrn.AQUIROR._.DCF." hidden="1">{"AQUIRORDCF",#N/A,FALSE,"Merger consequences";"Acquirorassns",#N/A,FALSE,"Merger consequences"}</definedName>
    <definedName name="wrn.AQUIROR._.DCF._from_DBAB" hidden="1">{"AQUIRORDCF",#N/A,FALSE,"Merger consequences";"Acquirorassns",#N/A,FALSE,"Merger consequences"}</definedName>
    <definedName name="wrn.AQUIROR._.DCF._from_DBAB_1" hidden="1">{"AQUIRORDCF",#N/A,FALSE,"Merger consequences";"Acquirorassns",#N/A,FALSE,"Merger consequences"}</definedName>
    <definedName name="wrn.AQUIROR._.DCF._from_DBAB_1_1" hidden="1">{"AQUIRORDCF",#N/A,FALSE,"Merger consequences";"Acquirorassns",#N/A,FALSE,"Merger consequences"}</definedName>
    <definedName name="wrn.AQUIROR._.DCF._from_DBAB_1_1_1" hidden="1">{"AQUIRORDCF",#N/A,FALSE,"Merger consequences";"Acquirorassns",#N/A,FALSE,"Merger consequences"}</definedName>
    <definedName name="wrn.AQUIROR._.DCF._from_DBAB_1_2" hidden="1">{"AQUIRORDCF",#N/A,FALSE,"Merger consequences";"Acquirorassns",#N/A,FALSE,"Merger consequences"}</definedName>
    <definedName name="wrn.AQUIROR._.DCF._from_DBAB_2" hidden="1">{"AQUIRORDCF",#N/A,FALSE,"Merger consequences";"Acquirorassns",#N/A,FALSE,"Merger consequences"}</definedName>
    <definedName name="wrn.AQUIROR._.DCF._from_DBAB_3" hidden="1">{"AQUIRORDCF",#N/A,FALSE,"Merger consequences";"Acquirorassns",#N/A,FALSE,"Merger consequences"}</definedName>
    <definedName name="wrn.AQUIROR._.DCF._from_DBAB_4" hidden="1">{"AQUIRORDCF",#N/A,FALSE,"Merger consequences";"Acquirorassns",#N/A,FALSE,"Merger consequences"}</definedName>
    <definedName name="wrn.AQUIROR._.DCF._from_DBAB_5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umptions." hidden="1">{"Assumptions",#N/A,FALSE,"Assum"}</definedName>
    <definedName name="wrn.Assumptions._.and._.Results." hidden="1">{"CV_1",#N/A,TRUE,"Assumptions and Results"}</definedName>
    <definedName name="wrn.audit._.adjustments." hidden="1">{#N/A,#N/A,TRUE,"Summary";#N/A,#N/A,TRUE,"Amort.";#N/A,#N/A,TRUE,"93TAX";#N/A,#N/A,TRUE,"93NOLCB";#N/A,#N/A,TRUE,"92TAX";#N/A,#N/A,TRUE,"92NOLCB";#N/A,#N/A,TRUE,"91TAX";#N/A,#N/A,TRUE,"91NOLCB";#N/A,#N/A,TRUE,"92AMTNOL";#N/A,#N/A,TRUE,"921120X"}</definedName>
    <definedName name="wrn.Auto._.Comp." hidden="1">{#N/A,#N/A,FALSE,"Sheet1"}</definedName>
    <definedName name="wrn.Auto._.Comp.1" hidden="1">{#N/A,#N/A,FALSE,"Sheet1"}</definedName>
    <definedName name="wrn.Auto._.Comp2." hidden="1">{#N/A,#N/A,FALSE,"Sheet1"}</definedName>
    <definedName name="wrn.B._.Reports." hidden="1">{"bprofit",#N/A,FALSE,"Reports (B)";"bcash",#N/A,FALSE,"Reports (B)";"bbsheet",#N/A,FALSE,"Reports (B)"}</definedName>
    <definedName name="wrn.Back._.Page." hidden="1">{"Back Page",#N/A,FALSE,"Front and Back"}</definedName>
    <definedName name="wrn.backup." hidden="1">{"background",#N/A,FALSE,"CS First Boston Merger Model";"inputs",#N/A,FALSE,"CS First Boston Merger Model"}</definedName>
    <definedName name="wrn.Balance._.Sheet." hidden="1">{"Balance Sheet",#N/A,FALSE,"Balance Sheet"}</definedName>
    <definedName name="wrn.Balance._.Sheet._.Qtr._.Workbook." hidden="1">{#N/A,#N/A,FALSE,"Checklist";#N/A,#N/A,FALSE,"Balance Sheet";#N/A,#N/A,FALSE,"COC - Quarterly";#N/A,#N/A,FALSE,"COC - Year-To-Date";#N/A,#N/A,FALSE,"AR Aging";#N/A,#N/A,FALSE,"Other AR";#N/A,#N/A,FALSE,"Fixed Assets";#N/A,#N/A,FALSE,"Inventory_LC";#N/A,#N/A,FALSE,"Inventory_Units";#N/A,#N/A,FALSE,"Income Tax Schedule";#N/A,#N/A,FALSE,"Interco. Detail";#N/A,#N/A,FALSE,"Interco. Summary";#N/A,#N/A,FALSE,"Interco. Sales &amp; GP";#N/A,#N/A,FALSE,"Due dates";#N/A,#N/A,FALSE,"Policies"}</definedName>
    <definedName name="wrn.balance._.sheet2." hidden="1">{"bs",#N/A,FALSE,"SCF"}</definedName>
    <definedName name="wrn.balance._.sheet3." hidden="1">{"bs",#N/A,FALSE,"SCF"}</definedName>
    <definedName name="wrn.balance._.sheet4." hidden="1">{"bs",#N/A,FALSE,"SCF"}</definedName>
    <definedName name="wrn.balance._sheet2." hidden="1">{"bs",#N/A,FALSE,"SCF"}</definedName>
    <definedName name="wrn.balance.sum.sheet" hidden="1">{"bs",#N/A,FALSE,"SCF"}</definedName>
    <definedName name="wrn.balanceeee.sheet2" hidden="1">{"bs",#N/A,FALSE,"SCF"}</definedName>
    <definedName name="wrn.BALSHEET." hidden="1">{"BALSHEET",#N/A,FALSE,"BALSHEET"}</definedName>
    <definedName name="wrn.Bank._.Rec." hidden="1">{#N/A,#N/A,FALSE,"1stRec"}</definedName>
    <definedName name="wrn.Banu." hidden="1">{#N/A,#N/A,FALSE,"Report 2";#N/A,#N/A,FALSE,"Report 3";#N/A,#N/A,FALSE,"Konrzern"}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asics." hidden="1">{#N/A,#N/A,FALSE,"TSUM";#N/A,#N/A,FALSE,"shares";#N/A,#N/A,FALSE,"earnout";#N/A,#N/A,FALSE,"Heaty";#N/A,#N/A,FALSE,"self-tend";#N/A,#N/A,FALSE,"self-sum"}</definedName>
    <definedName name="wrn.BEL." hidden="1">{"IS",#N/A,FALSE,"IS";"RPTIS",#N/A,FALSE,"RPTIS";"STATS",#N/A,FALSE,"STATS";"CELL",#N/A,FALSE,"CELL";"BS",#N/A,FALSE,"BS"}</definedName>
    <definedName name="wrn.belknap._.package.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richt._.Vorstand." hidden="1">{#N/A,#N/A,FALSE,"Finale1";#N/A,#N/A,FALSE,"Finale2";#N/A,#N/A,FALSE,"peiodisch1";#N/A,#N/A,FALSE,"periodisch2";#N/A,#N/A,FALSE,"Aktiv";#N/A,#N/A,FALSE,"Passiv";#N/A,#N/A,FALSE,"Report 2";#N/A,#N/A,FALSE,"Report 3";#N/A,#N/A,FALSE,"Summary";#N/A,#N/A,FALSE,"EWB";#N/A,#N/A,FALSE,"Actual-Budget (kum)";#N/A,#N/A,FALSE,"Actual-Budget (per)";#N/A,#N/A,FALSE,"Comparison YTD"}</definedName>
    <definedName name="wrn.BidCo." hidden="1">{#N/A,#N/A,FALSE,"BidCo Assumptions";#N/A,#N/A,FALSE,"Credit Stats";#N/A,#N/A,FALSE,"Bidco Summary";#N/A,#N/A,FALSE,"BIDCO Consolidated"}</definedName>
    <definedName name="wrn.BILLINGS." hidden="1">{"BILLINGS",#N/A,FALSE,"BILLINGS"}</definedName>
    <definedName name="wrn.BIS_Vorgaben." hidden="1">{#N/A,#N/A,FALSE,"Aktiv";#N/A,#N/A,FALSE,"stat.con.";#N/A,#N/A,FALSE,"Konzern"}</definedName>
    <definedName name="wrn.Bista_Unterlagen." hidden="1">{#N/A,#N/A,FALSE,"Eingaben";#N/A,#N/A,FALSE,"Auft. Einl. + Zinsen";#N/A,#N/A,FALSE,"Forder.+Verbindlk. ";#N/A,#N/A,FALSE,"Sonstige Aktiva";#N/A,#N/A,FALSE,"Sonstige Passiva";#N/A,#N/A,FALSE,"Debitoren (Anlage B1)";#N/A,#N/A,FALSE,"Anlage zu B1";#N/A,#N/A,FALSE,"Hauptvordruck Blatt 1";#N/A,#N/A,FALSE,"Hauptvordruck Blatt 2";#N/A,#N/A,FALSE,"Buchford. B 1";#N/A,#N/A,FALSE,"Grundsatz II";#N/A,#N/A,FALSE,"Grundsatz III"}</definedName>
    <definedName name="wrn.BL94TAXRETURN." hidden="1">{#N/A,#N/A,FALSE,"일반적사항";#N/A,#N/A,FALSE,"주요재무자료";#N/A,#N/A,FALSE,"10(2)호 소득공제";#N/A,#N/A,FALSE,"표지";#N/A,#N/A,FALSE,"총괄표";#N/A,#N/A,FALSE,"1호 과표세액";#N/A,#N/A,FALSE,"2호 서식";#N/A,#N/A,FALSE,"2호부표 최저한세";#N/A,#N/A,FALSE,"3(1)호 공제감면";#N/A,#N/A,FALSE,"3(1) 부1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첨부(손)";#N/A,#N/A,FALSE,"재고자산추인";#N/A,#N/A,FALSE,"6-1호 수입금액";#N/A,#N/A,FALSE,"6-2(2)호 중소투자";#N/A,#N/A,FALSE,"6-2(4)호 해외시장";#N/A,#N/A,FALSE,"6-2(12)호 수출손실";#N/A,#N/A,FALSE,"6-3호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자본적지출";#N/A,#N/A,FALSE,"감가총괄";#N/A,#N/A,FALSE,"6-10호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PL";#N/A,#N/A,FALSE,"요약원가";#N/A,#N/A,FALSE,"요약RE";#N/A,#N/A,FALSE,"60호 을 적정유보";#N/A,#N/A,FALSE,"60호 갑 적정유보";#N/A,#N/A,FALSE,"표지";#N/A,#N/A,FALSE,"총괄표";#N/A,#N/A,FALSE,"1호 과표세액";#N/A,#N/A,FALSE,"1호 과표세액";#N/A,#N/A,FALSE,"1호 과표세액";#N/A,#N/A,FALSE,"1-2호 농어촌과표";#N/A,#N/A,FALSE,"2호 서식";#N/A,#N/A,FALSE,"2호부표 최저한세";#N/A,#N/A,FALSE,"3(1)호 공제감면";#N/A,#N/A,FALSE,"3(1) 부1 공제감면";#N/A,#N/A,FALSE,"3(1) 부2 공제감면";#N/A,#N/A,FALSE,"3(1) 부3 세액조정";#N/A,#N/A,FALSE,"3(1) 부4 공제감면";#N/A,#N/A,FALSE,"3호 임시투자공제";#N/A,#N/A,FALSE,"3(1)부7 기업합리";#N/A,#N/A,FALSE,"3(3)호(갑) 원천납부";#N/A,#N/A,FALSE,"5호 농어촌";#N/A,#N/A,FALSE,"6호 소득금액";#N/A,#N/A,FALSE,"6호 첨부(익)";#N/A,#N/A,FALSE,"6-1호 수입금액";#N/A,#N/A,FALSE,"6-1호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자본적지출";#N/A,#N/A,FALSE,"6-10호 재고자산";#N/A,#N/A,FALSE,"6-11호 세금과공과";#N/A,#N/A,FALSE,"6-12호 선급비용";#N/A,#N/A,FALSE,"9호 자본금(갑)";#N/A,#N/A,FALSE,"9호 자본금(을)";#N/A,#N/A,FALSE,"10(2)호 소득공제";#N/A,#N/A,FALSE,"10(3)호 부표";#N/A,#N/A,FALSE,"10(3)호 주요계정";#N/A,#N/A,FALSE,"10(4)호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PL";#N/A,#N/A,FALSE,"요약원가";#N/A,#N/A,FALSE,"요약RE";#N/A,#N/A,FALSE,"요약RE"}</definedName>
    <definedName name="wrn.Board._.Report." hidden="1">{#N/A,#N/A,TRUE,"Cover";#N/A,#N/A,TRUE,"Contents (2)";#N/A,#N/A,TRUE,"I_S";#N/A,#N/A,TRUE,"Stats";#N/A,#N/A,TRUE,"Unit Analysis";#N/A,#N/A,TRUE,"B_S";#N/A,#N/A,TRUE,"C_F";#N/A,#N/A,TRUE,"S_E";#N/A,#N/A,TRUE,"SG&amp;A";#N/A,#N/A,TRUE,"R&amp;D Costs";#N/A,#N/A,TRUE,"M&amp;A Costs";#N/A,#N/A,TRUE,"Interest";#N/A,#N/A,TRUE,"Lumber Inv.";#N/A,#N/A,TRUE,"Sales Summary "}</definedName>
    <definedName name="wrn.BOTH." hidden="1">{"DOLS",#N/A,FALSE,"G&amp;A_TOT";"PDS",#N/A,FALSE,"G&amp;A_TOT"}</definedName>
    <definedName name="wrn.Branch._.Income._.Statement." hidden="1">{#N/A,#N/A,FALSE,"Stmt";#N/A,#N/A,FALSE,"Office";#N/A,#N/A,FALSE,"SF01";#N/A,#N/A,FALSE,"AD02";#N/A,#N/A,FALSE,"EC03";#N/A,#N/A,FALSE,"RC04";#N/A,#N/A,FALSE,"WT05";#N/A,#N/A,FALSE,"SF06";#N/A,#N/A,FALSE,"WS07";#N/A,#N/A,FALSE,"LC08";#N/A,#N/A,FALSE,"MF09";#N/A,#N/A,FALSE,"SP10";#N/A,#N/A,FALSE,"WK11";#N/A,#N/A,FALSE,"BK12";#N/A,#N/A,FALSE,"YT13";#N/A,#N/A,FALSE,"NP14";#N/A,#N/A,FALSE,"KN15";#N/A,#N/A,FALSE,"BV16";#N/A,#N/A,FALSE,"LN17";#N/A,#N/A,FALSE,"SS18";#N/A,#N/A,FALSE,"SU19";#N/A,#N/A,FALSE,"MA20";#N/A,#N/A,FALSE,"WT21";#N/A,#N/A,FALSE,"MT22";#N/A,#N/A,FALSE,"GF23";#N/A,#N/A,FALSE,"BM24";#N/A,#N/A,FALSE,"FG25";#N/A,#N/A,FALSE,"FG26";#N/A,#N/A,FALSE,"FM27";#N/A,#N/A,FALSE,"SB28";#N/A,#N/A,FALSE,"GL29";#N/A,#N/A,FALSE,"PL30";#N/A,#N/A,FALSE,"CS31";#N/A,#N/A,FALSE,"DN32";#N/A,#N/A,FALSE,"CS33";#N/A,#N/A,FALSE,"PL34";#N/A,#N/A,FALSE,"DU35";#N/A,#N/A,FALSE,"SC36";#N/A,#N/A,FALSE,"WL37";#N/A,#N/A,FALSE,"NF38";#N/A,#N/A,FALSE,"GL39";#N/A,#N/A,FALSE,"FM40";#N/A,#N/A,FALSE,"CL41"}</definedName>
    <definedName name="wrn.Breakout." hidden="1">{#N/A,#N/A,FALSE,"BreakoutFY95";#N/A,#N/A,FALSE,"BreakoutFY96";#N/A,#N/A,FALSE,"BreakoutFY97";#N/A,#N/A,FALSE,"BreakoutFY98"}</definedName>
    <definedName name="wrn.breakup." hidden="1">{"comps1",#N/A,FALSE,"Comps Sheet";"comps2",#N/A,FALSE,"Comps Sheet";"comps3",#N/A,FALSE,"Comps Sheet";"comps4",#N/A,FALSE,"Comps Sheet";"comps5",#N/A,FALSE,"Comps Sheet";"comps6",#N/A,FALSE,"Comps Sheet";"ec",#N/A,FALSE,"E&amp;C";"environmental",#N/A,FALSE,"Environmental";"heavy",#N/A,FALSE,"Heavy Const."}</definedName>
    <definedName name="wrn.BSAnnualModel." hidden="1">{"BSAnnualModel",#N/A,FALSE,"BS"}</definedName>
    <definedName name="wrn.BUDGET." hidden="1">{#N/A,#N/A,FALSE,"BUDGET"}</definedName>
    <definedName name="wrn.Budget._.Detail." hidden="1">{#N/A,#N/A,FALSE,"Salaries";#N/A,#N/A,FALSE,"Carmen";#N/A,#N/A,FALSE,"Bonus";#N/A,#N/A,FALSE,"Benefits1";#N/A,#N/A,FALSE,"Benefits2";#N/A,#N/A,FALSE,"Benefits3";#N/A,#N/A,FALSE,"Benefits4";#N/A,#N/A,FALSE,"Other1";#N/A,#N/A,FALSE,"Other2";#N/A,#N/A,FALSE,"Other3";#N/A,#N/A,FALSE,"Other4";#N/A,#N/A,FALSE,"Other5";#N/A,#N/A,FALSE,"MIS Other"}</definedName>
    <definedName name="wrn.BUDGET1" hidden="1">{#N/A,#N/A,FALSE,"BUDGET"}</definedName>
    <definedName name="wrn.bullshit1." hidden="1">{#N/A,#N/A,FALSE,"Sheet1";#N/A,#N/A,FALSE,"Summary";#N/A,#N/A,FALSE,"proj1";#N/A,#N/A,FALSE,"proj2"}</definedName>
    <definedName name="wrn.Business._.Plan._.Package." hidden="1">{#N/A,#N/A,TRUE,"income statement";#N/A,#N/A,TRUE,"balance sheet";#N/A,#N/A,TRUE,"cash flow";#N/A,#N/A,TRUE,"borrowing base";#N/A,#N/A,TRUE,"sales summary"}</definedName>
    <definedName name="wrn.business._.plan._.with._.detail.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V._.Matrix.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_D_E_O_workpapers." hidden="1">{"cash_1",#N/A,FALSE,"Cash";"cash_1.1",#N/A,FALSE,"Cash";"ap_aging_trends",#N/A,FALSE,"AP";"ap_concentrations",#N/A,FALSE,"AP";"payroll_tax_E_1",#N/A,FALSE,"Tax";"property_tax",#N/A,FALSE,"Tax";"sales_tax",#N/A,FALSE,"Tax";"sign off sheet",#N/A,FALSE,"O-14"}</definedName>
    <definedName name="wrn.calc_all." hidden="1">{"calc_hours",#N/A,FALSE,"calculations";"calc_kwh",#N/A,FALSE,"calculations";"calc_energy_rates",#N/A,FALSE,"calculations";"calc_cp1",#N/A,FALSE,"calculations";"calc_cp2",#N/A,FALSE,"calculations";"calc_coal",#N/A,FALSE,"calculations";"calc_pet_coke",#N/A,FALSE,"calculations";"calc_var1",#N/A,FALSE,"calculations";"calc_var2",#N/A,FALSE,"calculations";"calc_bank",#N/A,FALSE,"calculations"}</definedName>
    <definedName name="wrn.Cash._.Flow." hidden="1">{"Cash Flow",#N/A,FALSE,"Cash Flow"}</definedName>
    <definedName name="wrn.cash2." hidden="1">{#N/A,#N/A,FALSE,"KGFORE94"}</definedName>
    <definedName name="wrn.CASHFLOW." hidden="1">{"CASHFLOW",#N/A,FALSE,"CASHFLOW"}</definedName>
    <definedName name="wrn.CFSModel." hidden="1">{"CFSModel",#N/A,FALSE,"CFS"}</definedName>
    <definedName name="wrn.CGIC._.PLICO._.Statutory._.Results.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HART." hidden="1">{"CHART",#N/A,FALSE,"Arch Communications"}</definedName>
    <definedName name="wrn.chart._.1998" hidden="1">{#N/A,#N/A,FALSE,"Summary";#N/A,#N/A,FALSE,"Pending";#N/A,#N/A,FALSE,"Jan'98";#N/A,#N/A,FALSE,"Feb'98";#N/A,#N/A,FALSE,"Mar'98";#N/A,#N/A,FALSE,"Apr'98";#N/A,#N/A,FALSE,"May'98";#N/A,#N/A,FALSE,"June'98";#N/A,#N/A,FALSE,"July'98"}</definedName>
    <definedName name="wrn.Chiron._.IRS._.Audit." hidden="1">{#N/A,#N/A,FALSE,"Summary";#N/A,#N/A,FALSE,"1991";#N/A,#N/A,FALSE,"91 AMT";#N/A,#N/A,FALSE,"1992";#N/A,#N/A,FALSE,"92 AMT";#N/A,#N/A,FALSE,"1993";#N/A,#N/A,FALSE,"93 AMT"}</definedName>
    <definedName name="wrn.CIC94TAX." hidden="1">{#N/A,#N/A,FALSE,"일반적사항";#N/A,#N/A,FALSE,"주요재무자료";#N/A,#N/A,FALSE,"표지";#N/A,#N/A,FALSE,"총괄표";#N/A,#N/A,FALSE,"1호 과표세액";#N/A,#N/A,FALSE,"2호 서식";#N/A,#N/A,FALSE,"3(3)호(갑) 원천납부";#N/A,#N/A,FALSE,"6호 소득금액";#N/A,#N/A,FALSE,"6호 첨부(익)";#N/A,#N/A,FALSE,"6호 첨부(익)";#N/A,#N/A,FALSE,"6호 첨부(손)";#N/A,#N/A,FALSE,"6-1호 수입금액";#N/A,#N/A,FALSE,"6-3호 퇴충";#N/A,#N/A,FALSE,"6-4호 접대(갑)";#N/A,#N/A,FALSE,"6-4호 접대(을)";#N/A,#N/A,FALSE,"감가총괄";#N/A,#N/A,FALSE,"6-6(3)호 감가(정액)";#N/A,#N/A,FALSE,"전기부인액추인";#N/A,#N/A,FALSE,"6-6호(부표) 자본적지출";#N/A,#N/A,FALSE,"6-10호 재고자산";#N/A,#N/A,FALSE,"6-11호 세금과공과";#N/A,#N/A,FALSE,"6-12호 선급비용";#N/A,#N/A,FALSE,"9호 자본금(갑)";#N/A,#N/A,FALSE,"9호 자본금(을)";#N/A,#N/A,FALSE,"10(4)호 조정수입";#N/A,#N/A,FALSE,"59호 해외특수"}</definedName>
    <definedName name="wrn.Cider.">{#N/A,#N/A,FALSE,"Cider Segment";#N/A,#N/A,FALSE,"Bulmers";#N/A,#N/A,FALSE,"Ritz";#N/A,#N/A,FALSE,"Stag";#N/A,#N/A,FALSE,"Cider Others"}</definedName>
    <definedName name="wrn.CIS.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lient." hidden="1">{"multiple",#N/A,FALSE,"client";"margins",#N/A,FALSE,"client";"data",#N/A,FALSE,"client"}</definedName>
    <definedName name="wrn.Client._.cfbs." hidden="1">{"client cfbs",#N/A,FALSE,"Client"}</definedName>
    <definedName name="wrn.Client._.is." hidden="1">{"client is",#N/A,FALSE,"Client"}</definedName>
    <definedName name="wrn.Client._.stats." hidden="1">{"client stats",#N/A,FALSE,"Client"}</definedName>
    <definedName name="wrn.Client3." hidden="1">{"data",#N/A,FALSE,"client (3)";"margins",#N/A,FALSE,"client (3)";"multiple",#N/A,FALSE,"client (3)"}</definedName>
    <definedName name="wrn.client4." hidden="1">{"multiple",#N/A,FALSE,"client (4)";"margins",#N/A,FALSE,"client (4)";"data",#N/A,FALSE,"client (4)"}</definedName>
    <definedName name="wrn.clientcopy." hidden="1">{"WACC_clientcopy",#N/A,FALSE,"Inputs";"Beta_clientcopy",#N/A,FALSE,"Inputs";"SCF_clientcopy",#N/A,FALSE,"Inputs";"ProBS_clientcopy",#N/A,FALSE,"Inputs";"BS_clientcopy",#N/A,FALSE,"Inputs";"ProIS_clientcopy",#N/A,FALSE,"Inputs";"IS_clientcopy",#N/A,FALSE,"Inputs";"Ratios_clientcopy",#N/A,FALSE,"Ratios"}</definedName>
    <definedName name="wrn.clientcopy1" hidden="1">{"WACC_clientcopy",#N/A,FALSE,"Inputs";"Beta_clientcopy",#N/A,FALSE,"Inputs";"SCF_clientcopy",#N/A,FALSE,"Inputs";"ProBS_clientcopy",#N/A,FALSE,"Inputs";"BS_clientcopy",#N/A,FALSE,"Inputs";"ProIS_clientcopy",#N/A,FALSE,"Inputs";"IS_clientcopy",#N/A,FALSE,"Inputs";"Ratios_clientcopy",#N/A,FALSE,"Ratios"}</definedName>
    <definedName name="wrn.Cmrl._.Unit._.Sales." hidden="1">{"Unit Sales",#N/A,FALSE,"Cmrl"}</definedName>
    <definedName name="wrn.Cmrl._.Unit._.Sales2" hidden="1">{"Unit Sales",#N/A,FALSE,"Cmrl"}</definedName>
    <definedName name="wrn.Cmrl._.Unit._.Sales3" hidden="1">{"Unit Sales",#N/A,FALSE,"Cmrl"}</definedName>
    <definedName name="wrn.COMBINED." hidden="1">{#N/A,#N/A,FALSE,"INPUTS";#N/A,#N/A,FALSE,"PROFORMA BSHEET";#N/A,#N/A,FALSE,"COMBINED";#N/A,#N/A,FALSE,"HIGH YIELD";#N/A,#N/A,FALSE,"COMB_GRAPHS"}</definedName>
    <definedName name="wrn.Comp._.and._.Prices." hidden="1">{#N/A,#N/A,FALSE,"comp";#N/A,#N/A,FALSE,"Alpha";#N/A,#N/A,FALSE,"Hi";#N/A,#N/A,FALSE,"Lo";#N/A,#N/A,FALSE,"Mkt. Cap";#N/A,#N/A,FALSE,"Categ."}</definedName>
    <definedName name="wrn.Comp._.by._.rep.">{"Comp by rep","Rose",FALSE,"Comp by rep";"Comp by rep","Portnoy",FALSE,"Comp by rep"}</definedName>
    <definedName name="wrn.compco." hidden="1">{"mult96",#N/A,FALSE,"PETCOMP";"est96",#N/A,FALSE,"PETCOMP";"mult95",#N/A,FALSE,"PETCOMP";"est95",#N/A,FALSE,"PETCOMP";"multltm",#N/A,FALSE,"PETCOMP";"resultltm",#N/A,FALSE,"PETCOMP"}</definedName>
    <definedName name="wrn.compco._from_DBAB" hidden="1">{"mult96",#N/A,FALSE,"PETCOMP";"est96",#N/A,FALSE,"PETCOMP";"mult95",#N/A,FALSE,"PETCOMP";"est95",#N/A,FALSE,"PETCOMP";"multltm",#N/A,FALSE,"PETCOMP";"resultltm",#N/A,FALSE,"PETCOMP"}</definedName>
    <definedName name="wrn.compco._from_DBAB_1" hidden="1">{"mult96",#N/A,FALSE,"PETCOMP";"est96",#N/A,FALSE,"PETCOMP";"mult95",#N/A,FALSE,"PETCOMP";"est95",#N/A,FALSE,"PETCOMP";"multltm",#N/A,FALSE,"PETCOMP";"resultltm",#N/A,FALSE,"PETCOMP"}</definedName>
    <definedName name="wrn.compco._from_DBAB_1_1" hidden="1">{"mult96",#N/A,FALSE,"PETCOMP";"est96",#N/A,FALSE,"PETCOMP";"mult95",#N/A,FALSE,"PETCOMP";"est95",#N/A,FALSE,"PETCOMP";"multltm",#N/A,FALSE,"PETCOMP";"resultltm",#N/A,FALSE,"PETCOMP"}</definedName>
    <definedName name="wrn.compco._from_DBAB_1_1_1" hidden="1">{"mult96",#N/A,FALSE,"PETCOMP";"est96",#N/A,FALSE,"PETCOMP";"mult95",#N/A,FALSE,"PETCOMP";"est95",#N/A,FALSE,"PETCOMP";"multltm",#N/A,FALSE,"PETCOMP";"resultltm",#N/A,FALSE,"PETCOMP"}</definedName>
    <definedName name="wrn.compco._from_DBAB_1_2" hidden="1">{"mult96",#N/A,FALSE,"PETCOMP";"est96",#N/A,FALSE,"PETCOMP";"mult95",#N/A,FALSE,"PETCOMP";"est95",#N/A,FALSE,"PETCOMP";"multltm",#N/A,FALSE,"PETCOMP";"resultltm",#N/A,FALSE,"PETCOMP"}</definedName>
    <definedName name="wrn.compco._from_DBAB_2" hidden="1">{"mult96",#N/A,FALSE,"PETCOMP";"est96",#N/A,FALSE,"PETCOMP";"mult95",#N/A,FALSE,"PETCOMP";"est95",#N/A,FALSE,"PETCOMP";"multltm",#N/A,FALSE,"PETCOMP";"resultltm",#N/A,FALSE,"PETCOMP"}</definedName>
    <definedName name="wrn.compco._from_DBAB_3" hidden="1">{"mult96",#N/A,FALSE,"PETCOMP";"est96",#N/A,FALSE,"PETCOMP";"mult95",#N/A,FALSE,"PETCOMP";"est95",#N/A,FALSE,"PETCOMP";"multltm",#N/A,FALSE,"PETCOMP";"resultltm",#N/A,FALSE,"PETCOMP"}</definedName>
    <definedName name="wrn.compco._from_DBAB_4" hidden="1">{"mult96",#N/A,FALSE,"PETCOMP";"est96",#N/A,FALSE,"PETCOMP";"mult95",#N/A,FALSE,"PETCOMP";"est95",#N/A,FALSE,"PETCOMP";"multltm",#N/A,FALSE,"PETCOMP";"resultltm",#N/A,FALSE,"PETCOMP"}</definedName>
    <definedName name="wrn.compco._from_DBAB_5" hidden="1">{"mult96",#N/A,FALSE,"PETCOMP";"est96",#N/A,FALSE,"PETCOMP";"mult95",#N/A,FALSE,"PETCOMP";"est95",#N/A,FALSE,"PETCOMP";"multltm",#N/A,FALSE,"PETCOMP";"resultltm",#N/A,FALSE,"PETCOMP"}</definedName>
    <definedName name="wrn.compco2" hidden="1">{"mult96",#N/A,FALSE,"PETCOMP";"est96",#N/A,FALSE,"PETCOMP";"mult95",#N/A,FALSE,"PETCOMP";"est95",#N/A,FALSE,"PETCOMP";"multltm",#N/A,FALSE,"PETCOMP";"resultltm",#N/A,FALSE,"PETCOMP"}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Budget." hidden="1">{"Inc.",#N/A,FALSE,"ORIGNAL";"Allocations",#N/A,FALSE,"ORIGNAL";#N/A,#N/A,FALSE,"Inv. Con.";"Balance Sheet 1",#N/A,FALSE,"ORIGNAL";"Balance Sheet 2",#N/A,FALSE,"ORIGNAL";"Assumptions 1",#N/A,FALSE,"ORIGNAL";"Assumptions 2",#N/A,FALSE,"ORIGNAL";"CFS 1",#N/A,FALSE,"ORIGNAL";"CFS 2",#N/A,FALSE,"ORIGNAL";#N/A,#N/A,FALSE,"EBITDA";#N/A,#N/A,FALSE,"Cap. X";#N/A,#N/A,FALSE,"Lease Sch.";"Dep. 1",#N/A,FALSE,"ORIGNAL";"Dep. 2",#N/A,FALSE,"ORIGNAL";"Dep. 3",#N/A,FALSE,"ORIGNAL";"Debt Sch. 1",#N/A,FALSE,"ORIGNAL";"Debt Sch. 2",#N/A,FALSE,"ORIGNAL";"Debt Sch. 3",#N/A,FALSE,"ORIGNAL";"Loan Covenant 1",#N/A,FALSE,"ORIGNAL";"Loan Covenant 2",#N/A,FALSE,"ORIGNAL";#N/A,#N/A,FALSE,"LOAN 2";"WI Inc.",#N/A,FALSE,"ORIGNAL";"WI Holding",#N/A,FALSE,"ORIGNAL"}</definedName>
    <definedName name="wrn.Complete._.Report." hidden="1">{#N/A,#N/A,FALSE,"Title Page";#N/A,#N/A,FALSE,"Assumptions";#N/A,#N/A,FALSE,"EBITDA";#N/A,#N/A,FALSE,"Debt";#N/A,#N/A,FALSE,"Cov";#N/A,#N/A,FALSE,"ERET";#N/A,#N/A,FALSE,"DRET";#N/A,#N/A,FALSE,"DCF";#N/A,#N/A,FALSE,"Plan Summary";#N/A,#N/A,FALSE,"Capital Spending"}</definedName>
    <definedName name="wrn.Complete.2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3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ncentration." hidden="1">{"CONCENTR",#N/A,FALSE,"PAHCPALS"}</definedName>
    <definedName name="wrn.Concentration2" hidden="1">{"CONCENTR",#N/A,FALSE,"PAHCPALS"}</definedName>
    <definedName name="wrn.Concentration3" hidden="1">{"CONCENTR",#N/A,FALSE,"PAHCPALS"}</definedName>
    <definedName name="wrn.Concentration4" hidden="1">{"CONCENTR",#N/A,FALSE,"PAHCPALS"}</definedName>
    <definedName name="wrn.Consol." hidden="1">{#N/A,#N/A,FALSE,"COVER";#N/A,#N/A,FALSE,"Key Fin'l Performance";#N/A,#N/A,FALSE,"Q2 Target P &amp; L";#N/A,#N/A,FALSE,"Comp. Margin $";#N/A,#N/A,FALSE,"Standard Margin";#N/A,#N/A,FALSE,"Bus Sector";#N/A,#N/A,FALSE,"EBG &amp; GAAP Recon";#N/A,#N/A,FALSE,"EBG P&amp;L Act vs Plan";#N/A,#N/A,FALSE,"EBG P&amp;L Fcst";#N/A,#N/A,FALSE,"EBG P&amp;L Trend";#N/A,#N/A,FALSE,"Key Metrics";#N/A,#N/A,FALSE,"Cum Net Income Chart";#N/A,#N/A,FALSE,"Rev &amp; Mrgn Trend";#N/A,#N/A,FALSE,"Trended Op Ex";#N/A,#N/A,FALSE,"Consol BS";#N/A,#N/A,FALSE,"Consol BS vs Plan";#N/A,#N/A,FALSE,"Consol CF vs Plan";#N/A,#N/A,FALSE,"Asset &amp; Eq Measures";#N/A,#N/A,FALSE,"CCC _PHIL";#N/A,#N/A,FALSE,"Rev &amp; Booking Trend";#N/A,#N/A,FALSE,"Comp Rev Trend VM";#N/A,#N/A,FALSE,"Comp Bookings Trend VM";#N/A,#N/A,FALSE,"Top Customers";#N/A,#N/A,FALSE,"Backlog - Consolidated";#N/A,#N/A,FALSE,"Design Win Summary - Consol";#N/A,#N/A,FALSE,"Headcount Summary";#N/A,#N/A,FALSE,"Std Rpt Pkg Table Contents";#N/A,#N/A,FALSE,"Competitive data";#N/A,#N/A,FALSE,"Glossary"}</definedName>
    <definedName name="wrn.Consol._.FS." hidden="1">{#N/A,#N/A,FALSE,"BalSheet 0899";#N/A,#N/A,FALSE,"ytdpl899";#N/A,#N/A,FALSE,"Aug PL";#N/A,#N/A,FALSE,"Minority Int";#N/A,#N/A,FALSE,"Equity Roll Forward";#N/A,#N/A,FALSE,"Book Equity Test"}</definedName>
    <definedName name="wrn.CONSOL._.INCOME._._._.CF." hidden="1">{"CONSOL INCOME &amp; CF",#N/A,FALSE,"CONSOL INCOME &amp; CF"}</definedName>
    <definedName name="wrn.CONSOLGP." hidden="1">{"CONSOLGP",#N/A,FALSE,"CONSOLGP"}</definedName>
    <definedName name="wrn.CONSOLGPYTD." hidden="1">{"CONSOLGPYTD",#N/A,FALSE,"CONSOLGPYTD"}</definedName>
    <definedName name="wrn.Consolidated." hidden="1">{#N/A,#N/A,FALSE,"Cover";#N/A,#N/A,FALSE,"Key Indicator";#N/A,#N/A,FALSE,"Key Metrics";#N/A,#N/A,FALSE,"Sectors";#N/A,#N/A,FALSE,"Geo &amp; ASIC";#N/A,#N/A,FALSE,"P&amp;L Comp";#N/A,#N/A,FALSE,"Rev by Grp &amp; VM";#N/A,#N/A,FALSE,"Group Rev Trend";#N/A,#N/A,FALSE,"Margin";#N/A,#N/A,FALSE,"Balance Sheet";#N/A,#N/A,FALSE,"Cash Flow";#N/A,#N/A,FALSE,"GAAP P&amp;L";#N/A,#N/A,FALSE,"P&amp;L Trend";#N/A,#N/A,FALSE,"P&amp;L-ASIC";#N/A,#N/A,FALSE,"P&amp;L-ASSP";#N/A,#N/A,FALSE,"Mfg Recon";#N/A,#N/A,FALSE,"EPS";#N/A,#N/A,FALSE,"Rev Mrgn";#N/A,#N/A,FALSE,"Op Exp";#N/A,#N/A,FALSE,"CCC";#N/A,#N/A,FALSE,"Asset &amp; Equity";#N/A,#N/A,FALSE,"Rev Bkg Bklg";#N/A,#N/A,FALSE,"Bkg Trend";#N/A,#N/A,FALSE,"Booking Linearity";#N/A,#N/A,FALSE,"Top 10";#N/A,#N/A,FALSE,"Design Win";#N/A,#N/A,FALSE,"Headcount"}</definedName>
    <definedName name="wrn.CONTRACT._.WIP._.1997." hidden="1">{#N/A,#N/A,FALSE,"A"}</definedName>
    <definedName name="wrn.contribution." hidden="1">{#N/A,#N/A,FALSE,"Contribution Analysis"}</definedName>
    <definedName name="wrn.contribution1" hidden="1">{#N/A,#N/A,FALSE,"Contribution Analysis"}</definedName>
    <definedName name="wrn.CorpB_Reports." hidden="1">{"CorpB_Profit",#N/A,FALSE,"Reports (B)";"CorpB_cash",#N/A,FALSE,"Reports (B)";"CorpB_Cash1",#N/A,FALSE,"Reports (B)";"CorpB_Bsheet",#N/A,FALSE,"Reports (B)"}</definedName>
    <definedName name="wrn.CorpRS_Reports." hidden="1">{"CorpRS_Profit",#N/A,FALSE,"Reports (RS)";"CorpRS_Cash",#N/A,FALSE,"Reports (RS)";"CorpRS_Cash1",#N/A,FALSE,"Reports (RS)";"CorpRS_Bsheet",#N/A,FALSE,"Reports (RS)"}</definedName>
    <definedName name="wrn.COSA._.FS._.국문." hidden="1">{#N/A,#N/A,FALSE,"BS";#N/A,#N/A,FALSE,"PL";#N/A,#N/A,FALSE,"처분";#N/A,#N/A,FALSE,"현금";#N/A,#N/A,FALSE,"매출";#N/A,#N/A,FALSE,"원가";#N/A,#N/A,FALSE,"경영"}</definedName>
    <definedName name="wrn.COSA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wrn.cotop." hidden="1">{"ReportTop",#N/A,FALSE,"report top"}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sc." hidden="1">{"orixcsc",#N/A,FALSE,"ORIX CSC";"orixcsc2",#N/A,FALSE,"ORIX CSC"}</definedName>
    <definedName name="wrn.csc1" hidden="1">{"orixcsc",#N/A,FALSE,"ORIX CSC";"orixcsc2",#N/A,FALSE,"ORIX CSC"}</definedName>
    <definedName name="wrn.CSC2">{"page1",#N/A,TRUE,"CSC";"page2",#N/A,TRUE,"CSC"}</definedName>
    <definedName name="wrn.csc2." hidden="1">{#N/A,#N/A,FALSE,"ORIX CSC"}</definedName>
    <definedName name="wrn.csc3" hidden="1">{#N/A,#N/A,FALSE,"ORIX CSC"}</definedName>
    <definedName name="wrn.Daily." hidden="1">{#N/A,#N/A,FALSE,"Input";#N/A,#N/A,FALSE,"BBC";#N/A,#N/A,FALSE,"Sch A";#N/A,#N/A,FALSE,"Sch B";#N/A,#N/A,FALSE,"Ineligible"}</definedName>
    <definedName name="wrn.DAILY._.SALES." hidden="1">{"New York",#N/A,FALSE,"NY";"London Et Al",#N/A,FALSE,"NY";"Cash Balance",#N/A,FALSE,"NY"}</definedName>
    <definedName name="wrn.Danilo." hidden="1">{#N/A,#N/A,TRUE,"Main Issues";#N/A,#N/A,TRUE,"Income statement ($)"}</definedName>
    <definedName name="wrn.DCF." hidden="1">{"DCF1",#N/A,FALSE,"SIERRA DCF";"MATRIX1",#N/A,FALSE,"SIERRA DCF"}</definedName>
    <definedName name="wrn.DCF._.Valuation." hidden="1">{"value box",#N/A,TRUE,"DPL Inc. Fin Statements";"unlevered free cash flows",#N/A,TRUE,"DPL Inc. Fin Statements"}</definedName>
    <definedName name="wrn.DCF._from_DBAB" hidden="1">{"DCF1",#N/A,FALSE,"SIERRA DCF";"MATRIX1",#N/A,FALSE,"SIERRA DCF"}</definedName>
    <definedName name="wrn.DCF._from_DBAB_1" hidden="1">{"DCF1",#N/A,FALSE,"SIERRA DCF";"MATRIX1",#N/A,FALSE,"SIERRA DCF"}</definedName>
    <definedName name="wrn.DCF._from_DBAB_1_1" hidden="1">{"DCF1",#N/A,FALSE,"SIERRA DCF";"MATRIX1",#N/A,FALSE,"SIERRA DCF"}</definedName>
    <definedName name="wrn.DCF._from_DBAB_1_1_1" hidden="1">{"DCF1",#N/A,FALSE,"SIERRA DCF";"MATRIX1",#N/A,FALSE,"SIERRA DCF"}</definedName>
    <definedName name="wrn.DCF._from_DBAB_1_2" hidden="1">{"DCF1",#N/A,FALSE,"SIERRA DCF";"MATRIX1",#N/A,FALSE,"SIERRA DCF"}</definedName>
    <definedName name="wrn.DCF._from_DBAB_2" hidden="1">{"DCF1",#N/A,FALSE,"SIERRA DCF";"MATRIX1",#N/A,FALSE,"SIERRA DCF"}</definedName>
    <definedName name="wrn.DCF._from_DBAB_3" hidden="1">{"DCF1",#N/A,FALSE,"SIERRA DCF";"MATRIX1",#N/A,FALSE,"SIERRA DCF"}</definedName>
    <definedName name="wrn.DCF._from_DBAB_4" hidden="1">{"DCF1",#N/A,FALSE,"SIERRA DCF";"MATRIX1",#N/A,FALSE,"SIERRA DCF"}</definedName>
    <definedName name="wrn.DCF._from_DBAB_5" hidden="1">{"DCF1",#N/A,FALSE,"SIERRA DCF";"MATRIX1",#N/A,FALSE,"SIERRA DCF"}</definedName>
    <definedName name="wrn.DCF_Terminal_Value_qchm." hidden="1">{"qchm_dcf",#N/A,FALSE,"QCHMDCF2";"qchm_terminal",#N/A,FALSE,"QCHMDCF2"}</definedName>
    <definedName name="wrn.DCF_Terminal_Value_qchm._from_DBAB" hidden="1">{"qchm_dcf",#N/A,FALSE,"QCHMDCF2";"qchm_terminal",#N/A,FALSE,"QCHMDCF2"}</definedName>
    <definedName name="wrn.DCF_Terminal_Value_qchm._from_DBAB_1" hidden="1">{"qchm_dcf",#N/A,FALSE,"QCHMDCF2";"qchm_terminal",#N/A,FALSE,"QCHMDCF2"}</definedName>
    <definedName name="wrn.DCF_Terminal_Value_qchm._from_DBAB_1_1" hidden="1">{"qchm_dcf",#N/A,FALSE,"QCHMDCF2";"qchm_terminal",#N/A,FALSE,"QCHMDCF2"}</definedName>
    <definedName name="wrn.DCF_Terminal_Value_qchm._from_DBAB_1_1_1" hidden="1">{"qchm_dcf",#N/A,FALSE,"QCHMDCF2";"qchm_terminal",#N/A,FALSE,"QCHMDCF2"}</definedName>
    <definedName name="wrn.DCF_Terminal_Value_qchm._from_DBAB_1_2" hidden="1">{"qchm_dcf",#N/A,FALSE,"QCHMDCF2";"qchm_terminal",#N/A,FALSE,"QCHMDCF2"}</definedName>
    <definedName name="wrn.DCF_Terminal_Value_qchm._from_DBAB_2" hidden="1">{"qchm_dcf",#N/A,FALSE,"QCHMDCF2";"qchm_terminal",#N/A,FALSE,"QCHMDCF2"}</definedName>
    <definedName name="wrn.DCF_Terminal_Value_qchm._from_DBAB_3" hidden="1">{"qchm_dcf",#N/A,FALSE,"QCHMDCF2";"qchm_terminal",#N/A,FALSE,"QCHMDCF2"}</definedName>
    <definedName name="wrn.DCF_Terminal_Value_qchm._from_DBAB_4" hidden="1">{"qchm_dcf",#N/A,FALSE,"QCHMDCF2";"qchm_terminal",#N/A,FALSE,"QCHMDCF2"}</definedName>
    <definedName name="wrn.DCF_Terminal_Value_qchm._from_DBAB_5" hidden="1">{"qchm_dcf",#N/A,FALSE,"QCHMDCF2";"qchm_terminal",#N/A,FALSE,"QCHMDCF2"}</definedName>
    <definedName name="wrn.DCFEpervier." hidden="1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d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DEB." hidden="1">{"BSDEB",#N/A,FALSE,"Jun 98";"ISDEB",#N/A,FALSE,"Jun 98";"CFDEB",#N/A,FALSE,"Jun 98";"WP1DEB",#N/A,FALSE,"Jun 98";"WP2DEB",#N/A,FALSE,"Jun 98";"WP3EB",#N/A,FALSE,"Jun 98";"EQUITYDEB",#N/A,FALSE,"Jun 98"}</definedName>
    <definedName name="wrn.debt." hidden="1">{"debt",#N/A,FALSE,"PAI"}</definedName>
    <definedName name="wrn.debt2" hidden="1">{"debt",#N/A,FALSE,"PAI"}</definedName>
    <definedName name="wrn.debt3" hidden="1">{"debt",#N/A,FALSE,"PAI"}</definedName>
    <definedName name="wrn.debt4" hidden="1">{"debt",#N/A,FALSE,"PAI"}</definedName>
    <definedName name="wrn.Delchamps.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wrn.Deltek._.Upload." hidden="1">{#N/A,#N/A,FALSE,"Delt Data"}</definedName>
    <definedName name="wrn.Depreciation." hidden="1">{"DE_asfiled",#N/A,TRUE,"Amort.";"IRS_addl",#N/A,TRUE,"Amort."}</definedName>
    <definedName name="wrn.detail." hidden="1">{"Build1",#N/A,FALSE,"Buildup";"Build2",#N/A,FALSE,"Buildup";"Build3",#N/A,FALSE,"Buildup"}</definedName>
    <definedName name="wrn.Detailed._.Calculations." hidden="1">{"IncDetail",#N/A,FALSE,"Inc";"BalDetail",#N/A,FALSE,"Bal";"GCFDetail",#N/A,FALSE,"GCF";"RcDsDetail",#N/A,FALSE,"RcDs"}</definedName>
    <definedName name="wrn.Detailed._.P._.and._.L." hidden="1">{"P and L Detail Page 1",#N/A,FALSE,"Data";"P and L Detail Page 2",#N/A,FALSE,"Data"}</definedName>
    <definedName name="wrn.detalles._.total." hidden="1">{"total","abonados garantia",FALSE,"detalle19982007"}</definedName>
    <definedName name="wrn.devdeal." hidden="1">{"top",#N/A,TRUE,"Detail";"next",#N/A,TRUE,"Detail";"then",#N/A,TRUE,"Detail";"and",#N/A,TRUE,"Detail";"inaddition",#N/A,TRUE,"Detail";"finally",#N/A,TRUE,"Detail"}</definedName>
    <definedName name="wrn.Development._.Hours." hidden="1">{#N/A,#N/A,FALSE,"July 95";#N/A,#N/A,FALSE,"Aug 95";#N/A,#N/A,FALSE,"Sep 95";#N/A,#N/A,FALSE,"October 95"}</definedName>
    <definedName name="wrn.Dilution." hidden="1">{#N/A,#N/A,FALSE,"FY 1997 (NR)";#N/A,#N/A,FALSE,"FY 1998 (NR)";#N/A,#N/A,FALSE,"Balance";#N/A,#N/A,FALSE,"Matrix (NR)"}</definedName>
    <definedName name="wrn.dir." hidden="1">{#N/A,#N/A,FALSE,"Dir. Marketing_Summary";#N/A,#N/A,FALSE,"Infolink";#N/A,#N/A,FALSE,"Direct";#N/A,#N/A,FALSE,"Med_Marketing";#N/A,#N/A,FALSE,"Dimac_1";#N/A,#N/A,FALSE,"Dimac_2";#N/A,#N/A,FALSE,"Vantage";#N/A,#N/A,FALSE,"Tomahawk";#N/A,#N/A,FALSE,"BofA";#N/A,#N/A,FALSE,"Epsilon";#N/A,#N/A,FALSE,"Epsilon"}</definedName>
    <definedName name="wrn.djall." hidden="1">{"djcash",#N/A,FALSE,"DJann";"djinc",#N/A,FALSE,"DJann";"djtaxes",#N/A,FALSE,"DJann";"djbuspub",#N/A,FALSE,"DJann";"djwall",#N/A,FALSE,"DJann";"djcompprs",#N/A,FALSE,"DJann";"djteler",#N/A,FALSE,"DJann"}</definedName>
    <definedName name="wrn.DOLS." hidden="1">{"PDS",#N/A,FALSE,"G&amp;A_TOT"}</definedName>
    <definedName name="wrn.Draft." hidden="1">{"Draft",#N/A,FALSE,"Feb-96"}</definedName>
    <definedName name="wrn.EAC._.Reports.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wrn.EAC._.Reports.1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wrn.EAC._.Reports.123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wrn.EAC._.Reports.1234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wrn.EAC._.Reports.4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wrn.EAC._.Reports.4123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wrn.EAC._.Reports.41234" hidden="1">{#N/A,#N/A,FALSE,"SUMMARY";#N/A,#N/A,FALSE,"EAC96PLA";#N/A,#N/A,FALSE,"EAC96EXT";#N/A,#N/A,FALSE,"FINSUM";#N/A,#N/A,FALSE,"1996PL";#N/A,#N/A,FALSE,"RISKOP3rd";#N/A,#N/A,FALSE,"RISKTOTAL";#N/A,#N/A,FALSE,"STAFFING";#N/A,#N/A,FALSE,"Balsht"}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bitda." hidden="1">{#N/A,#N/A,FALSE,"2003_Input - P&amp;L"}</definedName>
    <definedName name="wrn.ebitda2" hidden="1">{#N/A,#N/A,FALSE,"2003_Input - P&amp;L"}</definedName>
    <definedName name="wrn.Economic._.Value._.Added._.Analysis." hidden="1">{"EVA",#N/A,FALSE,"EVA";"WACC",#N/A,FALSE,"WACC"}</definedName>
    <definedName name="wrn.Economic._.Value._.Added._.Analysis._from_DBAB" hidden="1">{"EVA",#N/A,FALSE,"EVA";"WACC",#N/A,FALSE,"WACC"}</definedName>
    <definedName name="wrn.Economic._.Value._.Added._.Analysis._from_DBAB_1" hidden="1">{"EVA",#N/A,FALSE,"EVA";"WACC",#N/A,FALSE,"WACC"}</definedName>
    <definedName name="wrn.Economic._.Value._.Added._.Analysis._from_DBAB_1_1" hidden="1">{"EVA",#N/A,FALSE,"EVA";"WACC",#N/A,FALSE,"WACC"}</definedName>
    <definedName name="wrn.Economic._.Value._.Added._.Analysis._from_DBAB_1_1_1" hidden="1">{"EVA",#N/A,FALSE,"EVA";"WACC",#N/A,FALSE,"WACC"}</definedName>
    <definedName name="wrn.Economic._.Value._.Added._.Analysis._from_DBAB_1_2" hidden="1">{"EVA",#N/A,FALSE,"EVA";"WACC",#N/A,FALSE,"WACC"}</definedName>
    <definedName name="wrn.Economic._.Value._.Added._.Analysis._from_DBAB_2" hidden="1">{"EVA",#N/A,FALSE,"EVA";"WACC",#N/A,FALSE,"WACC"}</definedName>
    <definedName name="wrn.Economic._.Value._.Added._.Analysis._from_DBAB_3" hidden="1">{"EVA",#N/A,FALSE,"EVA";"WACC",#N/A,FALSE,"WACC"}</definedName>
    <definedName name="wrn.Economic._.Value._.Added._.Analysis._from_DBAB_4" hidden="1">{"EVA",#N/A,FALSE,"EVA";"WACC",#N/A,FALSE,"WACC"}</definedName>
    <definedName name="wrn.Economic._.Value._.Added._.Analysis._from_DBAB_5" hidden="1">{"EVA",#N/A,FALSE,"EVA";"WACC",#N/A,FALSE,"WACC"}</definedName>
    <definedName name="wrn.ecpall." hidden="1">{"ecpcash",#N/A,FALSE,"ECPann";"ecpinc",#N/A,FALSE,"ECPann";"ecpindia",#N/A,FALSE,"ECPann";"ecpmun",#N/A,FALSE,"ECPann";"ecpphoenix",#N/A,FALSE,"ECPann";"ecpothe",#N/A,FALSE,"ECPann";"ecpbalsht",#N/A,FALSE,"ECPann"}</definedName>
    <definedName name="wrn.emea." hidden="1">{#N/A,#N/A,FALSE,"AR Summ.";#N/A,#N/A,FALSE,"Dec top 5 collects";#N/A,#N/A,FALSE,"Top 5 AR";#N/A,#N/A,FALSE,"Top 5&gt;90";#N/A,#N/A,FALSE,"AR Flow by Region";#N/A,#N/A,FALSE,"PrePays";#N/A,#N/A,FALSE,"Op&amp;Risk"}</definedName>
    <definedName name="wrn.Entire._.Model." hidden="1">{"Income Page",#N/A,FALSE,"Income";"Quarterly Page",#N/A,FALSE,"Quarterly";"EPS Page",#N/A,FALSE,"EPS";"Cashflow Page",#N/A,FALSE,"CashFlow"}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TADOS._.FINANCIEROS." hidden="1">{#N/A,#N/A,FALSE,"ACTIVO - hoja 1";#N/A,#N/A,FALSE,"ACTIVO - hoja 2";#N/A,#N/A,FALSE,"PASIVO - hoja 1";#N/A,#N/A,FALSE,"PASIVO - hoja 2";#N/A,#N/A,FALSE,"GASTOS - hoja 1 ";#N/A,#N/A,FALSE,"GASTOS - hoja 2";#N/A,#N/A,FALSE,"INGRESOS - hoja 1 ";#N/A,#N/A,FALSE,"INGRESOS - hoja 2"}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WB." hidden="1">{#N/A,#N/A,FALSE,"EWB";#N/A,#N/A,FALSE,"EWB-2"}</definedName>
    <definedName name="wrn.EX_Cover." hidden="1">{#N/A,#N/A,FALSE,"inc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wrn.Exports.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B" hidden="1">{"FCB_ALL",#N/A,FALSE,"FCB"}</definedName>
    <definedName name="wrn.fcb" hidden="1">{"FCB_ALL",#N/A,FALSE,"FCB"}</definedName>
    <definedName name="wrn.FCB." hidden="1">{"FCB_ALL",#N/A,FALSE,"FCB"}</definedName>
    <definedName name="wrn.fcb2" hidden="1">{"FCB_ALL",#N/A,FALSE,"FCB"}</definedName>
    <definedName name="wrn.Fcst._.by._.Mon." hidden="1">{"Fcst by Mon Full",#N/A,FALSE,"Tot PalmPalm";"Fcst by Mon Full",#N/A,FALSE,"Tot Device";"Fcst by Mon Full",#N/A,FALSE,"Platform";"Fcst by Mon Full",#N/A,FALSE,"Palm.Net";"Fcst by Mon Full",#N/A,FALSE,"Elim"}</definedName>
    <definedName name="wrn.Fcst._.by._.Qtr." hidden="1">{"Fcst by Qtr Full",#N/A,FALSE,"Tot PalmPalm";"Fcst by Qtr Full",#N/A,FALSE,"Tot Device";"Fcst by Qtr Full",#N/A,FALSE,"Platform";"Fcst by Qtr Full",#N/A,FALSE,"Palm.Net";"Fcst by Qtr Full",#N/A,FALSE,"Elim"}</definedName>
    <definedName name="wrn.FDII6_01PortReview." hidden="1">{#N/A,#N/A,TRUE,"Port Summary II";#N/A,#N/A,TRUE,"BV Valuation";#N/A,#N/A,TRUE,"FV Valuation";#N/A,#N/A,TRUE,"JRI";#N/A,#N/A,TRUE,"Weasler";#N/A,#N/A,TRUE,"Stronghaven";#N/A,#N/A,TRUE,"Connor";#N/A,#N/A,TRUE,"HWC";#N/A,#N/A,TRUE,"Temple"}</definedName>
    <definedName name="wrn.FdIII6_30_01PortRev.." hidden="1">{#N/A,#N/A,TRUE,"Beacon";#N/A,#N/A,TRUE,"CII";#N/A,#N/A,TRUE,"MCA";#N/A,#N/A,TRUE,"Elm";#N/A,#N/A,TRUE,"Tharco";#N/A,#N/A,TRUE,"Dee H";#N/A,#N/A,TRUE,"Hunt Valve";#N/A,#N/A,TRUE,"KBA";#N/A,#N/A,TRUE,"Glassmaster";#N/A,#N/A,TRUE,"MLS";#N/A,#N/A,TRUE,"CBSA";#N/A,#N/A,TRUE,"ACE";#N/A,#N/A,TRUE,"United Central";#N/A,#N/A,TRUE,"Jakel";#N/A,#N/A,TRUE,"Lake City "}</definedName>
    <definedName name="wrn.Ferro.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erro._1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ilecopy." hidden="1">{"WACC_filecopy",#N/A,FALSE,"Inputs";"Beta_filecopy",#N/A,FALSE,"Inputs";"SCF_filecopy",#N/A,FALSE,"Inputs";"ProBS_filecopy",#N/A,FALSE,"Inputs";"BS_filecopy",#N/A,FALSE,"Inputs";"ProIS_filecopy",#N/A,FALSE,"Inputs";"IS_filecopy",#N/A,FALSE,"Inputs"}</definedName>
    <definedName name="wrn.filecopy1" hidden="1">{"WACC_filecopy",#N/A,FALSE,"Inputs";"Beta_filecopy",#N/A,FALSE,"Inputs";"SCF_filecopy",#N/A,FALSE,"Inputs";"ProBS_filecopy",#N/A,FALSE,"Inputs";"BS_filecopy",#N/A,FALSE,"Inputs";"ProIS_filecopy",#N/A,FALSE,"Inputs";"IS_filecopy",#N/A,FALSE,"Inputs"}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" hidden="1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wrn.Final." hidden="1">{"Final",#N/A,FALSE,"Feb-96"}</definedName>
    <definedName name="wrn.FinalBook." hidden="1">{"IncomeStmt",#N/A,FALSE,"SumincV2";"YTDInc",#N/A,FALSE,"YTDInc";"balance sheet",#N/A,FALSE,"BSCF";"Ratios",#N/A,FALSE,"Ratios";"OtherInc",#N/A,FALSE,"OtherInc";"GenAdmin",#N/A,FALSE,"GA";"Marketing",#N/A,FALSE,"Mktg";"OtherExp",#N/A,FALSE,"OtherExp";"bsmw",#N/A,FALSE,"BSMW";"bsmwytd",#N/A,FALSE,"BSMWYTD";"Suminc1",#N/A,FALSE,"Suminc1";"GenAdmin1",#N/A,FALSE,"GA1";"Mktg1",#N/A,FALSE,"Mktg1";#N/A,#N/A,FALSE,"BSMW1"}</definedName>
    <definedName name="wrn.Financial." hidden="1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wrn.Financial._.Output." hidden="1">{"P and L",#N/A,FALSE,"Financial Output";"Cashflow",#N/A,FALSE,"Financial Output";"Balance Sheet",#N/A,FALSE,"Financial Output"}</definedName>
    <definedName name="wrn.Financial._.Statements." hidden="1">{"Cover Page",#N/A,FALSE,"Title";"Table of Contents",#N/A,FALSE,"Table of Contents";"Balance Sheet",#N/A,FALSE,"Balance Sheet";"Combining P&amp;L page 1",#N/A,FALSE,"Combining P&amp;L";"Combining P&amp;L page 2",#N/A,FALSE,"Combining P&amp;L";"Statement of Cash Flows",#N/A,FALSE,"Cash Flow";"Consolidated P&amp;L summary",#N/A,FALSE,"Consolidated P&amp;L";"Consolidated P&amp;L detail",#N/A,FALSE,"Consolidated P&amp;L";"NWVL Inc. summary",#N/A,FALSE,"NWVL Inc.";"NWVL Inc. detail",#N/A,FALSE,"NWVL Inc.";"LTD summary",#N/A,FALSE,"LTD";"LTD detail",#N/A,FALSE,"LTD";"California summary",#N/A,FALSE,"California";"California detail",#N/A,FALSE,"California";"Colorado summary",#N/A,FALSE,"Colorado";"Colorado detail",#N/A,FALSE,"Colorado";"Dallas summary",#N/A,FALSE,"Dallas";"Dallas detail",#N/A,FALSE,"Dallas";"Georgia summary",#N/A,FALSE,"Georgia";"Georgia detail",#N/A,FALSE,"Georgia";"Illinois summary",#N/A,FALSE,"Illinois";"Illinois detail",#N/A,FALSE,"Illinois";"Missouri summary",#N/A,FALSE,"Missouri";"Missouri detail",#N/A,FALSE,"Missouri";"New Jersey summary",#N/A,FALSE,"New Jersey";"New Jersey detail",#N/A,FALSE,"New Jersey";"Ohio summary",#N/A,FALSE,"Ohio";"Ohio detail",#N/A,FALSE,"Ohio";"Texas summary",#N/A,FALSE,"Texas";"Texas detail",#N/A,FALSE,"Texas";"Virginia summary",#N/A,FALSE,"Virginia";"Virginia detail",#N/A,FALSE,"Virginia";"International summary",#N/A,FALSE,"International";"International detail",#N/A,FALSE,"International"}</definedName>
    <definedName name="wrn.Financial._.Statements._.Wrk." hidden="1">{#N/A,#N/A,FALSE,"Sep 98";"Bal Sheet CY - Legal",#N/A,FALSE,"Sep 98";"Bal Sheet PY - Legal",#N/A,FALSE,"Sep 98";"Inc Stmt - Legal",#N/A,FALSE,"Sep 98";"Cash Flow - Legal",#N/A,FALSE,"Sep 98"}</definedName>
    <definedName name="wrn.Financials." hidden="1">{#N/A,#N/A,FALSE,"1996 Monthly Detail";#N/A,#N/A,FALSE,"1996 CashFlow";#N/A,#N/A,FALSE,"PNL By Dept";#N/A,#N/A,FALSE,"1997 Quarterly Detail";#N/A,#N/A,FALSE,"1998 Quarterly Detail";#N/A,#N/A,FALSE,"1997 Cash Flow";#N/A,#N/A,FALSE,"1998 Cash Flow"}</definedName>
    <definedName name="wrn.Financials._.YTD." hidden="1">{"YTD",#N/A,FALSE,"Consolidated"}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irst5000." hidden="1">{#N/A,#N/A,FALSE,"sum-don";#N/A,#N/A,FALSE,"inc-don"}</definedName>
    <definedName name="wrn.Five._.Year._.Model." hidden="1">{"income statement",#N/A,TRUE,"is";"balance sheet",#N/A,TRUE,"bs";"cashflow",#N/A,TRUE,"cf";"rev summary",#N/A,TRUE,"rev summary";"VAD worldwide",#N/A,TRUE,"VAD (worldwide)";"VAD geog brkdwn",#N/A,TRUE,"VAD (geog breakdown)";"VAD sys wrld wide",#N/A,TRUE,"VADSystem (worldwide)";"VAD sys geog brkdwn",#N/A,TRUE,"VADSystem (geog breakdown)";"VAD sys geog brkdwn 2",#N/A,TRUE,"VADSystem (geog breakdown)";"VAG",#N/A,TRUE,"VAG";"CABG",#N/A,TRUE,"CABG";"milestones",#N/A,TRUE,"milestones";"VAD mkt sum",#N/A,TRUE,"VAD Market Sum";"VAD Mkt WW",#N/A,TRUE,"VAD Mkt (worldwide)";"VAD Mkt geog",#N/A,TRUE,"VAD Mkt (Geog)"}</definedName>
    <definedName name="wrn.FIVE._.YEAR._.PROJECTION." hidden="1">{"FIVEYEAR",#N/A,TRUE,"SUMMARY";"FIVEYEAR",#N/A,TRUE,"Ratios";"FIVEYEAR",#N/A,TRUE,"Revenue";"FIVEYEAR",#N/A,TRUE,"DETAIL";"FIVEYEAR",#N/A,TRUE,"Payroll"}</definedName>
    <definedName name="wrn.Five._.Year._.Record." hidden="1">{"Five Year Record",#N/A,FALSE,"Front and Back"}</definedName>
    <definedName name="wrn.Flash." hidden="1">{#N/A,#N/A,FALSE,"JKFLASH2";#N/A,#N/A,FALSE,"Page 4";#N/A,#N/A,FALSE,"page 3"}</definedName>
    <definedName name="wrn.Followon._.1998" hidden="1">{#N/A,#N/A,FALSE,"Summary";#N/A,#N/A,FALSE,"Pending";#N/A,#N/A,FALSE,"Jan'98";#N/A,#N/A,FALSE,"Feb'98";#N/A,#N/A,FALSE,"Mar'98";#N/A,#N/A,FALSE,"Apr'98";#N/A,#N/A,FALSE,"May'98";#N/A,#N/A,FALSE,"June'98";#N/A,#N/A,FALSE,"July'98"}</definedName>
    <definedName name="wrn.Forecast." hidden="1">{#N/A,#N/A,TRUE,"Preface";#N/A,#N/A,TRUE,"Summary by Year";#N/A,#N/A,TRUE,"Summary by Quarter";#N/A,#N/A,TRUE,"Forecast Assumptions";#N/A,#N/A,TRUE,"Income Statement";#N/A,#N/A,TRUE,"Balance Sheet";#N/A,#N/A,TRUE,"Allowance &amp; Shareholders Equity";#N/A,#N/A,TRUE,"Net Interest Margin"}</definedName>
    <definedName name="wrn.FORECAST._.JUNE96._.MAY97." hidden="1">{#N/A,#N/A,FALSE,"MONTHLY TOTALS"}</definedName>
    <definedName name="wrn.formula._.pages." hidden="1">{"field_exam_formula_summary",#N/A,FALSE,"Input";"multi_co_formula",#N/A,FALSE,"Input";"availability_comparison",#N/A,FALSE,"AR";"general_input_area",#N/A,FALSE,"Input";"ineligible_summary",#N/A,FALSE,"AR"}</definedName>
    <definedName name="wrn.formulas." hidden="1">{"formulas",#N/A,FALSE,"Key Indicators"}</definedName>
    <definedName name="wrn.FOUR._.CASES.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OUR._.CASES._1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req_Res." hidden="1">{#N/A,#N/A,TRUE,"FR_HC";#N/A,#N/A,TRUE,"FR_REST";#N/A,#N/A,TRUE,"FR_RETA";#N/A,#N/A,TRUE,"FR_TECSOF";#N/A,#N/A,TRUE,"FR_NETTEC";#N/A,#N/A,TRUE,"FR_CLISER"}</definedName>
    <definedName name="wrn.Front._.Page." hidden="1">{"Front Page",#N/A,FALSE,"Front and Back"}</definedName>
    <definedName name="wrn.FSAPR." hidden="1">{#N/A,#N/A,TRUE,"COVER";#N/A,#N/A,TRUE,"BS";#N/A,#N/A,TRUE,"APR-01";#N/A,#N/A,TRUE,"CF"}</definedName>
    <definedName name="wrn.Full." hidden="1">{"Comp1",#N/A,FALSE,"COMP";"Comp2",#N/A,FALSE,"COMP";"Comp3",#N/A,FALSE,"COMP";"Comp4",#N/A,FALSE,"COMP"}</definedName>
    <definedName name="wrn.Full._.Model." hidden="1">{#N/A,#N/A,TRUE,"Cover sheet";#N/A,#N/A,TRUE,"DCF analysis";#N/A,#N/A,TRUE,"WACC calculation"}</definedName>
    <definedName name="wrn.Full._.Package." hidden="1">{#N/A,#N/A,FALSE,"COVER";#N/A,#N/A,FALSE,"INDEX";#N/A,#N/A,FALSE,"P1000 P&amp;L";#N/A,#N/A,FALSE,"B1000 Balance Sheet";#N/A,#N/A,FALSE,"P1100 Turnover";#N/A,#N/A,FALSE,"P1200 Exceptional";#N/A,#N/A,FALSE,"P1300 Interest";#N/A,#N/A,FALSE,"P1400 Dividends";#N/A,#N/A,FALSE,"P1500 Other P&amp;L Details";#N/A,#N/A,FALSE,"P1600 Profit Reconciliation";#N/A,#N/A,FALSE,"B1100 Tangible Assets";#N/A,#N/A,FALSE,"B1110 Plant and Equipment";#N/A,#N/A,FALSE,"B1120 FA Disps &amp; Historic Cost";#N/A,#N/A,FALSE,"B1200 Investment in Subs";#N/A,#N/A,FALSE,"B1210 Provision in Subs";#N/A,#N/A,FALSE,"B1300 Asso, Other Invs &amp; G'will";#N/A,#N/A,FALSE,"B1400 Stocks";#N/A,#N/A,FALSE,"B1500 Debtors";#N/A,#N/A,FALSE,"B1600 Current Asset Investments";#N/A,#N/A,FALSE,"B1700 Cash, Bank, Loans";#N/A,#N/A,FALSE,"B1800 Creditors &lt; 1 Year";#N/A,#N/A,FALSE,"B1900 Creditors &gt; 1 Year";#N/A,#N/A,FALSE,"B2000 Leasing and Provisions";#N/A,#N/A,FALSE,"B2100 Intra Group";#N/A,#N/A,FALSE,"B2200 Assoc, Cap Com, Conting";#N/A,#N/A,FALSE,"B3000 Share Capital &amp; Reserves";#N/A,#N/A,FALSE,"T1000 Taxation";#N/A,#N/A,FALSE,"D1000 Derivatives etc";#N/A,#N/A,FALSE,"R1000 Related Party"}</definedName>
    <definedName name="wrn.Full._.Print._.Out." hidden="1">{"Cover",#N/A,TRUE,"Cover Sheet";"Summary",#N/A,TRUE,"Summary";"Assumptions",#N/A,TRUE,"Assumptions";"Acquirer",#N/A,TRUE,"A - Acquirer";"Target",#N/A,TRUE,"T-Target";"Calculations",#N/A,TRUE,"Calculations";"Combined (Full)",#N/A,TRUE,"Combined Group"}</definedName>
    <definedName name="wrn.Full._.Report." hidden="1">{"RACC",#N/A,FALSE,"RACC";"Summary",#N/A,FALSE,"Model";"Income Statement",#N/A,FALSE,"Model";"Balance Sheet",#N/A,FALSE,"Model";"Cash Flow",#N/A,FALSE,"Model";"Availability",#N/A,FALSE,"Model";"Valuation",#N/A,FALSE,"Model";"IRR Analysis",#N/A,FALSE,"Model";"Sensitivity",#N/A,FALSE,"MODEL"}</definedName>
    <definedName name="wrn.full._.report._from_DBAB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from_DBAB_1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from_DBAB_1_1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from_DBAB_1_1_1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from_DBAB_1_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from_DBAB_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from_DBAB_3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from_DBAB_4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from_DBAB_5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nd._.II." hidden="1">{#N/A,#N/A,TRUE,"Fd II Bullets";#N/A,#N/A,TRUE,"FD II Portfolio Summary";#N/A,#N/A,TRUE,"BV Valuation";#N/A,#N/A,TRUE,"FV Valuation";#N/A,#N/A,TRUE,"Fd II Cap. Position ";#N/A,#N/A,TRUE,"JRI";#N/A,#N/A,TRUE,"Weasler";#N/A,#N/A,TRUE,"Weasler val";#N/A,#N/A,TRUE,"NDS ";#N/A,#N/A,TRUE,"J Chain";#N/A,#N/A,TRUE,"J Chain Val";#N/A,#N/A,TRUE,"Monona";#N/A,#N/A,TRUE,"Monona Val";#N/A,#N/A,TRUE,"Stronghaven";#N/A,#N/A,TRUE,"Connor";#N/A,#N/A,TRUE,"DSI";#N/A,#N/A,TRUE,"DSI Val";#N/A,#N/A,TRUE,"HWC";#N/A,#N/A,TRUE,"Temple";#N/A,#N/A,TRUE,"Temple Val"}</definedName>
    <definedName name="wrn.Fund._.II._.Adv.._.Brd._.June._.2000." hidden="1">{#N/A,#N/A,TRUE,"FD II Portfolio Summary";#N/A,#N/A,TRUE,"JRI";#N/A,#N/A,TRUE,"NDS";#N/A,#N/A,TRUE,"Weasler";#N/A,#N/A,TRUE,"Stronghaven";#N/A,#N/A,TRUE,"Connor";#N/A,#N/A,TRUE,"Docu";#N/A,#N/A,TRUE,"HWC";#N/A,#N/A,TRUE,"Temple"}</definedName>
    <definedName name="wrn.Fund._.II._.Adv._.Mtg.." hidden="1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wrn.Fund._.II._.Mtg.." hidden="1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wrn.Fund._.III." hidden="1">{#N/A,#N/A,TRUE,"F3 Bullets";#N/A,#N/A,TRUE,"FD III Port Summ";#N/A,#N/A,TRUE,"BV Valuation";#N/A,#N/A,TRUE,"Fd III Cap. Position ";#N/A,#N/A,TRUE,"Beacon";#N/A,#N/A,TRUE,"Beacon (2)";#N/A,#N/A,TRUE,"CII";#N/A,#N/A,TRUE,"CII 2";#N/A,#N/A,TRUE,"MCA";#N/A,#N/A,TRUE,"Elm";#N/A,#N/A,TRUE,"Tharco";#N/A,#N/A,TRUE,"Dee H";#N/A,#N/A,TRUE,"Globe";#N/A,#N/A,TRUE,"Hunt Valve";#N/A,#N/A,TRUE,"KBA";#N/A,#N/A,TRUE,"Glassmaster";#N/A,#N/A,TRUE,"May"}</definedName>
    <definedName name="wrn.Fund._.III._.Adv.._.Brd.._.June._.2000." hidden="1">{#N/A,#N/A,TRUE,"FD III Port Summ";#N/A,#N/A,TRUE,"Beacon";#N/A,#N/A,TRUE,"CII";#N/A,#N/A,TRUE,"MCA";#N/A,#N/A,TRUE,"Elm";#N/A,#N/A,TRUE,"Tharco";#N/A,#N/A,TRUE,"Dee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"}</definedName>
    <definedName name="wrn.Fund._.III._.Adv._.Mtg.." hidden="1">{#N/A,#N/A,TRUE,"F3 Bullets";#N/A,#N/A,TRUE,"FD III Port Summ";#N/A,#N/A,TRUE,"BV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Valve";#N/A,#N/A,TRUE,"KBA";#N/A,#N/A,TRUE,"Glassmaster";#N/A,#N/A,TRUE,"May";#N/A,#N/A,TRUE,"ACE"}</definedName>
    <definedName name="wrn.Fund._.IV._.Adv.._.Brd.._.June._.2000." hidden="1">{#N/A,#N/A,TRUE,"FD IV Portfolio Summary ";#N/A,#N/A,TRUE,"Western";#N/A,#N/A,TRUE,"Kranson";#N/A,#N/A,TRUE,"ARC";#N/A,#N/A,TRUE,"Precise";#N/A,#N/A,TRUE,"WNA"}</definedName>
    <definedName name="wrn.FY._.2000." hidden="1">{#N/A,#N/A,TRUE,"Cover00";#N/A,#N/A,TRUE,"Contents";#N/A,#N/A,TRUE,"IS00";#N/A,#N/A,TRUE,"BS00";#N/A,#N/A,TRUE,"CF00";#N/A,#N/A,TRUE,"SE00";#N/A,#N/A,TRUE,"COGS00";#N/A,#N/A,TRUE,"SG&amp;A00";#N/A,#N/A,TRUE,"Interest00";#N/A,#N/A,TRUE,"Stats00";#N/A,#N/A,TRUE,"Covenants00"}</definedName>
    <definedName name="wrn.FY._.2001." hidden="1">{#N/A,#N/A,TRUE,"Cover01";#N/A,#N/A,TRUE,"Contents";#N/A,#N/A,TRUE,"IS01";#N/A,#N/A,TRUE,"BS01";#N/A,#N/A,TRUE,"CF01";#N/A,#N/A,TRUE,"SE01";#N/A,#N/A,TRUE,"COGS01";#N/A,#N/A,TRUE,"SG&amp;A01";#N/A,#N/A,TRUE,"Interest01";#N/A,#N/A,TRUE,"Stats01";#N/A,#N/A,TRUE,"Covenants01"}</definedName>
    <definedName name="wrn.FY._.2002." hidden="1">{#N/A,#N/A,TRUE,"Cover02";"Fiscal Year 2002",#N/A,TRUE,"IS";"Fiscal Year 2002",#N/A,TRUE,"BS";"Fiscal Year 2002",#N/A,TRUE,"CF";"Fiscal Year 2002",#N/A,TRUE,"SE";"Fiscal Year 2002",#N/A,TRUE,"COGS";"Fiscal Year 2002",#N/A,TRUE,"SG&amp;A";"Fiscal Year 2002",#N/A,TRUE,"Interest";"Fiscal Year 2002",#N/A,TRUE,"Stats";"Fiscal Year 2002",#N/A,TRUE,"Fixed-Variable";"Fiscal Year 2002",#N/A,TRUE,"Lumber Inv"}</definedName>
    <definedName name="wrn.FY._.2002._.Ex._.Harrison." hidden="1">{"FY 2002 Ex Harrison",#N/A,TRUE,"Cover02";"FY 2002 Ex Harrison",#N/A,TRUE,"IS";"FY 2002 Ex Harrison",#N/A,TRUE,"BS";"FY 2002 Ex Harrison",#N/A,TRUE,"CF";"FY 2002 Ex Harrison",#N/A,TRUE,"SE";"FY 2002 Ex Harrison",#N/A,TRUE,"COGS";"FY 2002 Ex Harrison",#N/A,TRUE,"SG&amp;A";"FY 2002 Ex Harrison",#N/A,TRUE,"Interest";"FY 2002 Ex Harrison",#N/A,TRUE,"Stats";"FY 2002 Ex Harrison",#N/A,TRUE,"Fixed-Variable";"FY 2002 Ex Harrison",#N/A,TRUE,"Lumber Inv"}</definedName>
    <definedName name="wrn.FY97SBP." hidden="1">{#N/A,#N/A,FALSE,"FY97";#N/A,#N/A,FALSE,"FY98";#N/A,#N/A,FALSE,"FY99";#N/A,#N/A,FALSE,"FY00";#N/A,#N/A,FALSE,"FY01"}</definedName>
    <definedName name="wrn.FY97SBP.1" hidden="1">{#N/A,#N/A,FALSE,"FY97";#N/A,#N/A,FALSE,"FY98";#N/A,#N/A,FALSE,"FY99";#N/A,#N/A,FALSE,"FY00";#N/A,#N/A,FALSE,"FY01"}</definedName>
    <definedName name="wrn.GCIall." hidden="1">{"gcicash",#N/A,FALSE,"GCIINC";"gciinc",#N/A,FALSE,"GCIINC";"gciexclusa",#N/A,FALSE,"GCIINC";"usatdy",#N/A,FALSE,"GCIINC"}</definedName>
    <definedName name="wrn.GEER_report." hidden="1">{#N/A,#N/A,FALSE,"Table_Ass.";#N/A,#N/A,FALSE,"# of cust";#N/A,#N/A,FALSE,"Res_Report";#N/A,#N/A,FALSE,"Income Statement";"Qtr Cust",#N/A,FALSE,"Qtrly Proj"}</definedName>
    <definedName name="wrn.Geographic._.Trends." hidden="1">{"Geographic P1",#N/A,FALSE,"Division &amp; Geog"}</definedName>
    <definedName name="wrn.Gesamt._.Neu." hidden="1">{#N/A,#N/A,FALSE,"Report 2";#N/A,#N/A,FALSE,"Report 3";#N/A,#N/A,FALSE,"Report 4";#N/A,#N/A,FALSE,"Actual-Budget (kum)";#N/A,#N/A,FALSE,"Actual-Budget (per)";#N/A,#N/A,FALSE,"Comparison YTD";#N/A,#N/A,FALSE,"Expenses YTD";#N/A,#N/A,FALSE,"Summary";#N/A,#N/A,FALSE,"Aktiv";#N/A,#N/A,FALSE,"Passiv";#N/A,#N/A,FALSE,"Finale1";#N/A,#N/A,FALSE,"Finale2";#N/A,#N/A,FALSE,"periodisch1";#N/A,#N/A,FALSE,"periodisch2";#N/A,#N/A,FALSE,"D-Bestand";#N/A,#N/A,FALSE,"D-Zins";#N/A,#N/A,FALSE,"Fil_A_Bestand";#N/A,#N/A,FALSE,"Fil_A_Zins";#N/A,#N/A,FALSE,"Fil_A_D-Zins";#N/A,#N/A,FALSE,"Fil_P_Bestand";#N/A,#N/A,FALSE,"Fil_P_Zins";#N/A,#N/A,FALSE,"Fil_P_Neu";#N/A,#N/A,FALSE,"Fil_P_Änd";#N/A,#N/A,FALSE,"Fil_P_Änd_kum";#N/A,#N/A,FALSE,"Report 5";#N/A,#N/A,FALSE,"EWB-2";#N/A,#N/A,FALSE,"EWB";#N/A,#N/A,FALSE,"Headcount";#N/A,#N/A,FALSE,"Headcount2";#N/A,#N/A,FALSE,"Investitionsgüter";#N/A,#N/A,FALSE,"Rückstellungen"}</definedName>
    <definedName name="wrn.Gesamtausdruck." hidden="1">{#N/A,#N/A,FALSE,"Finale1";#N/A,#N/A,FALSE,"Finale2";#N/A,#N/A,FALSE,"peiodisch1";#N/A,#N/A,FALSE,"periodisch2";#N/A,#N/A,FALSE,"Aktiv";#N/A,#N/A,FALSE,"Passiv";#N/A,#N/A,FALSE,"EWB";#N/A,#N/A,FALSE,"EWB-2";#N/A,#N/A,FALSE,"D-Bestand";#N/A,#N/A,FALSE,"D-Zins";#N/A,#N/A,FALSE,"Fil_A_Bestand";#N/A,#N/A,FALSE,"Fil_A_Zins";#N/A,#N/A,FALSE,"Fil_A_D-Zins";#N/A,#N/A,FALSE,"Fil_P_Bestand";#N/A,#N/A,FALSE,"Fil_P_Zins";#N/A,#N/A,FALSE,"Fil_P_Neu";#N/A,#N/A,FALSE,"Report 2";#N/A,#N/A,FALSE,"Report 3";#N/A,#N/A,FALSE,"Report 4";#N/A,#N/A,FALSE,"Report 5";#N/A,#N/A,FALSE,"Summary";#N/A,#N/A,FALSE,"Actual-Budget (kum)";#N/A,#N/A,FALSE,"Actual-Budget (per)";#N/A,#N/A,FALSE,"Comparison YTD";#N/A,#N/A,FALSE,"Headcount";#N/A,#N/A,FALSE,"Headcount2";#N/A,#N/A,FALSE,"Investitionsgüter";#N/A,#N/A,FALSE,"Konzern";#N/A,#N/A,FALSE,"stat.con.";#N/A,#N/A,FALSE,"Zusatz1";#N/A,#N/A,FALSE,"BIS 1";#N/A,#N/A,FALSE,"BIS-Assets";#N/A,#N/A,FALSE,"BIS 2"}</definedName>
    <definedName name="wrn.GRAPHS." hidden="1">{#N/A,#N/A,FALSE,"ACQ_GRAPHS";#N/A,#N/A,FALSE,"T_1 GRAPHS";#N/A,#N/A,FALSE,"T_2 GRAPHS";#N/A,#N/A,FALSE,"COMB_GRAPHS"}</definedName>
    <definedName name="wrn.Group." hidden="1">{#N/A,#N/A,FALSE,"Summary";#N/A,#N/A,FALSE,"Projections";#N/A,#N/A,FALSE,"Debt Schedule";#N/A,#N/A,FALSE,"Mayline Sales Group";#N/A,#N/A,FALSE,"Sales Groups";#N/A,#N/A,FALSE,"Operating Expenses";#N/A,#N/A,FALSE,"Depreciation";#N/A,#N/A,FALSE,"Balance Sheet";#N/A,#N/A,FALSE,"Working Capital";#N/A,#N/A,FALSE,"Addbacks"}</definedName>
    <definedName name="wrn.Growth." hidden="1">{#N/A,#N/A,FALSE,"Rev Grwth";#N/A,#N/A,FALSE,"Op Inc Grwth";#N/A,#N/A,FALSE,"Net Grwth";#N/A,#N/A,FALSE,"EPS Growth"}</definedName>
    <definedName name="wrn.gth." hidden="1">{#N/A,#N/A,FALSE,"Title Page";#N/A,#N/A,FALSE,"Summary Sheet"}</definedName>
    <definedName name="wrn.gti._.qtrly._.stats." hidden="1">{"GTI monthly IS",#N/A,FALSE,"gti";#N/A,#N/A,FALSE,"gti"}</definedName>
    <definedName name="wrn.Guggino." hidden="1">{#N/A,#N/A,FALSE,"Guggino"}</definedName>
    <definedName name="wrn.Heads_96." hidden="1">{"heads_96",#N/A,FALSE,"proforma"}</definedName>
    <definedName name="wrn.heads_97." hidden="1">{"heads_97",#N/A,FALSE,"proforma"}</definedName>
    <definedName name="wrn.HEAT." hidden="1">{#N/A,#N/A,FALSE,"Heat";#N/A,#N/A,FALSE,"DCF";#N/A,#N/A,FALSE,"LBO";#N/A,#N/A,FALSE,"A";#N/A,#N/A,FALSE,"C";#N/A,#N/A,FALSE,"impd";#N/A,#N/A,FALSE,"Accr-Dilu"}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_1._.thru._.I_6._.workpapers." hidden="1">{"inventory detail I_1",#N/A,FALSE,"I-01";"inventory detail I_1.1",#N/A,FALSE,"I-01";"inventory detail I_1.2",#N/A,FALSE,"I-01";"Source Comparison I_2",#N/A,FALSE,"I-02";"source comparison I_2.1",#N/A,FALSE,"I-02";"source comparison I_2.2",#N/A,FALSE,"I-02";"reporting analysis I_3",#N/A,FALSE,"I-03";"test count I_4",#N/A,FALSE,"I-04";"test count I_4.1",#N/A,FALSE,"I-04";"costing test I_5",#N/A,FALSE,"I-05";"costing test I_5.1",#N/A,FALSE,"I-05";"turns I_6",#N/A,FALSE,"I-06";"turns I_6.1",#N/A,FALSE,"I-06"}</definedName>
    <definedName name="wrn.I_7._.thru._.I_21._.workpapers." hidden="1">{"inventory mix I_11",#N/A,FALSE,"I-11";"inventory mix I_11.1",#N/A,FALSE,"I-11";"physical results I_12",#N/A,FALSE,"I-12";"questionnaire I_14",#N/A,FALSE,"I-14";"questionnaire I_14.1",#N/A,FALSE,"I-14";"questionnaire I_14.2",#N/A,FALSE,"I-14";"risk analysis I_15",#N/A,FALSE,"I-15";"risk analysis I_15.1",#N/A,FALSE,"I-15";"risk analysis I_15.2",#N/A,FALSE,"I-15";"liquidation alternatives I_18",#N/A,FALSE,"I-18"}</definedName>
    <definedName name="wrn.IB." hidden="1">{#N/A,#N/A,FALSE,"IB Totgeo Q1-Q4 ";#N/A,#N/A,FALSE,"IB AEME";#N/A,#N/A,FALSE,"IB West";#N/A,#N/A,FALSE,"IB Central";#N/A,#N/A,FALSE,"IB South ";#N/A,#N/A,FALSE,"IB North";#N/A,#N/A,FALSE,"IB Reg Tot ";#N/A,#N/A,FALSE,"IB Reg Tot graph"}</definedName>
    <definedName name="wrn.IFF94TAX." hidden="1">{#N/A,#N/A,FALSE,"일반적사항";#N/A,#N/A,FALSE,"주요재무자료";#N/A,#N/A,FALSE,"표지";#N/A,#N/A,FALSE,"총괄표";#N/A,#N/A,FALSE,"1호 과표세액";#N/A,#N/A,FALSE,"2호 서식";#N/A,#N/A,FALSE,"3(3)호(갑) 원천납부";#N/A,#N/A,FALSE,"6호 소득금액";#N/A,#N/A,FALSE,"6호 첨부(익)";#N/A,#N/A,FALSE,"6호 첨부(손)";#N/A,#N/A,FALSE,"6-1호 수입금액";#N/A,#N/A,FALSE,"6-3호 퇴충";#N/A,#N/A,FALSE,"6-4호 접대(갑)";#N/A,#N/A,FALSE,"6-4호 접대(을)";#N/A,#N/A,FALSE,"6-5 갑 외화";#N/A,#N/A,FALSE,"6-5을 외화";#N/A,#N/A,FALSE,"감가총괄";#N/A,#N/A,FALSE,"전기부인액추인";#N/A,#N/A,FALSE,"6-6호(부표) 자본적지출";#N/A,#N/A,FALSE,"6-11호 세금과공과";#N/A,#N/A,FALSE,"6-12호 선급비용";#N/A,#N/A,FALSE,"9호 자본금(갑)";#N/A,#N/A,FALSE,"9호 자본금(을)";#N/A,#N/A,FALSE,"10(3)호 주요계정";#N/A,#N/A,FALSE,"10(4)호 조정수입";#N/A,#N/A,FALSE,"12호 중소검토";#N/A,#N/A,FALSE,"14(1) 주주이동(갑)";#N/A,#N/A,FALSE,"59호 해외특수";#N/A,#N/A,FALSE,"해외명세";#N/A,#N/A,FALSE,"요약 BS";#N/A,#N/A,FALSE,"요약RE";#N/A,#N/A,FALSE,"요약 PL"}</definedName>
    <definedName name="wrn.II._.PortRev33102." hidden="1">{#N/A,#N/A,TRUE,"Port Summary II";#N/A,#N/A,TRUE,"BV Valuation";#N/A,#N/A,TRUE,"FV Valuation";#N/A,#N/A,TRUE,"JRI";#N/A,#N/A,TRUE,"Weasler";#N/A,#N/A,TRUE,"Stronghaven";#N/A,#N/A,TRUE,"Connor";#N/A,#N/A,TRUE,"HWC";#N/A,#N/A,TRUE,"Temple"}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ncome." hidden="1">{"Income",#N/A,FALSE,"Recap IS"}</definedName>
    <definedName name="wrn.Income._.Statement." hidden="1">{"Income Statement",#N/A,FALSE,"Income Statement"}</definedName>
    <definedName name="wrn.INCSTMT." hidden="1">{"INCSTMT",#N/A,FALSE,"INCSTMT"}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fo." hidden="1">{#N/A,#N/A,FALSE,"IT_Summary";#N/A,#N/A,FALSE,"Renaissance";#N/A,#N/A,FALSE,"Intermetrics";#N/A,#N/A,FALSE,"Systems";#N/A,#N/A,FALSE,"IMI";#N/A,#N/A,FALSE,"Landmark";#N/A,#N/A,FALSE,"Rational";#N/A,#N/A,FALSE,"AGS";#N/A,#N/A,FALSE,"GE"}</definedName>
    <definedName name="wrn.input._.and._.output.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termediate._.Calc.." hidden="1">{"Intermediate Calc.",#N/A,FALSE,"Merger Plan"}</definedName>
    <definedName name="wrn.Internal._.is." hidden="1">{"internal is",#N/A,FALSE,"Model"}</definedName>
    <definedName name="wrn.Investor._.Cash._.Flows." hidden="1">{"CV_2",#N/A,TRUE,"Investor Cash Flows"}</definedName>
    <definedName name="wrn.IPO." hidden="1">{#N/A,#N/A,FALSE,"Summary";#N/A,#N/A,FALSE,"Jan'97";#N/A,#N/A,FALSE,"Feb'97";#N/A,#N/A,FALSE,"Mar'97";#N/A,#N/A,FALSE,"Apr'97";#N/A,#N/A,FALSE,"May'97";#N/A,#N/A,FALSE,"Jun'97";#N/A,#N/A,FALSE,"Jul'97";#N/A,#N/A,FALSE,"Aug'97";#N/A,#N/A,FALSE,"Sept'97";#N/A,#N/A,FALSE,"Oct'97";#N/A,#N/A,FALSE,"Nov'97";#N/A,#N/A,FALSE,"Dec'97";#N/A,#N/A,FALSE,"Pending"}</definedName>
    <definedName name="wrn.IPO._.1998." hidden="1">{#N/A,#N/A,FALSE,"Summary";#N/A,#N/A,FALSE,"Pending";#N/A,#N/A,FALSE,"Jan'98";#N/A,#N/A,FALSE,"Feb'98";#N/A,#N/A,FALSE,"Mar'98";#N/A,#N/A,FALSE,"Apr'98";#N/A,#N/A,FALSE,"May'98";#N/A,#N/A,FALSE,"June'98";#N/A,#N/A,FALSE,"July'98"}</definedName>
    <definedName name="wrn.IPO._.Analysis." hidden="1">{#N/A,#N/A,FALSE,"Summary";#N/A,#N/A,FALSE,"Pending";#N/A,#N/A,FALSE,"Oct'97";#N/A,#N/A,FALSE,"Sept'97";#N/A,#N/A,FALSE,"Aug'97";#N/A,#N/A,FALSE,"Jul'97";#N/A,#N/A,FALSE,"Jun'97";#N/A,#N/A,FALSE,"May'97";#N/A,#N/A,FALSE,"Apr'97";#N/A,#N/A,FALSE,"Mar'97";#N/A,#N/A,FALSE,"Feb'97";#N/A,#N/A,FALSE,"Jan'97"}</definedName>
    <definedName name="wrn.ipovalue." hidden="1">{#N/A,#N/A,FALSE,"puboff";#N/A,#N/A,FALSE,"valuation";#N/A,#N/A,FALSE,"finanalsis";#N/A,#N/A,FALSE,"split";#N/A,#N/A,FALSE,"ownership"}</definedName>
    <definedName name="wrn.IRVING." hidden="1">{#N/A,#N/A,FALSE,"Centurion"}</definedName>
    <definedName name="wrn.ISAnnualModel." hidden="1">{"AnnModel",#N/A,FALSE,"IS"}</definedName>
    <definedName name="wrn.ISCG._.model." hidden="1">{#N/A,#N/A,FALSE,"Second";#N/A,#N/A,FALSE,"ownership";#N/A,#N/A,FALSE,"Valuation";#N/A,#N/A,FALSE,"Eqiv";#N/A,#N/A,FALSE,"Mults";#N/A,#N/A,FALSE,"ISCG Graphics"}</definedName>
    <definedName name="wrn.ISQtrModel." hidden="1">{"QtrModel",#N/A,FALSE,"IS"}</definedName>
    <definedName name="wrn.Italy.">{#N/A,#N/A,FALSE,"Italy";#N/A,#N/A,FALSE,"Aperol Italy";#N/A,#N/A,FALSE,"Aperol Soda Italy";#N/A,#N/A,FALSE,"Spumanti";#N/A,#N/A,FALSE,"Barbieri Liqueur Italy";#N/A,#N/A,FALSE,"Others Italy"}</definedName>
    <definedName name="wrn.IVTI_Rep." hidden="1">{#N/A,#N/A,FALSE,"Title Page";#N/A,#N/A,FALSE,"Summary Sheet";#N/A,#N/A,FALSE,"Fiscal Year Income Statement";#N/A,#N/A,FALSE,"Valuation Summary";#N/A,#N/A,FALSE,"Comps with IVT";#N/A,#N/A,FALSE,"Comps without IVT"}</definedName>
    <definedName name="wrn.JANI._.REBATES." hidden="1">{"TOTAL",#N/A,FALSE,"A";"FISCAL94",#N/A,FALSE,"A";"FISCAL95",#N/A,FALSE,"A";"FISCAL96",#N/A,FALSE,"A";"misc page",#N/A,FALSE,"A"}</definedName>
    <definedName name="wrn.jcbsum." hidden="1">{#N/A,#N/A,FALSE,"Finstmts";#N/A,#N/A,FALSE,"Lost Revenue";#N/A,#N/A,FALSE,"Ratios"}</definedName>
    <definedName name="wrn.jck94TAXRETURN.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wrn.jim." hidden="1">{"Inc_standard",#N/A,TRUE,"Inc"}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ust._.Sorts." hidden="1">{#N/A,#N/A,FALSE,"Hi";#N/A,#N/A,FALSE,"Lo";#N/A,#N/A,FALSE,"Mkt. Cap";#N/A,#N/A,FALSE,"Alpha"}</definedName>
    <definedName name="wrn.k" hidden="1">{#N/A,#N/A,FALSE,"AD_Purchase";#N/A,#N/A,FALSE,"Credit";#N/A,#N/A,FALSE,"PF Acquisition";#N/A,#N/A,FALSE,"PF Offering"}</definedName>
    <definedName name="wrn.K3._.Annual." hidden="1">{"K3Cash",#N/A,FALSE,"Ann";"K3Income",#N/A,FALSE,"Ann";"K3Educ",#N/A,FALSE,"Ann";"K3media",#N/A,FALSE,"Ann";"K3Info",#N/A,FALSE,"Ann";"K3Valuation",#N/A,FALSE,"Ann"}</definedName>
    <definedName name="wrn.K3._.Quarterly." hidden="1">{"K3 first",#N/A,FALSE,"Qtr.";"K3 second",#N/A,FALSE,"Qtr.";"K3 Third",#N/A,FALSE,"Qtr.";"K3 Fourth",#N/A,FALSE,"Qtr.";"K3 Full",#N/A,FALSE,"Qtr."}</definedName>
    <definedName name="wrn.Konzept._.2." hidden="1">{#N/A,#N/A,FALSE,"Report 2";#N/A,#N/A,FALSE,"Report 3";#N/A,#N/A,FALSE,"Report 4";#N/A,#N/A,FALSE,"Report 5";#N/A,#N/A,FALSE,"Aktiv";#N/A,#N/A,FALSE,"Fil_A_Bestand";#N/A,#N/A,FALSE,"Fil_A_Zins";#N/A,#N/A,FALSE,"Fil_A_D-Zins";#N/A,#N/A,FALSE,"Passiv";#N/A,#N/A,FALSE,"Fil_P_Bestand";#N/A,#N/A,FALSE,"Fil_P_Zins";#N/A,#N/A,FALSE,"Fil_P_Neu";#N/A,#N/A,FALSE,"D-Bestand";#N/A,#N/A,FALSE,"D-Zins";#N/A,#N/A,FALSE,"peiodisch1";#N/A,#N/A,FALSE,"periodisch2";#N/A,#N/A,FALSE,"Finale1";#N/A,#N/A,FALSE,"Finale2";#N/A,#N/A,FALSE,"EWB-2";#N/A,#N/A,FALSE,"EWB";#N/A,#N/A,FALSE,"Headcount";#N/A,#N/A,FALSE,"Headcount2";#N/A,#N/A,FALSE,"Investitionsgüter";#N/A,#N/A,FALSE,"Konzern";#N/A,#N/A,FALSE,"BIS 2";#N/A,#N/A,FALSE,"BIS 1";#N/A,#N/A,FALSE,"Summary";#N/A,#N/A,FALSE,"Actual-Budget (kum)";#N/A,#N/A,FALSE,"Actual-Budget (per)";#N/A,#N/A,FALSE,"Comparison YTD";#N/A,#N/A,FALSE,"stat.con.";#N/A,#N/A,FALSE,"Zusatz1";#N/A,#N/A,FALSE,"BIS-Assets"}</definedName>
    <definedName name="wrn.Kosten." hidden="1">{#N/A,#N/A,FALSE,"KST 1";#N/A,#N/A,FALSE,"KST 2";#N/A,#N/A,FALSE,"KST 3";#N/A,#N/A,FALSE,"KST Gesamt";#N/A,#N/A,FALSE,"KST D1"}</definedName>
    <definedName name="wrn.kriall." hidden="1">{"kricash",#N/A,FALSE,"INC";"kriinc",#N/A,FALSE,"INC";"krimiami",#N/A,FALSE,"INC";"kriother",#N/A,FALSE,"INC";"kripapers",#N/A,FALSE,"INC"}</definedName>
    <definedName name="wrn.LaCreteFMV." hidden="1">{#N/A,#N/A,FALSE,"Balance Sheet";#N/A,#N/A,FALSE,"P&amp;L";#N/A,#N/A,FALSE,"tab";#N/A,#N/A,FALSE,"main earn";#N/A,#N/A,FALSE,"capearn";#N/A,#N/A,FALSE,"forecast";#N/A,#N/A,FALSE,"rates";#N/A,#N/A,FALSE,"schilt";#N/A,#N/A,FALSE,"ebitda";#N/A,#N/A,FALSE,"odcf";#N/A,#N/A,FALSE,"market";#N/A,#N/A,FALSE,"mv d-e";#N/A,#N/A,FALSE,"GE-t1"}</definedName>
    <definedName name="wrn.Lead._.Schedule.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vel._.4." hidden="1">{#N/A,#N/A,FALSE,"Income";#N/A,#N/A,FALSE,"EPS";#N/A,#N/A,FALSE,"Quarterly";#N/A,#N/A,FALSE,"CashFlow";#N/A,#N/A,FALSE,"Other";#N/A,#N/A,FALSE,"Dividend";#N/A,#N/A,FALSE,"Financials &amp; Ratios";#N/A,#N/A,FALSE,"Return On Equity";#N/A,#N/A,FALSE,"Inventory"}</definedName>
    <definedName name="wrn.LP._.Committee._.Book." hidden="1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wrn.LP._.Committee._.June._.13.._.2000." hidden="1">{#N/A,#N/A,TRUE," Bullets II";#N/A,#N/A,TRUE,"Fd II Cap. Position ";#N/A,#N/A,TRUE,"FD II Portfolio Summary";#N/A,#N/A,TRUE,"BV Valuation";#N/A,#N/A,TRUE,"FV Valuation";#N/A,#N/A,TRUE,"Valuation Change II";#N/A,#N/A,TRUE,"Utiliserve";#N/A,#N/A,TRUE,"Temple";#N/A,#N/A,TRUE,"JRI";#N/A,#N/A,TRUE,"Weasler";#N/A,#N/A,TRUE,"NDS ";#N/A,#N/A,TRUE,"Stronghaven";#N/A,#N/A,TRUE,"Connor";#N/A,#N/A,TRUE,"DSI";#N/A,#N/A,TRUE,"HWC";#N/A,#N/A,TRUE,"Bullets III";#N/A,#N/A,TRUE,"Fd III Cap. Position ";#N/A,#N/A,TRUE,"FD III Port Summ";#N/A,#N/A,TRUE,"BV Valuation (2)";#N/A,#N/A,TRUE,"MV Valuation";#N/A,#N/A,TRUE,"Valuation Change III";#N/A,#N/A,TRUE,"Globe";#N/A,#N/A,TRUE,"Beacon";#N/A,#N/A,TRUE,"CII";#N/A,#N/A,TRUE,"MCA";#N/A,#N/A,TRUE,"Elm";#N/A,#N/A,TRUE,"Tharco";#N/A,#N/A,TRUE,"Dee H";#N/A,#N/A,TRUE,"Hunt Valve";#N/A,#N/A,TRUE,"KBA";#N/A,#N/A,TRUE,"Glassmaster";#N/A,#N/A,TRUE,"MLS";#N/A,#N/A,TRUE,"CBSA";#N/A,#N/A,TRUE,"ACE";#N/A,#N/A,TRUE,"United Central";#N/A,#N/A,TRUE,"Jakel";#N/A,#N/A,TRUE,"Lake City ";#N/A,#N/A,TRUE,"Bullets IV";#N/A,#N/A,TRUE,"Fd IV Cap. Position  ";#N/A,#N/A,TRUE,"FD IV Portfolio Summary ";#N/A,#N/A,TRUE,"Fund IV BV  ";#N/A,#N/A,TRUE,"Western";#N/A,#N/A,TRUE,"Kranson"}</definedName>
    <definedName name="wrn.main." hidden="1">{#N/A,#N/A,FALSE,"Finstmts";#N/A,#N/A,FALSE,"O&amp;M and Cap";#N/A,#N/A,FALSE,"Fuel";#N/A,#N/A,FALSE,"Gen Dat";#N/A,#N/A,FALSE,"Lost Revenue";#N/A,#N/A,FALSE,"Ratios"}</definedName>
    <definedName name="wrn.Main._.Fields.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rch._.Financials." hidden="1">{"Statement of Income",#N/A,TRUE,"Mar99";"Balance Sheet",#N/A,TRUE,"Mar99"}</definedName>
    <definedName name="wrn.Margins." hidden="1">{#N/A,#N/A,FALSE,"Margins - GrossR&amp;D";#N/A,#N/A,FALSE,"Margins - sg&amp;a";#N/A,#N/A,FALSE,"Margins - Oper-net"}</definedName>
    <definedName name="wrn.Mason._.Deliverables." hidden="1">{#N/A,#N/A,FALSE,"Data &amp; Key Results";#N/A,#N/A,FALSE,"Summary Template";#N/A,#N/A,FALSE,"Budget";#N/A,#N/A,FALSE,"Present Value Comparison";#N/A,#N/A,FALSE,"Cashflow";#N/A,#N/A,FALSE,"Income";#N/A,#N/A,FALSE,"Inputs"}</definedName>
    <definedName name="wrn.master.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wrn.merge." hidden="1">{#N/A,#N/A,FALSE,"IPO";#N/A,#N/A,FALSE,"DCF";#N/A,#N/A,FALSE,"LBO";#N/A,#N/A,FALSE,"MULT_VAL";#N/A,#N/A,FALSE,"Status Quo";#N/A,#N/A,FALSE,"Recap"}</definedName>
    <definedName name="wrn.merge.1" hidden="1">{#N/A,#N/A,FALSE,"IPO";#N/A,#N/A,FALSE,"DCF";#N/A,#N/A,FALSE,"LBO";#N/A,#N/A,FALSE,"MULT_VAL";#N/A,#N/A,FALSE,"Status Quo";#N/A,#N/A,FALSE,"Recap"}</definedName>
    <definedName name="wrn.Merger." hidden="1">{#N/A,#N/A,FALSE,"Overview";#N/A,#N/A,FALSE,"Summary";#N/A,#N/A,FALSE,"Unph Hist";#N/A,#N/A,FALSE,"Combination";#N/A,#N/A,FALSE,"IOC Proj Base";#N/A,#N/A,FALSE,"Bal";#N/A,#N/A,FALSE,"IOC Bal";#N/A,#N/A,FALSE,"IOC CF";#N/A,#N/A,FALSE,"UNPH Proj"}</definedName>
    <definedName name="wrn.Merger._.Inputs." hidden="1">{"Merger Inputs",#N/A,FALSE,"Merger Plan"}</definedName>
    <definedName name="wrn.merger._.plan._.output." hidden="1">{"merger plan output",#N/A,FALSE,"MBIA buys FGIC"}</definedName>
    <definedName name="wrn.MERGER._.PLANS.">{"Assumptions1",#N/A,FALSE,"Assumptions";"MergerPlans1","20yearamort",FALSE,"MergerPlans";"MergerPlans1","40yearamort",FALSE,"MergerPlans";"MergerPlans2",#N/A,FALSE,"MergerPlans";"inputs",#N/A,FALSE,"MergerPlans"}</definedName>
    <definedName name="wrn.MgmtPrint." hidden="1">{#N/A,#N/A,FALSE,"June-06";#N/A,#N/A,FALSE,"June-06";#N/A,#N/A,FALSE,"June-06"}</definedName>
    <definedName name="wrn.mhpall." hidden="1">{"mhpcash",#N/A,FALSE,"MHPNEWX";"mhpinc",#N/A,FALSE,"MHPNEWX";"mhptax",#N/A,FALSE,"MHPNEWX";"mhpbroad",#N/A,FALSE,"MHPNEWX";"mhpeduc",#N/A,FALSE,"MHPNEWX";"mhpfin",#N/A,FALSE,"MHPNEWX";"mhpinfo",#N/A,FALSE,"MHPNEWX"}</definedName>
    <definedName name="wrn.model." hidden="1">{"page1",#N/A,FALSE,"GIRLBO";"page2",#N/A,FALSE,"GIRLBO";"page3",#N/A,FALSE,"GIRLBO";"page4",#N/A,FALSE,"GIRLBO";"page5",#N/A,FALSE,"GIRLBO"}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Modello.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rn.models" hidden="1">{#N/A,#N/A,FALSE,"Summary";#N/A,#N/A,FALSE,"Projections";#N/A,#N/A,FALSE,"Mkt Mults";#N/A,#N/A,FALSE,"DCF";#N/A,#N/A,FALSE,"Accr Dil";#N/A,#N/A,FALSE,"PIC LBO";#N/A,#N/A,FALSE,"MULT10_4";#N/A,#N/A,FALSE,"CBI LBO"}</definedName>
    <definedName name="wrn.Month._.End._.Reports." hidden="1">{"CONTENTS",#N/A,FALSE,"CONTENTS";"CP1",#N/A,FALSE,"CP1";"N1",#N/A,FALSE,"N1";"C1",#N/A,FALSE,"C1";"Imidazoline",#N/A,FALSE,"I1";"CAT",#N/A,FALSE,"CAT";"Cobalt",#N/A,FALSE,"Cobalt";"LOCAT",#N/A,FALSE,"LOCAT"}</definedName>
    <definedName name="wrn.MONTHLY." hidden="1">{"1999MONTHLY",#N/A,FALSE,"MONTHLY";"2000MONTHLY",#N/A,FALSE,"MONTHLY";"2001MONTHLY",#N/A,FALSE,"MONTHLY"}</definedName>
    <definedName name="wrn.Monthly._.MIFA._.Sheets." hidden="1">{"(MEASDATA) BY QUARTER",#N/A,FALSE,"measdata";"(BS) BALANCE SHEET",#N/A,FALSE,"bs";"(BS) CASH FLOW",#N/A,FALSE,"bs";"(INCST) INCOME STATEMENT",#N/A,FALSE,"incst";"(PROGDETAIL) BY MONTH",#N/A,FALSE,"progdetail";"(PROGDETAIL) BY QTR",#N/A,FALSE,"progdetail";"(ORDERS) GOR ORDERS",#N/A,FALSE,"Orders";"(DELIVERIES) UNIT SALES",#N/A,FALSE,"Deliveries";#N/A,#N/A,FALSE,"Risk&amp;OpprTY"}</definedName>
    <definedName name="wrn.Monthly._.MIFA._.Sheets.1" hidden="1">{"(MEASDATA) BY QUARTER",#N/A,FALSE,"measdata";"(BS) BALANCE SHEET",#N/A,FALSE,"bs";"(BS) CASH FLOW",#N/A,FALSE,"bs";"(INCST) INCOME STATEMENT",#N/A,FALSE,"incst";"(PROGDETAIL) BY MONTH",#N/A,FALSE,"progdetail";"(PROGDETAIL) BY QTR",#N/A,FALSE,"progdetail";"(ORDERS) GOR ORDERS",#N/A,FALSE,"Orders";"(DELIVERIES) UNIT SALES",#N/A,FALSE,"Deliveries";#N/A,#N/A,FALSE,"Risk&amp;OpprTY"}</definedName>
    <definedName name="wrn.Monthly._.Report." hidden="1">{#N/A,#N/A,FALSE,"Summary Page";#N/A,#N/A,FALSE,"Collections Listing";#N/A,#N/A,FALSE,"Lessee 60 days past due";#N/A,#N/A,FALSE,"Revenues--Lend Base JP Morgan";#N/A,#N/A,FALSE,"JP Morgan Debt Amort Schedule";#N/A,#N/A,FALSE,"Covenant Analysis"}</definedName>
    <definedName name="wrn.N.O.L.." hidden="1">{#N/A,#N/A,FALSE,"91NOLCB";#N/A,#N/A,FALSE,"92NOLCB";#N/A,#N/A,FALSE,"93NOLCB"}</definedName>
    <definedName name="wrn.newest." hidden="1">{#N/A,#N/A,TRUE,"TS";#N/A,#N/A,TRUE,"Combo";#N/A,#N/A,TRUE,"FAIR";#N/A,#N/A,TRUE,"RBC";#N/A,#N/A,TRUE,"xxxx"}</definedName>
    <definedName name="wrn.newoutput" hidden="1">{"DCF","UPSIDE CASE",FALSE,"Sheet1";"DCF","BASE CASE",FALSE,"Sheet1";"DCF","DOWNSIDE CASE",FALSE,"Sheet1"}</definedName>
    <definedName name="wrn.newoutput_1" hidden="1">{"DCF","UPSIDE CASE",FALSE,"Sheet1";"DCF","BASE CASE",FALSE,"Sheet1";"DCF","DOWNSIDE CASE",FALSE,"Sheet1"}</definedName>
    <definedName name="wrn.Nico." hidden="1">{#N/A,#N/A,TRUE,"Cover";#N/A,#N/A,TRUE,"Transaction Summary";#N/A,#N/A,TRUE,"Earnings Impact";#N/A,#N/A,TRUE,"accretion dilution"}</definedName>
    <definedName name="wrn.NOVPRES." hidden="1">{#N/A,#N/A,TRUE,"PAGE 2";#N/A,#N/A,TRUE,"PAGE 3";#N/A,#N/A,TRUE,"PAGE4"}</definedName>
    <definedName name="wrn.NPV._.Matrix.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tfinance." hidden="1">{"Rate",#N/A,TRUE,"SUMMARY";"Ratios",#N/A,TRUE,"Ratios";"BUDGETREVENUE",#N/A,TRUE,"Revenue";"TOTALS",#N/A,TRUE,"DETAIL"}</definedName>
    <definedName name="wrn.nytaann." hidden="1">{"nytacash",#N/A,FALSE,"GLOBEINC";"nytainc",#N/A,FALSE,"GLOBEINC";"nytanyt",#N/A,FALSE,"GLOBEINC";"nytareg",#N/A,FALSE,"GLOBEINC";"nytaglobe",#N/A,FALSE,"GLOBEINC";"nytapprttl",#N/A,FALSE,"GLOBEINC"}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lk._.by._.Qtr." hidden="1">{"Olk by Qtr Full",#N/A,FALSE,"Tot PalmPalm";"Olk by Qtr Full",#N/A,FALSE,"Tot Device";"Olk by Qtr Full",#N/A,FALSE,"Platform";"Olk by Qtr Full",#N/A,FALSE,"Palm.Net";"Olk by Qtr Full",#N/A,FALSE,"Elim"}</definedName>
    <definedName name="wrn.ONTK." hidden="1">{#N/A,#N/A,FALSE,"Title Page";#N/A,#N/A,FALSE,"Summary Sheet";#N/A,#N/A,FALSE,"Quarterly Income Statement";#N/A,#N/A,FALSE,"Proforma QTR Income Statement";#N/A,#N/A,FALSE,"Fiscal Year Income Statement";#N/A,#N/A,FALSE,"Valuation Summary";#N/A,#N/A,FALSE,"Comps Without";#N/A,#N/A,FALSE,"Comps With"}</definedName>
    <definedName name="wrn.OOCONLY." hidden="1">{"OOCDOLS",#N/A,FALSE,"G&amp;A_CRPSV";"OOCDOL",#N/A,FALSE,"G&amp;A_FAC"}</definedName>
    <definedName name="wrn.ops._.costs." hidden="1">{"page1",#N/A,FALSE,"APCI Operations Detail  ";"page2",#N/A,FALSE,"APCI Operations Detail  ";"page3",#N/A,FALSE,"APCI Operations Detail  ";"page4",#N/A,FALSE,"APCI Operations Detail  "}</definedName>
    <definedName name="wrn.OUTLOOKFULLYEAR." hidden="1">{"QTR2",#N/A,FALSE,"OTK6_27";#N/A,#N/A,FALSE,"Q2 Detail";"SIXMTH",#N/A,FALSE,"OTK6_27";"qtr3",#N/A,FALSE,"OTK6_27";#N/A,#N/A,FALSE,"Q3 Detail";"NINEMTH",#N/A,FALSE,"OTK6_27";"qtr4",#N/A,FALSE,"OTK6_27";#N/A,#N/A,FALSE,"Q4 Detail";"YEAR",#N/A,FALSE,"OTK6_27"}</definedName>
    <definedName name="wrn.OUTPUT." hidden="1">{"DCF","UPSIDE CASE",FALSE,"Sheet1";"DCF","BASE CASE",FALSE,"Sheet1";"DCF","DOWNSIDE CASE",FALSE,"Sheet1"}</definedName>
    <definedName name="wrn.OUTPUT._1" hidden="1">{"DCF","UPSIDE CASE",FALSE,"Sheet1";"DCF","BASE CASE",FALSE,"Sheet1";"DCF","DOWNSIDE CASE",FALSE,"Sheet1"}</definedName>
    <definedName name="wrn.OUTPUT._from_AB">{"DCF","UPSIDE CASE",FALSE,"Sheet1";"DCF","BASE CASE",FALSE,"Sheet1";"DCF","DOWNSIDE CASE",FALSE,"Sheet1"}</definedName>
    <definedName name="wrn.OUTPUT._from_DBAB">{"DCF","UPSIDE CASE",FALSE,"Sheet1";"DCF","BASE CASE",FALSE,"Sheet1";"DCF","DOWNSIDE CASE",FALSE,"Sheet1"}</definedName>
    <definedName name="wrn.OUTPUT._from_DBAB_1" hidden="1">{"DCF","UPSIDE CASE",FALSE,"Sheet1";"DCF","BASE CASE",FALSE,"Sheet1";"DCF","DOWNSIDE CASE",FALSE,"Sheet1"}</definedName>
    <definedName name="wrn.OUTPUT._from_DBAB_1_1" hidden="1">{"DCF","UPSIDE CASE",FALSE,"Sheet1";"DCF","BASE CASE",FALSE,"Sheet1";"DCF","DOWNSIDE CASE",FALSE,"Sheet1"}</definedName>
    <definedName name="wrn.OUTPUT._from_DBAB_1_1_1" hidden="1">{"DCF","UPSIDE CASE",FALSE,"Sheet1";"DCF","BASE CASE",FALSE,"Sheet1";"DCF","DOWNSIDE CASE",FALSE,"Sheet1"}</definedName>
    <definedName name="wrn.OUTPUT._from_DBAB_1_2" hidden="1">{"DCF","UPSIDE CASE",FALSE,"Sheet1";"DCF","BASE CASE",FALSE,"Sheet1";"DCF","DOWNSIDE CASE",FALSE,"Sheet1"}</definedName>
    <definedName name="wrn.OUTPUT._from_DBAB_2" hidden="1">{"DCF","UPSIDE CASE",FALSE,"Sheet1";"DCF","BASE CASE",FALSE,"Sheet1";"DCF","DOWNSIDE CASE",FALSE,"Sheet1"}</definedName>
    <definedName name="wrn.OUTPUT._from_DBAB_2_1" hidden="1">{"DCF","UPSIDE CASE",FALSE,"Sheet1";"DCF","BASE CASE",FALSE,"Sheet1";"DCF","DOWNSIDE CASE",FALSE,"Sheet1"}</definedName>
    <definedName name="wrn.OUTPUT._from_DBAB_3" hidden="1">{"DCF","UPSIDE CASE",FALSE,"Sheet1";"DCF","BASE CASE",FALSE,"Sheet1";"DCF","DOWNSIDE CASE",FALSE,"Sheet1"}</definedName>
    <definedName name="wrn.OUTPUT._from_DBAB_4" hidden="1">{"DCF","UPSIDE CASE",FALSE,"Sheet1";"DCF","BASE CASE",FALSE,"Sheet1";"DCF","DOWNSIDE CASE",FALSE,"Sheet1"}</definedName>
    <definedName name="wrn.OUTPUT._from_DBAB_5" hidden="1">{"DCF","UPSIDE CASE",FALSE,"Sheet1";"DCF","BASE CASE",FALSE,"Sheet1";"DCF","DOWNSIDE CASE",FALSE,"Sheet1"}</definedName>
    <definedName name="wrn.output.2" hidden="1">{"DCF","UPSIDE CASE",FALSE,"Sheet1";"DCF","BASE CASE",FALSE,"Sheet1";"DCF","DOWNSIDE CASE",FALSE,"Sheet1"}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GE._.1." hidden="1">{#N/A,#N/A,FALSE,"Job Sched"}</definedName>
    <definedName name="wrn.PAGE._.2." hidden="1">{"PAGE 2",#N/A,FALSE,"WEST_OT"}</definedName>
    <definedName name="wrn.PAGE._.3." hidden="1">{"PAGE 2",#N/A,FALSE,"WEST_OT"}</definedName>
    <definedName name="wrn.PAIM._.TAX._.PRO." hidden="1">{#N/A,#N/A,FALSE,"표지";#N/A,#N/A,FALSE,"총괄표";#N/A,#N/A,FALSE,"1호 과표세액";#N/A,#N/A,FALSE,"2호 서식";#N/A,#N/A,FALSE,"3(3)호(갑) 원천납부";#N/A,#N/A,FALSE,"6호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자본적지출";#N/A,#N/A,FALSE,"6-11호 세금과공과";#N/A,#N/A,FALSE,"6-12호 선급비용";#N/A,#N/A,FALSE,"9호 자본금(갑)";#N/A,#N/A,FALSE,"9호 자본금(을)";#N/A,#N/A,FALSE,"10(3)호 주요계정";#N/A,#N/A,FALSE,"10(3)호 부표";#N/A,#N/A,FALSE,"10(4)호 조정수입";#N/A,#N/A,FALSE,"요약 BS";#N/A,#N/A,FALSE,"요약 PL";#N/A,#N/A,FALSE,"요약RE"}</definedName>
    <definedName name="wrn.Part._.1." hidden="1">{#N/A,#N/A,FALSE,"Title";#N/A,#N/A,FALSE,"Tbl Contents";#N/A,#N/A,FALSE,"Management Summary (1)";#N/A,#N/A,FALSE,"Major Project  (1)";#N/A,#N/A,FALSE,"Qterly Income";#N/A,#N/A,FALSE,"Major Project [2]";#N/A,#N/A,FALSE,"Project PBT chart 4A";#N/A,#N/A,FALSE,"Income Statement";#N/A,#N/A,FALSE,"Variance analysis";#N/A,#N/A,FALSE,"Mntly Income";#N/A,#N/A,FALSE,"Variance analysis";#N/A,#N/A,FALSE,"Cur Mnth Cash";#N/A,#N/A,FALSE,"Current Qtr Cash";#N/A,#N/A,FALSE,"Qtrly Cashflow";#N/A,#N/A,FALSE,"Mnthly Cashflow";#N/A,#N/A,FALSE,"Accts. Rec.";#N/A,#N/A,FALSE,"Headcnt Det";#N/A,#N/A,FALSE,"Gross Headcount";#N/A,#N/A,FALSE,"Management Summary [2]";#N/A,#N/A,FALSE,"Major Project [2]";#N/A,#N/A,FALSE,"Variance analysis"}</definedName>
    <definedName name="wrn.Part._.2.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rn.Part._.2.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rn.Part._.2.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rn.Part._.2.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rn.Part._.2.12345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rn.Part._.2.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rn.Part._.2.4.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rn.Part._.2.4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rn.Part._2.1.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rn.PARTNERS._.CAPITAL._.STMT." hidden="1">{"PARTNERS CAPITAL STMT",#N/A,FALSE,"Partners Capital"}</definedName>
    <definedName name="wrn.PARTNERSHIP." hidden="1">{#N/A,#N/A,FALSE,"BALANCE SHEET";#N/A,#N/A,FALSE,"PL ACCOUNT";#N/A,#N/A,FALSE,"FIXED ASSETS";#N/A,#N/A,FALSE,"HP (V)";#N/A,#N/A,FALSE,"TAX COMP";#N/A,#N/A,FALSE,"W&amp;T";#N/A,#N/A,FALSE,"RECONCILE"}</definedName>
    <definedName name="wrn.PDS." hidden="1">{"PDS",#N/A,FALSE,"G&amp;A_TOT"}</definedName>
    <definedName name="wrn.Period._.1._.Financial._.Statements." hidden="1">{"Period 1 Income Statements",#N/A,FALSE,"Income Statement";"Period 1 Balance Sheets",#N/A,FALSE,"Balance Sheet";"Period 1 Cashflow Statements",#N/A,FALSE,"Cashflow Statement";"Period 1 Financial Ratios",#N/A,FALSE,"Financial Ratios"}</definedName>
    <definedName name="wrn.Period._.10._.Financial._.Statements." hidden="1">{"Period 10 Income Statements",#N/A,FALSE,"Income Statement";"Period 10 Balance Sheets",#N/A,FALSE,"Balance Sheet";"Period 10 Cashflow Statements",#N/A,FALSE,"Cashflow Statement";"Period 10 Financial Ratios",#N/A,FALSE,"Financial Ratios"}</definedName>
    <definedName name="wrn.Period._.11._.Financial._.Statements." hidden="1">{"Period 11 Income Statements",#N/A,FALSE,"Income Statement";"Period 11 Balance Sheets",#N/A,FALSE,"Balance Sheet";"Period 11 Cashflow Statements",#N/A,FALSE,"Cashflow Statement";"Period 11 Financial Ratios",#N/A,FALSE,"Financial Ratios"}</definedName>
    <definedName name="wrn.Period._.12._.Financial._.Statements." hidden="1">{"Period 12 Income Statements",#N/A,FALSE,"Income Statement";"Period 12 Balance Sheets",#N/A,FALSE,"Balance Sheet";"Period 12 Cashflow Statements",#N/A,FALSE,"Cashflow Statement";"Period 12 Financial Ratios",#N/A,FALSE,"Financial Ratios"}</definedName>
    <definedName name="wrn.Period._.2._.Financial._.Statements." hidden="1">{"Period 2 Income Statements",#N/A,FALSE,"Income Statement";"Period 2 Balance Sheets",#N/A,FALSE,"Balance Sheet";"Period 2 Cashflow Statements",#N/A,FALSE,"Cashflow Statement";"Period 2 Financial Ratios",#N/A,FALSE,"Financial Ratios"}</definedName>
    <definedName name="wrn.Period._.3._.Financial._.Statements." hidden="1">{"Period 3 Income Statements",#N/A,FALSE,"Income Statement";"Period 3 Balance Sheets",#N/A,FALSE,"Balance Sheet";"Period 3 Cashflow Statements",#N/A,FALSE,"Cashflow Statement";"Period 3 Financial Ratios",#N/A,FALSE,"Financial Ratios"}</definedName>
    <definedName name="wrn.Period._.4._.Financial._.Statements." hidden="1">{"Period 4 Income Statements",#N/A,FALSE,"Income Statement";"Period 4 Balance Sheets",#N/A,FALSE,"Balance Sheet";"Period 4 Cashflow Statements",#N/A,FALSE,"Cashflow Statement";"Period 4 Financial Ratios",#N/A,FALSE,"Financial Ratios"}</definedName>
    <definedName name="wrn.Period._.5._.Financial._.Statements." hidden="1">{"Period 5 Income Statements",#N/A,FALSE,"Income Statement";"Period 5 Balance Sheets",#N/A,FALSE,"Balance Sheet";"Period 5 Cashflow Statements",#N/A,FALSE,"Cashflow Statement";"Period 5 Financial Ratios",#N/A,FALSE,"Financial Ratios"}</definedName>
    <definedName name="wrn.Period._.6._.Financial._.Statements." hidden="1">{"Period 6 Income Statements",#N/A,FALSE,"Income Statement";"Period 6 Balance Sheets",#N/A,FALSE,"Balance Sheet";"Period 6 Cashflow Statements",#N/A,FALSE,"Cashflow Statement";"Period 6 Financial Ratios",#N/A,FALSE,"Financial Ratios"}</definedName>
    <definedName name="wrn.Period._.7._.Financial._.Statements." hidden="1">{"Period 7 Income Statements",#N/A,FALSE,"Income Statement";"Period 7 Balance Sheets",#N/A,FALSE,"Balance Sheet";"Period 7 Cashflow Statements",#N/A,FALSE,"Cashflow Statement";"Period 7 Financial Ratios",#N/A,FALSE,"Financial Ratios";"Period 7 New Cash Flow",#N/A,FALSE,"New Cashflow Statement"}</definedName>
    <definedName name="wrn.Period._.8._.Financial._.Statements." hidden="1">{"Period 8 Income Statements",#N/A,FALSE,"Income Statement";"Period 8 Balance Sheets",#N/A,FALSE,"Balance Sheet";"Period 8 Cashflow Statements",#N/A,FALSE,"Cashflow Statement";"Period 8 Financial Ratios",#N/A,FALSE,"Financial Ratios"}</definedName>
    <definedName name="wrn.Period._.9._.Financial._.Statements." hidden="1">{"Period 9 Income Statements",#N/A,FALSE,"Income Statement";"Period 9 Balance Sheets",#N/A,FALSE,"Balance Sheet";"Period 9 Cashflow Statements",#N/A,FALSE,"Cashflow Statement";"Period 9 Financial Ratios",#N/A,FALSE,"Financial Ratios"}</definedName>
    <definedName name="wrn.Peteka." hidden="1">{#N/A,#N/A,FALSE,"Peteka"}</definedName>
    <definedName name="wrn.PF._.Analysis." hidden="1">{"PF Analysis",#N/A,FALSE,"Merger Plan"}</definedName>
    <definedName name="wrn.Placer._.Dome." hidden="1">{"Placer Dome Mines",#N/A,FALSE,"PDG";"Placer Dome Summary",#N/A,FALSE,"PDG"}</definedName>
    <definedName name="wrn.PLAN." hidden="1">{#N/A,#N/A,FALSE,"5YRPL";#N/A,#N/A,FALSE,"3YRPL"}</definedName>
    <definedName name="wrn.Plan._.Sheets." hidden="1">{#N/A,#N/A,TRUE,"95 Consolidated Forecast";#N/A,#N/A,TRUE,"95 Consolidated Frcst per Gal";#N/A,#N/A,TRUE,"96 Consolidated Plan";#N/A,#N/A,TRUE,"96 Consolidated per Gallon"}</definedName>
    <definedName name="wrn.plandprov." hidden="1">{#N/A,#N/A,FALSE,"plsprd";#N/A,#N/A,FALSE,"prov-&gt;rtn"}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ortrait._.letter._.is." hidden="1">{"portrait letter is",#N/A,FALSE,"Model"}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ES_OUT." hidden="1">{"page1",#N/A,FALSE,"PRESENTATION";"page2",#N/A,FALSE,"PRESENTATION";#N/A,#N/A,FALSE,"Valuation Summary"}</definedName>
    <definedName name="wrn.PRES_OUT2" hidden="1">{"page1",#N/A,FALSE,"PRESENTATION";"page2",#N/A,FALSE,"PRESENTATION";#N/A,#N/A,FALSE,"Valuation Summary"}</definedName>
    <definedName name="wrn.Pres_OUT3" hidden="1">{"page1",#N/A,FALSE,"PRESENTATION";"page2",#N/A,FALSE,"PRESENTATION";#N/A,#N/A,FALSE,"Valuation Summary"}</definedName>
    <definedName name="wrn.PRES_OUT4" hidden="1">{"page1",#N/A,FALSE,"PRESENTATION";"page2",#N/A,FALSE,"PRESENTATION";#N/A,#N/A,FALSE,"Valuation Summary"}</definedName>
    <definedName name="wrn.PRES_OUT5" hidden="1">{"page1",#N/A,FALSE,"PRESENTATION";"page2",#N/A,FALSE,"PRESENTATION";#N/A,#N/A,FALSE,"Valuation Summary"}</definedName>
    <definedName name="wrn.PRES_OUT6" hidden="1">{"page1",#N/A,FALSE,"PRESENTATION";"page2",#N/A,FALSE,"PRESENTATION";#N/A,#N/A,FALSE,"Valuation Summary"}</definedName>
    <definedName name="wrn.PRES_OUT8" hidden="1">{"page1",#N/A,FALSE,"PRESENTATION";"page2",#N/A,FALSE,"PRESENTATION";#N/A,#N/A,FALSE,"Valuation Summary"}</definedName>
    <definedName name="wrn.Presentation." hidden="1">{#N/A,#N/A,TRUE,"Cover";#N/A,#N/A,TRUE,"Sum";#N/A,#N/A,TRUE,"SubsRev";#N/A,#N/A,TRUE,"CapEx";#N/A,#N/A,TRUE,"OpEx";#N/A,#N/A,TRUE,"SUs";#N/A,#N/A,TRUE,"OrgChart";#N/A,#N/A,TRUE,"Staff";#N/A,#N/A,TRUE,"P&amp;L";#N/A,#N/A,TRUE,"Cash";#N/A,#N/A,TRUE,"BS";#N/A,#N/A,TRUE,"Valuation";#N/A,#N/A,TRUE,"CapEx-Assumptions";#N/A,#N/A,TRUE,"OpEx-Assumptions"}</definedName>
    <definedName name="wrn.presentation2" hidden="1">{#N/A,#N/A,TRUE,"Cover";#N/A,#N/A,TRUE,"Sum";#N/A,#N/A,TRUE,"SubsRev";#N/A,#N/A,TRUE,"CapEx";#N/A,#N/A,TRUE,"OpEx";#N/A,#N/A,TRUE,"SUs";#N/A,#N/A,TRUE,"OrgChart";#N/A,#N/A,TRUE,"Staff";#N/A,#N/A,TRUE,"P&amp;L";#N/A,#N/A,TRUE,"Cash";#N/A,#N/A,TRUE,"BS";#N/A,#N/A,TRUE,"Valuation";#N/A,#N/A,TRUE,"CapEx-Assumptions";#N/A,#N/A,TRUE,"OpEx-Assumptions"}</definedName>
    <definedName name="wrn.Primary._.Reports." hidden="1">{#N/A,#N/A,FALSE,"Plan Summary";#N/A,#N/A,FALSE,"Monthly Goals";#N/A,#N/A,FALSE,"Profit Detail";#N/A,#N/A,FALSE,"Output Comparison";#N/A,#N/A,FALSE,"Production Goals"}</definedName>
    <definedName name="wrn.print." hidden="1">{#N/A,#N/A,FALSE,"Financial";#N/A,#N/A,FALSE,"Balance Sheet";#N/A,#N/A,FALSE,"Income stmt";#N/A,#N/A,FALSE,"Ratio"}</definedName>
    <definedName name="wrn.Print._.24.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All." hidden="1">{"Str Model",#N/A,TRUE,"Store Model";"RevProj By QTR",#N/A,TRUE,"Rev Proj";"RevProj By Yr",#N/A,TRUE,"Rev Proj";"Qtr Model",#N/A,TRUE,"Model";"Bal Sheet",#N/A,TRUE,"Bal Sheet";"Cash Flow",#N/A,TRUE,"Cash Flow";"Yrly Model",#N/A,TRUE,"Income Year"}</definedName>
    <definedName name="wrn.Print._.all._.GLI._.Reports." hidden="1">{"GLI-Income Statement",#N/A,FALSE,"gli";"GLI - Balance Sheet Wksht",#N/A,FALSE,"gli";"GLI-Cash Flow",#N/A,FALSE,"gli";"GLI Qtrly Stats",#N/A,FALSE,"gli"}</definedName>
    <definedName name="wrn.Print._.All._.Pages.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Worksheets." hidden="1">{#N/A,#N/A,FALSE,"Capitaliztion Matrix";#N/A,#N/A,FALSE,"4YR P&amp;L";#N/A,#N/A,FALSE,"Program Contributions";#N/A,#N/A,FALSE,"P&amp;L Trans YR 2";#N/A,#N/A,FALSE,"Rev &amp; EBITDA YR2";#N/A,#N/A,FALSE,"P&amp;L Trans YR 1";#N/A,#N/A,FALSE,"Rev &amp; EBITDA YR1"}</definedName>
    <definedName name="wrn.PRINT._.FULL." hidden="1">{#N/A,#N/A,FALSE,"face";#N/A,#N/A,FALSE,"RETURN SUMMARY ";#N/A,#N/A,FALSE,"return RS";#N/A,#N/A,FALSE,"return US$";#N/A,#N/A,FALSE,"Key Ratio";#N/A,#N/A,FALSE,"input";#N/A,#N/A,FALSE,"fnplan";#N/A,#N/A,FALSE,"RsKW";#N/A,#N/A,FALSE,"RsKW value";#N/A,#N/A,FALSE,"gen&amp;fuel";#N/A,#N/A,FALSE,"O&amp;M+admin";#N/A,#N/A,FALSE,"dep_rskw";#N/A,#N/A,FALSE,"wc_tariff";#N/A,#N/A,FALSE,"tax-tarif1";#N/A,#N/A,FALSE,"ROE";#N/A,#N/A,FALSE,"P&amp;L";#N/A,#N/A,FALSE,"fund";#N/A,#N/A,FALSE,"B.S.";#N/A,#N/A,FALSE,"wc-P&amp;L";#N/A,#N/A,FALSE,"tax-P&amp;L";#N/A,#N/A,FALSE,"dep-p&amp;l";#N/A,#N/A,FALSE,"Project Cost P&amp;L";#N/A,#N/A,FALSE,"IDCa";#N/A,#N/A,FALSE,"TN_PCOST";#N/A,#N/A,FALSE,"Local Debt in $ CEA";#N/A,#N/A,FALSE,"Debt Service"}</definedName>
    <definedName name="wrn.print._.graphs.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PNL._.Download." hidden="1">{"PNLProjDL",#N/A,FALSE,"PROJCO";"PNLParDL",#N/A,FALSE,"Parent"}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" hidden="1">{"CSC_1",#N/A,FALSE,"CSC Outputs";"CSC_2",#N/A,FALSE,"CSC Outputs"}</definedName>
    <definedName name="wrn.Print_Earnings_template." hidden="1">{"by_month",#N/A,TRUE,"template";"destec_month",#N/A,TRUE,"template";"by_quarter",#N/A,TRUE,"template";"destec_quarter",#N/A,TRUE,"template";"by_year",#N/A,TRUE,"template";"destec_annual",#N/A,TRUE,"template"}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_Var_page." hidden="1">{"var_page",#N/A,FALSE,"template"}</definedName>
    <definedName name="wrn.print_variance." hidden="1">{"var_report",#N/A,FALSE,"template"}</definedName>
    <definedName name="wrn.Print_Variance_Page." hidden="1">{"variance_page",#N/A,FALSE,"template"}</definedName>
    <definedName name="wrn.PRINT2." hidden="1">{"PAGE1",#N/A,FALSE,"ADJMODL";"PAGE2",#N/A,FALSE,"ADJMODL";"PAGE3",#N/A,FALSE,"ADJMODL";"PAGE4",#N/A,FALSE,"ADJMODL";"PAGE5",#N/A,FALSE,"ADJMODL";"PAGE6",#N/A,FALSE,"ADJMODL";"PAGE7",#N/A,FALSE,"ADJMODL";"PAGE8",#N/A,FALSE,"ADJMODL"}</definedName>
    <definedName name="wrn.print3." hidden="1">{"PAGE1",#N/A,FALSE,"ADJMODL";"PAGE2",#N/A,FALSE,"ADJMODL";"PAGE3",#N/A,FALSE,"ADJMODL";"PAGE4",#N/A,FALSE,"ADJMODL";"PAGE5",#N/A,FALSE,"ADJMODL";"PAGE6",#N/A,FALSE,"ADJMODL";"PAGE7",#N/A,FALSE,"ADJMODL";"PAGE8",#N/A,FALSE,"ADJMODL"}</definedName>
    <definedName name="wrn.PrintAll." hidden="1">{"PA1",#N/A,FALSE,"BORDMW";"pa2",#N/A,FALSE,"BORDMW";"PA3",#N/A,FALSE,"BORDMW";"PA4",#N/A,FALSE,"BORDMW"}</definedName>
    <definedName name="wrn.printall12monthreports." hidden="1">{"printfs",#N/A,TRUE,"FS";"printdues",#N/A,TRUE,"DUES";"printlab",#N/A,TRUE,"LAB";"printsls",#N/A,TRUE,"SLS";"prints1",#N/A,TRUE,"S1";"printceo",#N/A,TRUE,"CEO";"printdepr",#N/A,TRUE,"DEPR";"Printsw",#N/A,TRUE,"SW";"printrtl",#N/A,TRUE,"RTL";"printgst",#N/A,TRUE,"GST";"printinst",#N/A,TRUE,"INST";"printstg",#N/A,TRUE,"STG";"printevts",#N/A,TRUE,"EVTS"}</definedName>
    <definedName name="wrn.printall5." hidden="1">{"printceo5",#N/A,FALSE,"CEO";"prints15",#N/A,FALSE,"S1";"printdepr5",#N/A,FALSE,"DEPR"}</definedName>
    <definedName name="wrn.PrintCap." hidden="1">{"page1",#N/A,FALSE,"Capital";"page2",#N/A,FALSE,"Capital";"page3",#N/A,FALSE,"Capital"}</definedName>
    <definedName name="wrn.Printout." hidden="1">{"page1",#N/A,FALSE,"Casual RLE";"page2",#N/A,FALSE,"Casual RLE"}</definedName>
    <definedName name="wrn.PrintOuts." hidden="1">{"BalShtSummary",#N/A,FALSE,"BSSummary";"BalShtDetail",#N/A,FALSE,"BSDetail";"PLSummary",#N/A,FALSE,"PLSummary";"PLDetail",#N/A,FALSE,"TB-PL";"MiscSchdls",#N/A,FALSE,"MiscSchdls"}</definedName>
    <definedName name="wrn.printqtr." hidden="1">{"nytasecond",#N/A,FALSE,"NYTQTRS";"nytafirst",#N/A,FALSE,"NYTQTRS";"nytathird",#N/A,FALSE,"NYTQTRS";"nytafourth",#N/A,FALSE,"NYTQTRS";"nytafull",#N/A,FALSE,"NYTQTRS"}</definedName>
    <definedName name="wrn.Pro._.Forma.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FIT_LOSS." hidden="1">{"רווה_מסכם",#N/A,FALSE,"p&amp;l";"באור_תפעול",#N/A,FALSE,"operation";"באור_מופ",#N/A,FALSE,"R&amp;D";"באור_שיווק",#N/A,FALSE,"M&amp;S";"באור_הנהלה",#N/A,FALSE,"g&amp;a"}</definedName>
    <definedName name="wrn.Proforma." hidden="1">{"icd","icd",FALSE,"PROFORMA.XLS";"poly","poly",FALSE,"PROFORMA.XLS";"purper","purper",FALSE,"PROFORMA.XLS";"tchem","tchem",FALSE,"PROFORMA.XLS"}</definedName>
    <definedName name="wrn.Project._.Summary." hidden="1">{"Summary",#N/A,FALSE,"MICMULT";"Income Statement",#N/A,FALSE,"MICMULT";"Cash Flows",#N/A,FALSE,"MICMULT"}</definedName>
    <definedName name="wrn.PROJECTS." hidden="1">{"PROJECTS",#N/A,FALSE,"PROJECTS"}</definedName>
    <definedName name="wrn.PTD._.ONLY." hidden="1">{"PTD ONLY",#N/A,FALSE,"PTD ONLY"}</definedName>
    <definedName name="wrn.Pulp." hidden="1">{"Pulp Production",#N/A,FALSE,"Pulp";"Pulp Earnings",#N/A,FALSE,"Pulp"}</definedName>
    <definedName name="wrn.Pulp.2" hidden="1">{"Pulp Production",#N/A,FALSE,"Pulp";"Pulp Earnings",#N/A,FALSE,"Pulp"}</definedName>
    <definedName name="wrn.Pulp.3" hidden="1">{"Pulp Production",#N/A,FALSE,"Pulp";"Pulp Earnings",#N/A,FALSE,"Pulp"}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Q1." hidden="1">{"Q.1",#N/A,FALSE,"EARNRL";"Q.1",#N/A,FALSE,"tie_out"}</definedName>
    <definedName name="wrn.Q2.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.Prof._.Serv._.Summary." hidden="1">{"Professional Service Summary",#N/A,FALSE,"Q3 Prof Serv"}</definedName>
    <definedName name="wrn.Q3._.Professional._.service._.detail." hidden="1">{"Professional Service Detail",#N/A,FALSE,"Q3 Prof Serv"}</definedName>
    <definedName name="wrn.Q4." hidden="1">{"Q.4",#N/A,FALSE,"EARNRL";"Q.4",#N/A,FALSE,"tie_out"}</definedName>
    <definedName name="wrn.QTRLY." hidden="1">{"QTRLY1999",#N/A,FALSE,"QTRLY";"QTRLY2000",#N/A,FALSE,"QTRLY";"QTRLY2001",#N/A,FALSE,"QTRLY"}</definedName>
    <definedName name="wrn.Quarter._.End._.Reports." hidden="1">{"CONTENTS",#N/A,FALSE,"CONTENTS";"CP1",#N/A,FALSE,"CP1";"CP1 Q",#N/A,FALSE,"CP1 Q";"N1",#N/A,FALSE,"N1";"N1 Q",#N/A,FALSE,"N1 Q";"C1",#N/A,FALSE,"C1";"C1 Q",#N/A,FALSE,"C1 Q";"Imidazoline",#N/A,FALSE,"I1";"I1 Q",#N/A,FALSE,"I1 Q";"CAT",#N/A,FALSE,"CAT";"CAT Q",#N/A,FALSE,"CAT Q";"COBALT",#N/A,FALSE,"Cobalt";"Cobalt Q",#N/A,FALSE,"Cobalt Q";"LOCAT",#N/A,FALSE,"LOCAT";"LOCAT Q",#N/A,FALSE,"LOCAT Q";"Balance Sheet",#N/A,FALSE,"Balance Sheet";"Cash Flow",#N/A,FALSE,"Cash Flow";"Dashboard",#N/A,FALSE,"Dashboard"}</definedName>
    <definedName name="wrn.Quarterly._.MIFA._.Sheets." hidden="1">{"(MEASDATA) BY QUARTER",#N/A,FALSE,"measdata";"(SEGMENTDETAILS) DATA",#N/A,FALSE,"segmentdetails";"(SEGMENTDETAILS) EXPLANATIONS",#N/A,FALSE,"segmentdetails";"(BS) BALANCE SHEET",#N/A,FALSE,"bs";"(BS) CASH FLOW",#N/A,FALSE,"bs";"(INCST) INCOME STATEMENT",#N/A,FALSE,"incst";"(PROGDETAIL) BY MONTH",#N/A,FALSE,"progdetail";"(PROGDETAIL) BY QTR",#N/A,FALSE,"progdetail";"(ORDERS) GOR ORDERS",#N/A,FALSE,"Orders";"(DELIVERIES) UNIT SALES",#N/A,FALSE,"Deliveries";#N/A,#N/A,FALSE,"QTRComments";#N/A,#N/A,FALSE,"Risk&amp;OpprQtr";#N/A,#N/A,FALSE,"Risk&amp;OpprTY";#N/A,#N/A,FALSE,"divbklgsales"}</definedName>
    <definedName name="wrn.Quarterly._.MIFA._.Sheets.1" hidden="1">{"(MEASDATA) BY QUARTER",#N/A,FALSE,"measdata";"(SEGMENTDETAILS) DATA",#N/A,FALSE,"segmentdetails";"(SEGMENTDETAILS) EXPLANATIONS",#N/A,FALSE,"segmentdetails";"(BS) BALANCE SHEET",#N/A,FALSE,"bs";"(BS) CASH FLOW",#N/A,FALSE,"bs";"(INCST) INCOME STATEMENT",#N/A,FALSE,"incst";"(PROGDETAIL) BY MONTH",#N/A,FALSE,"progdetail";"(PROGDETAIL) BY QTR",#N/A,FALSE,"progdetail";"(ORDERS) GOR ORDERS",#N/A,FALSE,"Orders";"(DELIVERIES) UNIT SALES",#N/A,FALSE,"Deliveries";#N/A,#N/A,FALSE,"QTRComments";#N/A,#N/A,FALSE,"Risk&amp;OpprQtr";#N/A,#N/A,FALSE,"Risk&amp;OpprTY";#N/A,#N/A,FALSE,"divbklgsales"}</definedName>
    <definedName name="wrn.quick.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Ratios." hidden="1">{"Ratios",#N/A,FALSE,"Ratios"}</definedName>
    <definedName name="wrn.red_take." hidden="1">{"red_take_pg1",#N/A,FALSE,"reduced_take";"red_take_pg2",#N/A,FALSE,"reduced_take";"red_take_pg3",#N/A,FALSE,"reduced_take";"red_take_pg4",#N/A,FALSE,"reduced_take";"red_take_pg5",#N/A,FALSE,"reduced_take";"red_take_pg6",#N/A,FALSE,"reduced_take"}</definedName>
    <definedName name="wrn.Reforcast._.Print." hidden="1">{#N/A,#N/A,FALSE,"RF Inc Stmt";#N/A,#N/A,FALSE,"RF-IS-1";#N/A,#N/A,FALSE,"RF-IS-2"}</definedName>
    <definedName name="wrn.Reforecast." hidden="1">{#N/A,#N/A,FALSE,"Assumptions";#N/A,#N/A,FALSE,"Reforecast";#N/A,#N/A,FALSE,"Inc Stmt";#N/A,#N/A,FALSE,"Stats";#N/A,#N/A,FALSE,"Existing Business";#N/A,#N/A,FALSE,"New Business";#N/A,#N/A,FALSE,"Labor";#N/A,#N/A,FALSE,"Vehicles";#N/A,#N/A,FALSE,"Facilities";#N/A,#N/A,FALSE,"Indirect Costs";#N/A,#N/A,FALSE,"Capital";#N/A,#N/A,FALSE,"CABR Form";#N/A,#N/A,FALSE,"Corp Costs";#N/A,#N/A,FALSE,"RF Actuals";#N/A,#N/A,FALSE,"Original Plan"}</definedName>
    <definedName name="wrn.RELEVANTSHEETS." hidden="1">{#N/A,#N/A,FALSE,"AD_Purch";#N/A,#N/A,FALSE,"Projections";#N/A,#N/A,FALSE,"DCF";#N/A,#N/A,FALSE,"Mkt Val"}</definedName>
    <definedName name="wrn.report." hidden="1">{#N/A,#N/A,FALSE,"Temp Staf_Summary";#N/A,#N/A,FALSE,"ATC Services";#N/A,#N/A,FALSE,"Brannon &amp; Tully";#N/A,#N/A,FALSE,"Debbie";#N/A,#N/A,FALSE,"Alternative";#N/A,#N/A,FALSE,"Mid-States";#N/A,#N/A,FALSE,"United Temp."}</definedName>
    <definedName name="wrn.report._.set._.with._.311." hidden="1">{"summary report",#N/A,FALSE,"SUMMARY REPORT";"salary model ytd",#N/A,FALSE,"SALARY MODEL - YTD";"salary model mtd",#N/A,FALSE,"SALARY MODEL - MTD";"detail 311",#N/A,FALSE,"311 ACTUAL"}</definedName>
    <definedName name="wrn.report._.set._.without._.311." hidden="1">{"summary report",#N/A,FALSE,"SUMMARY REPORT";"salary model ytd",#N/A,FALSE,"SALARY MODEL - YTD";"salary model mtd",#N/A,FALSE,"SALARY MODEL - MTD"}</definedName>
    <definedName name="wrn.Report._.Test." hidden="1">{"Landscape Expanded","test1",FALSE,"Revenue Buildup";"Landscape Expanded","test3",FALSE,"Revenue Buildup";"Portrait Annual To Use","test2",FALSE,"Revenue Buildup"}</definedName>
    <definedName name="wrn.REPORT1." hidden="1">{"RANGE1",#N/A,TRUE,"EXPENSE WKST";"RANGE2",#N/A,TRUE,"EXPENSE WKST"}</definedName>
    <definedName name="wrn.Research._.Summaries.">{"Summary","Rich - 2002",FALSE,"P&amp;L Pivot PS-Dept";"Summary","Pigg - 2002",FALSE,"P&amp;L Pivot PS-Dept";"Summary","Mallinson - 2002",FALSE,"P&amp;L Pivot PS-Dept";"Summary","Rosenberg-2002",FALSE,"P&amp;L Pivot PS-Dept";"Summary","Eastman-2002",FALSE,"P&amp;L Pivot PS-Dept";"Summary","Tse-2002",FALSE,"P&amp;L Pivot PS-Dept";"Summary","Perry - Latin America - 2002",FALSE,"P&amp;L Pivot PS-Dept";"Summary","Perry - EMEA - 2002",FALSE,"P&amp;L Pivot PS-Dept";"Summary","Perry - APAC - 2002",FALSE,"P&amp;L Pivot PS-Dept";"Summary","Other Direct - 2002",FALSE,"P&amp;L Pivot PS-Dept";"Summary","Clean-Up Direct - 2002",FALSE,"P&amp;L Pivot PS-Dept"}</definedName>
    <definedName name="wrn.Restbericht." hidden="1">{#N/A,#N/A,FALSE,"DATA";#N/A,#N/A,FALSE,"BS";#N/A,#N/A,FALSE,"P&amp;L";#N/A,#N/A,FALSE,"stat.con.";#N/A,#N/A,FALSE,"Average";#N/A,#N/A,FALSE,"Zusatz1";#N/A,#N/A,FALSE,"Konzern";#N/A,#N/A,FALSE,"BIS 1";#N/A,#N/A,FALSE,"BIS-Assets";#N/A,#N/A,FALSE,"BIS 2"}</definedName>
    <definedName name="wrn.revenue." hidden="1">{#N/A,#N/A,FALSE,"Channel - Data";#N/A,#N/A,FALSE,"Channel - Audio";#N/A,#N/A,FALSE,"Product - Audio";#N/A,#N/A,FALSE,"Reserves Sum"}</definedName>
    <definedName name="wrn.revenue1" hidden="1">{#N/A,#N/A,FALSE,"Channel - Data";#N/A,#N/A,FALSE,"Channel - Audio";#N/A,#N/A,FALSE,"Product - Audio";#N/A,#N/A,FALSE,"Reserves Sum"}</definedName>
    <definedName name="wrn.ReviewPack." hidden="1">{#N/A,#N/A,FALSE,"PCS";#N/A,#N/A,FALSE,"Market Info1";#N/A,#N/A,FALSE,"Market Info2";#N/A,#N/A,FALSE,"Operating Data";#N/A,#N/A,FALSE,"Balance Sheet Ratios";#N/A,#N/A,FALSE,"Financial";#N/A,#N/A,FALSE,"Trend";#N/A,#N/A,FALSE,"Rankings";#N/A,#N/A,FALSE,"Wage Analysis";#N/A,#N/A,FALSE,"SCF - BS";#N/A,#N/A,FALSE,"SCF - IS";#N/A,#N/A,FALSE,"SCF - CFA";#N/A,#N/A,FALSE,"Volatility";#N/A,#N/A,FALSE,"Option Analysis";#N/A,#N/A,FALSE,"Representative Levels";#N/A,#N/A,FALSE,"ValSum";#N/A,#N/A,FALSE,"Market Multiple";#N/A,#N/A,FALSE,"Multiple Analysis";#N/A,#N/A,FALSE,"Market Changes"}</definedName>
    <definedName name="wrn.ReviewPackBrief." hidden="1">{#N/A,#N/A,FALSE,"Market Info1";#N/A,#N/A,FALSE,"Market Info2";#N/A,#N/A,FALSE,"PCS";#N/A,#N/A,FALSE,"Operating Data";#N/A,#N/A,FALSE,"Balance Sheet Ratios";#N/A,#N/A,FALSE,"Financial";#N/A,#N/A,FALSE,"Trend";#N/A,#N/A,FALSE,"Rankings";#N/A,#N/A,FALSE,"Market Changes";#N/A,#N/A,FALSE,"Other Analysis"}</definedName>
    <definedName name="wrn.Roll._.Up._.Fields." hidden="1">{"Total",#N/A,FALSE,"Six Fields";"PDP",#N/A,FALSE,"Six Fields";"PNP",#N/A,FALSE,"Six Fields";"PUD",#N/A,FALSE,"Six Fields";"Prob",#N/A,FALSE,"Six Fields"}</definedName>
    <definedName name="wrn.rollup" hidden="1">{#N/A,#N/A,FALSE,"Summary"}</definedName>
    <definedName name="wrn.RS._.Reports." hidden="1">{"RSprofit",#N/A,FALSE,"Reports (RS)";"RScash",#N/A,FALSE,"Reports (RS)";"RSbsheet",#N/A,FALSE,"Reports (RS)"}</definedName>
    <definedName name="wrn.RustyPresentation." hidden="1">{#N/A,#N/A,TRUE,"TransCore Summary";#N/A,#N/A,TRUE,"TransCore IS";#N/A,#N/A,TRUE,"TransCore Balance";#N/A,#N/A,TRUE,"TransCore Backlog";#N/A,#N/A,TRUE,"Syntonic IS";#N/A,#N/A,TRUE,"Syntonic Bal";#N/A,#N/A,TRUE,"Systems IS";#N/A,#N/A,TRUE,"Systems Bal"}</definedName>
    <definedName name="wrn.SAA94TAX.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wrn.saasimple." hidden="1">{#N/A,#N/A,FALSE,"1호 과표세액";#N/A,#N/A,FALSE,"2호 서식";#N/A,#N/A,FALSE,"3(1)부7 기업합리";#N/A,#N/A,FALSE,"6호 소득금액";#N/A,#N/A,FALSE,"6호 첨부(익)";#N/A,#N/A,FALSE,"6호 첨부(손)";#N/A,#N/A,FALSE,"6-1호 수입금액";#N/A,#N/A,FALSE,"6-3(4)호 대손";#N/A,#N/A,FALSE,"6-3호 퇴충";#N/A,#N/A,FALSE,"6-3(3)호 단퇴";#N/A,#N/A,FALSE,"6-3(4)호 대손";#N/A,#N/A,FALSE,"6-4호 접대(갑)";#N/A,#N/A,FALSE,"6-4호 접대(을)";#N/A,#N/A,FALSE,"6-5호 외화(갑)";#N/A,#N/A,FALSE,"6-5호 외화(을)";#N/A,#N/A,FALSE,"6-11호 세금과공과";#N/A,#N/A,FALSE,"6-13호 기부금";#N/A,#N/A,FALSE,"8호 기부금조정";#N/A,#N/A,FALSE,"9호 자본금(갑)";#N/A,#N/A,FALSE,"9호 자본금(을)";#N/A,#N/A,FALSE,"10(3)호 주요계정";#N/A,#N/A,FALSE,"10(3)호 부표";#N/A,#N/A,FALSE,"요약 PL";#N/A,#N/A,FALSE,"10(4)호 조정수입";#N/A,#N/A,FALSE,"14(1)호 갑 주식"}</definedName>
    <definedName name="wrn.sales." hidden="1">{"sales",#N/A,FALSE,"Sales";"sales existing",#N/A,FALSE,"Sales";"sales rd1",#N/A,FALSE,"Sales";"sales rd2",#N/A,FALSE,"Sales"}</definedName>
    <definedName name="wrn.sales._from_DBAB" hidden="1">{"sales",#N/A,FALSE,"Sales";"sales existing",#N/A,FALSE,"Sales";"sales rd1",#N/A,FALSE,"Sales";"sales rd2",#N/A,FALSE,"Sales"}</definedName>
    <definedName name="wrn.sales._from_DBAB_1" hidden="1">{"sales",#N/A,FALSE,"Sales";"sales existing",#N/A,FALSE,"Sales";"sales rd1",#N/A,FALSE,"Sales";"sales rd2",#N/A,FALSE,"Sales"}</definedName>
    <definedName name="wrn.sales._from_DBAB_1_1" hidden="1">{"sales",#N/A,FALSE,"Sales";"sales existing",#N/A,FALSE,"Sales";"sales rd1",#N/A,FALSE,"Sales";"sales rd2",#N/A,FALSE,"Sales"}</definedName>
    <definedName name="wrn.sales._from_DBAB_1_1_1" hidden="1">{"sales",#N/A,FALSE,"Sales";"sales existing",#N/A,FALSE,"Sales";"sales rd1",#N/A,FALSE,"Sales";"sales rd2",#N/A,FALSE,"Sales"}</definedName>
    <definedName name="wrn.sales._from_DBAB_1_2" hidden="1">{"sales",#N/A,FALSE,"Sales";"sales existing",#N/A,FALSE,"Sales";"sales rd1",#N/A,FALSE,"Sales";"sales rd2",#N/A,FALSE,"Sales"}</definedName>
    <definedName name="wrn.sales._from_DBAB_2" hidden="1">{"sales",#N/A,FALSE,"Sales";"sales existing",#N/A,FALSE,"Sales";"sales rd1",#N/A,FALSE,"Sales";"sales rd2",#N/A,FALSE,"Sales"}</definedName>
    <definedName name="wrn.sales._from_DBAB_3" hidden="1">{"sales",#N/A,FALSE,"Sales";"sales existing",#N/A,FALSE,"Sales";"sales rd1",#N/A,FALSE,"Sales";"sales rd2",#N/A,FALSE,"Sales"}</definedName>
    <definedName name="wrn.sales._from_DBAB_4" hidden="1">{"sales",#N/A,FALSE,"Sales";"sales existing",#N/A,FALSE,"Sales";"sales rd1",#N/A,FALSE,"Sales";"sales rd2",#N/A,FALSE,"Sales"}</definedName>
    <definedName name="wrn.sales._from_DBAB_5" hidden="1">{"sales",#N/A,FALSE,"Sales";"sales existing",#N/A,FALSE,"Sales";"sales rd1",#N/A,FALSE,"Sales";"sales rd2",#N/A,FALSE,"Sales"}</definedName>
    <definedName name="wrn.SalesMarginPages." hidden="1">{"(MEASDATA) BY QUARTER",#N/A,FALSE,"measdata";"(PROGDETAIL) BY MONTH",#N/A,FALSE,"progdetail";"(PROGDETAIL) BY QTR",#N/A,FALSE,"progdetail";"(ORDERS) GOR ORDERS",#N/A,FALSE,"Orders";"(DELIVERIES) UNIT SALES",#N/A,FALSE,"Deliveries";"(SEGMENTDETAILS) DATA",#N/A,FALSE,"QTRComments"}</definedName>
    <definedName name="wrn.SalesMarginPages.1" hidden="1">{"(MEASDATA) BY QUARTER",#N/A,FALSE,"measdata";"(PROGDETAIL) BY MONTH",#N/A,FALSE,"progdetail";"(PROGDETAIL) BY QTR",#N/A,FALSE,"progdetail";"(ORDERS) GOR ORDERS",#N/A,FALSE,"Orders";"(DELIVERIES) UNIT SALES",#N/A,FALSE,"Deliveries";"(SEGMENTDETAILS) DATA",#N/A,FALSE,"QTRComments"}</definedName>
    <definedName name="wrn.SANDSQUARTERLY.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wrn.SBEI." hidden="1">{#N/A,#N/A,TRUE,"Table1";#N/A,#N/A,TRUE,"Table2";#N/A,#N/A,TRUE,"Table3";#N/A,#N/A,TRUE,"Table4";#N/A,#N/A,TRUE,"Table5";#N/A,#N/A,TRUE,"Table6";#N/A,#N/A,TRUE,"Table7";#N/A,#N/A,TRUE,"Table8";#N/A,#N/A,TRUE,"Table9";#N/A,#N/A,TRUE,"Table10";#N/A,#N/A,TRUE,"Table11";#N/A,#N/A,TRUE,"Table12";#N/A,#N/A,TRUE,"Table13";#N/A,#N/A,TRUE,"Table14"}</definedName>
    <definedName name="wrn.SemiCap." hidden="1">{#N/A,#N/A,FALSE,"from high";#N/A,#N/A,FALSE,"from low";#N/A,#N/A,FALSE,"Market Cap";#N/A,#N/A,FALSE,"Alpha"}</definedName>
    <definedName name="wrn.Set." hidden="1">{#N/A,#N/A,FALSE,"High";#N/A,#N/A,FALSE,"Low";#N/A,#N/A,FALSE,"MarketCap";#N/A,#N/A,FALSE,"Alpha"}</definedName>
    <definedName name="wrn.Shareholders._.and._.Employees." hidden="1">{#N/A,#N/A,FALSE,"Share the Wealth";#N/A,#N/A,FALSE,"Shareholders vs Employees";#N/A,#N/A,FALSE,"Share vs Emp Summary"}</definedName>
    <definedName name="wrn.Short._.Form._.Print._.Out." hidden="1">{"Summary",#N/A,TRUE,"Summary";"Assumptions",#N/A,TRUE,"Assumptions";"Combined (Short)",#N/A,TRUE,"Combined Group"}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rted._.print." hidden="1">{#N/A,#N/A,FALSE,"CASH FLOWS";#N/A,#N/A,FALSE,"INCOME STATEMENT";#N/A,#N/A,FALSE,"OPERATING EXPENSES";#N/A,#N/A,FALSE,"BALANCE SHEET";#N/A,#N/A,FALSE,"Sales"}</definedName>
    <definedName name="wrn.Source._.Notes." hidden="1">{"IncNotes",#N/A,FALSE,"Inc";"BalNotes",#N/A,FALSE,"Bal";"GCFNotes",#N/A,FALSE,"GCF";"RcDsNotes",#N/A,FALSE,"RcDs";"RevNotes",#N/A,FALSE,"Rev";"WCapNotes",#N/A,FALSE,"WCap";"CapExNotes",#N/A,FALSE,"CapEx";"DebtNotes",#N/A,FALSE,"Debt";"RatNotes",#N/A,FALSE,"Rat";"ValNotes",#N/A,FALSE,"Val"}</definedName>
    <definedName name="wrn.Spec." hidden="1">{#N/A,#N/A,FALSE,"Sheet1"}</definedName>
    <definedName name="wrn.sspall.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taffing." hidden="1">{#N/A,#N/A,FALSE,"Assessment";#N/A,#N/A,FALSE,"Staffing";#N/A,#N/A,FALSE,"Hires";#N/A,#N/A,FALSE,"Assumptions"}</definedName>
    <definedName name="wrn.Staffing1" hidden="1">{#N/A,#N/A,FALSE,"Assessment";#N/A,#N/A,FALSE,"Staffing";#N/A,#N/A,FALSE,"Hires";#N/A,#N/A,FALSE,"Assumptions"}</definedName>
    <definedName name="wrn.STAND_ALONE_BOTH." hidden="1">{"FCB_ALL",#N/A,FALSE,"FCB";"GREY_ALL",#N/A,FALSE,"GREY"}</definedName>
    <definedName name="wrn.Standard.">{"Financials",#N/A,FALSE,"Financials";"AVP",#N/A,FALSE,"AVP";"DCF",#N/A,FALSE,"DCF";"CSC",#N/A,FALSE,"CSC";"Deal_Comp",#N/A,FALSE,"DealComp"}</definedName>
    <definedName name="wrn.Standard._.Model." hidden="1">{#N/A,#N/A,FALSE,"SUM";#N/A,#N/A,FALSE,"DCF";#N/A,#N/A,FALSE,"INC";#N/A,#N/A,FALSE,"BAL";#N/A,#N/A,FALSE,"CASH";#N/A,#N/A,FALSE,"HInc";#N/A,#N/A,FALSE,"HCash";#N/A,#N/A,FALSE,"HBal";#N/A,#N/A,FALSE,"LOC";#N/A,#N/A,FALSE,"DEBT";#N/A,#N/A,FALSE,"FAD"}</definedName>
    <definedName name="wrn.Statement._.of._.Cash._.Flows." hidden="1">{"Statement of Cash Flows",#N/A,FALSE,"MSEKYP&amp;L"}</definedName>
    <definedName name="wrn.Statement._.of._.Income._.and._.Expense." hidden="1">{"Statement of Income and Expense",#N/A,FALSE,"MSEKYP&amp;L"}</definedName>
    <definedName name="wrn.Statements." hidden="1">{"Assumptions",#N/A,FALSE,"Chicago";"Cash",#N/A,FALSE,"Chicago";"Income",#N/A,FALSE,"Chicago";"Balance",#N/A,FALSE,"Chicago"}</definedName>
    <definedName name="wrn.STMT._.OF._.CASH._.FLOWS." hidden="1">{"STMT OF CASH FLOWS",#N/A,FALSE,"Cash Flows Indirect"}</definedName>
    <definedName name="wrn.Structure." hidden="1">{#N/A,#N/A,FALSE,"Structure";#N/A,#N/A,FALSE,"Proj-Cal";#N/A,#N/A,FALSE,"Market"}</definedName>
    <definedName name="wrn.Sum." hidden="1">{#N/A,#N/A,TRUE,"Annual Sum P&amp;L (USD)";#N/A,#N/A,TRUE,"Monthly Sum P&amp;L(USD)";#N/A,#N/A,TRUE,"Annual Sum P&amp;L(Local)";#N/A,#N/A,TRUE,"Monthly Sum P&amp;L(Local)"}</definedName>
    <definedName name="wrn.Summary." hidden="1">{"Summary",#N/A,FALSE,"Summary"}</definedName>
    <definedName name="wrn.Summary._.Report." hidden="1">{"Summary",#N/A,FALSE,"Model";"Income Statement",#N/A,FALSE,"MODEL";"Balance Sheet",#N/A,FALSE,"Model";"Cash Flow",#N/A,FALSE,"Model";"Availability Analysis",#N/A,FALSE,"Model"}</definedName>
    <definedName name="wrn.SUMMARY._.SHEETS." hidden="1">{#N/A,#N/A,FALSE,"Cover Memo";#N/A,#N/A,FALSE,"Avg vs DST";#N/A,#N/A,FALSE,"Cover Page";#N/A,#N/A,FALSE,"Mgmt Percent";#N/A,#N/A,FALSE,"Mgmt Dollar";#N/A,#N/A,FALSE,"Download";#N/A,#N/A,FALSE,"MgrDetail";#N/A,#N/A,FALSE,"Wire Check"}</definedName>
    <definedName name="wrn.Summary2" hidden="1">{#N/A,#N/A,FALSE,"Summary"}</definedName>
    <definedName name="wrn.Summary3" hidden="1">{#N/A,#N/A,FALSE,"Summary"}</definedName>
    <definedName name="wrn.summaryANDbackup." hidden="1">{#N/A,#N/A,FALSE,"Prem_Sum";#N/A,#N/A,FALSE,"Prem"}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NRISE.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Target." hidden="1">{"e_Target Assumptions",#N/A,FALSE,"Financials";"f_Target Income Statement",#N/A,FALSE,"Financials";"g_Target Balance Sheet",#N/A,FALSE,"Financials";"h_Target Cashflow Statement",#N/A,FALSE,"Financials"}</definedName>
    <definedName name="wrn.TARGET._.DCF." hidden="1">{"targetdcf",#N/A,FALSE,"Merger consequences";"TARGETASSU",#N/A,FALSE,"Merger consequences";"TERMINAL VALUE",#N/A,FALSE,"Merger consequences"}</definedName>
    <definedName name="wrn.TARGET._.DCF._from_DBAB" hidden="1">{"targetdcf",#N/A,FALSE,"Merger consequences";"TARGETASSU",#N/A,FALSE,"Merger consequences";"TERMINAL VALUE",#N/A,FALSE,"Merger consequences"}</definedName>
    <definedName name="wrn.TARGET._.DCF._from_DBAB_1" hidden="1">{"targetdcf",#N/A,FALSE,"Merger consequences";"TARGETASSU",#N/A,FALSE,"Merger consequences";"TERMINAL VALUE",#N/A,FALSE,"Merger consequences"}</definedName>
    <definedName name="wrn.TARGET._.DCF._from_DBAB_1_1" hidden="1">{"targetdcf",#N/A,FALSE,"Merger consequences";"TARGETASSU",#N/A,FALSE,"Merger consequences";"TERMINAL VALUE",#N/A,FALSE,"Merger consequences"}</definedName>
    <definedName name="wrn.TARGET._.DCF._from_DBAB_1_1_1" hidden="1">{"targetdcf",#N/A,FALSE,"Merger consequences";"TARGETASSU",#N/A,FALSE,"Merger consequences";"TERMINAL VALUE",#N/A,FALSE,"Merger consequences"}</definedName>
    <definedName name="wrn.TARGET._.DCF._from_DBAB_1_2" hidden="1">{"targetdcf",#N/A,FALSE,"Merger consequences";"TARGETASSU",#N/A,FALSE,"Merger consequences";"TERMINAL VALUE",#N/A,FALSE,"Merger consequences"}</definedName>
    <definedName name="wrn.TARGET._.DCF._from_DBAB_2" hidden="1">{"targetdcf",#N/A,FALSE,"Merger consequences";"TARGETASSU",#N/A,FALSE,"Merger consequences";"TERMINAL VALUE",#N/A,FALSE,"Merger consequences"}</definedName>
    <definedName name="wrn.TARGET._.DCF._from_DBAB_3" hidden="1">{"targetdcf",#N/A,FALSE,"Merger consequences";"TARGETASSU",#N/A,FALSE,"Merger consequences";"TERMINAL VALUE",#N/A,FALSE,"Merger consequences"}</definedName>
    <definedName name="wrn.TARGET._.DCF._from_DBAB_4" hidden="1">{"targetdcf",#N/A,FALSE,"Merger consequences";"TARGETASSU",#N/A,FALSE,"Merger consequences";"TERMINAL VALUE",#N/A,FALSE,"Merger consequences"}</definedName>
    <definedName name="wrn.TARGET._.DCF._from_DBAB_5" hidden="1">{"targetdcf",#N/A,FALSE,"Merger consequences";"TARGETASSU",#N/A,FALSE,"Merger consequences";"TERMINAL VALUE",#N/A,FALSE,"Merger consequences"}</definedName>
    <definedName name="wrn.TAX._.COMPUTATION." hidden="1">{#N/A,#N/A,FALSE,"TAX COMPUTATION";#N/A,#N/A,FALSE,"TAX SCHEDULE";#N/A,#N/A,FALSE,"ADDITIONS";#N/A,#N/A,FALSE,"W &amp; T"}</definedName>
    <definedName name="wrn.TB._.ALL._.ACCTS." hidden="1">{"BALANCE SHEET ACCTS",#N/A,TRUE,"Working Trial Balance";"INCOME STMT ACCTS",#N/A,TRUE,"Working Trial Balance"}</definedName>
    <definedName name="wrn.TB._.BALANCE._.SHEET." hidden="1">{"BALANCE SHEET ACCTS",#N/A,FALSE,"Working Trial Balance"}</definedName>
    <definedName name="wrn.TB._.EXPLANATIONS." hidden="1">{"EXPLANATIONS",#N/A,FALSE,"Working Trial Balance"}</definedName>
    <definedName name="wrn.TB._.INCOME._.STMT." hidden="1">{"INCOME STMT ACCTS",#N/A,FALSE,"Working Trial Balance"}</definedName>
    <definedName name="wrn.Teitler." hidden="1">{#N/A,#N/A,FALSE,"Teitler"}</definedName>
    <definedName name="wrn.tel2." hidden="1">{#N/A,#N/A,FALSE,"FS_Summary";#N/A,#N/A,FALSE,"Tel_Summary";#N/A,#N/A,FALSE,"Tomahawk";#N/A,#N/A,FALSE,"Medical Marketing";#N/A,#N/A,FALSE,"DIMAC";#N/A,#N/A,FALSE,"Epsilon";#N/A,#N/A,FALSE,"Direct";#N/A,#N/A,FALSE,"DIMAC(2)"}</definedName>
    <definedName name="wrn.telem." hidden="1">{#N/A,#N/A,FALSE,"FS_Summary";#N/A,#N/A,FALSE,"Tomahawk";#N/A,#N/A,FALSE,"Medical Marketing";#N/A,#N/A,FALSE,"Epsilon";#N/A,#N/A,FALSE,"DIMAC";#N/A,#N/A,FALSE,"Direct";#N/A,#N/A,FALSE,"DIMAC(2)"}</definedName>
    <definedName name="wrn.test." hidden="1">{"test2",#N/A,TRUE,"Prices"}</definedName>
    <definedName name="wrn.test.2" hidden="1">{#N/A,#N/A,FALSE,"Calculator"}</definedName>
    <definedName name="wrn.test.2a" hidden="1">{#N/A,#N/A,FALSE,"Calculator"}</definedName>
    <definedName name="wrn.test1" hidden="1">{#N/A,#N/A,FALSE,"Calculator"}</definedName>
    <definedName name="wrn.test1." hidden="1">{#N/A,#N/A,FALSE,"Calculator"}</definedName>
    <definedName name="wrn.test11" hidden="1">{#N/A,#N/A,FALSE,"Calculator"}</definedName>
    <definedName name="wrn.test11." hidden="1">{#N/A,#N/A,FALSE,"Calculator"}</definedName>
    <definedName name="wrn.test11a" hidden="1">{#N/A,#N/A,FALSE,"Calculator"}</definedName>
    <definedName name="wrn.test11aa." hidden="1">{#N/A,#N/A,FALSE,"Calculator"}</definedName>
    <definedName name="wrn.test1a." hidden="1">{#N/A,#N/A,FALSE,"Calculator"}</definedName>
    <definedName name="wrn.test1a1" hidden="1">{#N/A,#N/A,FALSE,"Calculator"}</definedName>
    <definedName name="wrn.test1a1." hidden="1">{#N/A,#N/A,FALSE,"Calculator"}</definedName>
    <definedName name="wrn.test2" hidden="1">{#N/A,#N/A,FALSE,"Calculator"}</definedName>
    <definedName name="wrn.test2." hidden="1">{"SourcesUses",#N/A,TRUE,"CFMODEL";"TransOverview",#N/A,TRUE,"CFMODEL"}</definedName>
    <definedName name="wrn.test21" hidden="1">{#N/A,#N/A,FALSE,"Calculator"}</definedName>
    <definedName name="wrn.test21b" hidden="1">{#N/A,#N/A,FALSE,"Calculator"}</definedName>
    <definedName name="wrn.test2a" hidden="1">{#N/A,#N/A,FALSE,"Calculator"}</definedName>
    <definedName name="wrn.test2a1" hidden="1">{#N/A,#N/A,FALSE,"Calculator"}</definedName>
    <definedName name="wrn.test3" hidden="1">{#N/A,#N/A,FALSE,"Calculator"}</definedName>
    <definedName name="wrn.test3." hidden="1">{"SourcesUses",#N/A,TRUE,#N/A;"TransOverview",#N/A,TRUE,"CFMODEL"}</definedName>
    <definedName name="wrn.test31" hidden="1">{#N/A,#N/A,FALSE,"Calculator"}</definedName>
    <definedName name="wrn.test31a" hidden="1">{#N/A,#N/A,FALSE,"Calculator"}</definedName>
    <definedName name="wrn.test3a" hidden="1">{#N/A,#N/A,FALSE,"Calculator"}</definedName>
    <definedName name="wrn.test3b" hidden="1">{#N/A,#N/A,FALSE,"Calculator"}</definedName>
    <definedName name="wrn.test4.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MCALL." hidden="1">{"tmccash",#N/A,FALSE,"INCX";"tmcinc",#N/A,FALSE,"INCX";"tmcpretx",#N/A,FALSE,"INCX";"tmcadrev",#N/A,FALSE,"INCX";"tmcbooks",#N/A,FALSE,"INCX"}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._.Company._.Reforecast._.Print." hidden="1">{#N/A,#N/A,FALSE,"RF Inc Stmt ";#N/A,#N/A,FALSE,"RFN-IS-SUM";#N/A,#N/A,FALSE,"RFN-IS-1";#N/A,#N/A,FALSE,"RFN-IS-2";#N/A,#N/A,FALSE,"RFN-IS-3";#N/A,#N/A,FALSE,"RFN-IS-4";#N/A,#N/A,FALSE,"RFN-IS-5";#N/A,#N/A,FALSE,"RFN-IS-6";#N/A,#N/A,FALSE,"RFN-IS-7";#N/A,#N/A,FALSE,"RFN-IS-8";#N/A,#N/A,FALSE,"RFN-IS-9";#N/A,#N/A,FALSE,"RFN-IS-10";#N/A,#N/A,FALSE,"RFN-IS-11";#N/A,#N/A,FALSE,"RFA-IS-SUM";#N/A,#N/A,FALSE,"RFA-IS-1";#N/A,#N/A,FALSE,"RFA-IS-2";#N/A,#N/A,FALSE,"RFA-IS-3";#N/A,#N/A,FALSE,"RFA-IS-4";#N/A,#N/A,FALSE,"RFA-IS-5";#N/A,#N/A,FALSE,"RFA-IS-6"}</definedName>
    <definedName name="wrn.Total._.Proved." hidden="1">{"Total",#N/A,FALSE,"Total Proved";"PDP",#N/A,FALSE,"Total Proved";"PNP",#N/A,FALSE,"Total Proved";"PUD",#N/A,FALSE,"Total Proved"}</definedName>
    <definedName name="wrn.Total._.Proved._.plus._.Probable." hidden="1">{"Total",#N/A,FALSE,"Total Proved + Probable";"PDP",#N/A,FALSE,"Total Proved + Probable";"PNP",#N/A,FALSE,"Total Proved + Probable";"PUD",#N/A,FALSE,"Total Proved + Probable";"Prob",#N/A,FALSE,"Total Proved + Probable"}</definedName>
    <definedName name="wrn.total._.year." hidden="1">{#N/A,#N/A,FALSE,"2003_Input - P&amp;L"}</definedName>
    <definedName name="wrn.Tout._.Sauf._.BG.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rn.Track." hidden="1">{#N/A,#N/A,FALSE,"Inc Stmt";#N/A,#N/A,FALSE,"Indirect Costs";#N/A,#N/A,FALSE,"Capital"}</definedName>
    <definedName name="wrn.TransPrcd_123." hidden="1">{#N/A,#N/A,TRUE,"TransPrcd 1";#N/A,#N/A,TRUE,"TransPrcd 2";#N/A,#N/A,TRUE,"TransPrcd 3"}</definedName>
    <definedName name="wrn.trball." hidden="1">{"trbcash",#N/A,FALSE,"INCPF";"trbinc",#N/A,FALSE,"INCPF";"trbchic",#N/A,FALSE,"INCPF";"trbadrev",#N/A,FALSE,"INCPF";"trbstns",#N/A,FALSE,"INCPF";"trbtvstns",#N/A,FALSE,"INCPF"}</definedName>
    <definedName name="wrn.Trend._.Reports." hidden="1">{#N/A,#N/A,FALSE,"IncStmt_Trend_SmallFormat";#N/A,#N/A,FALSE,"Retail";#N/A,#N/A,FALSE,"AdminExcRest"}</definedName>
    <definedName name="wrn.Tweety." hidden="1">{#N/A,#N/A,FALSE,"A&amp;E";#N/A,#N/A,FALSE,"HighTop";#N/A,#N/A,FALSE,"JG";#N/A,#N/A,FALSE,"RI";#N/A,#N/A,FALSE,"woHT";#N/A,#N/A,FALSE,"woHT&amp;JG"}</definedName>
    <definedName name="wrn.Tycon._.Model." hidden="1">{"rtn",#N/A,FALSE,"RTN";"tables",#N/A,FALSE,"RTN";"cf",#N/A,FALSE,"CF";"stats",#N/A,FALSE,"Stats";"prop",#N/A,FALSE,"Prop"}</definedName>
    <definedName name="wrn.Typhoon." hidden="1">{"Agg Output",#N/A,FALSE,"Operational Drivers Output";"NW Output",#N/A,FALSE,"Operational Drivers Output";"South Output",#N/A,FALSE,"Operational Drivers Output";"Central Output",#N/A,FALSE,"Operational Drivers Output"}</definedName>
    <definedName name="wrn.UHCO._.Statutory._.Results." hidden="1">{#N/A,#N/A,FALSE,"UHCO Statutory Info ----&gt;";#N/A,#N/A,FALSE,"UHCO Source_Use";#N/A,#N/A,FALSE,"UHCO_Debt Paydown";#N/A,#N/A,FALSE,"Union Bankers";#N/A,#N/A,FALSE,"Penn Life";#N/A,#N/A,FALSE,"Constitution"}</definedName>
    <definedName name="wrn.UNIONGAS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최저한세";#N/A,#N/A,FALSE,"3(1)호 공제감면";#N/A,#N/A,FALSE,"3(1) 부3 세액조정";#N/A,#N/A,FALSE,"3호 임시투자공제";#N/A,#N/A,FALSE,"조8호 기술인력";#N/A,#N/A,FALSE,"3(1)부7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접대(을)";#N/A,#N/A,FALSE,"6-5호 외화(갑)";#N/A,#N/A,FALSE,"6-6호(부표)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PL";#N/A,#N/A,FALSE,"요약원가";#N/A,#N/A,FALSE,"요약RE"}</definedName>
    <definedName name="wrn.upstairs.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valderrama.">{"valderrama1",#N/A,FALSE,"Pro Forma";"valderrama",#N/A,FALSE,"Pro Forma"}</definedName>
    <definedName name="wrn.Valuation." hidden="1">{#N/A,#N/A,FALSE,"Colombo";#N/A,#N/A,FALSE,"Colata";#N/A,#N/A,FALSE,"Colombo + Colata"}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orstand." hidden="1">{#N/A,#N/A,FALSE,"Report 2";#N/A,#N/A,FALSE,"Report 3";#N/A,#N/A,FALSE,"Report 4";#N/A,#N/A,FALSE,"Actual-Budget (per)";#N/A,#N/A,FALSE,"Actual-Budget (kum)";#N/A,#N/A,FALSE,"Comparison YTD";#N/A,#N/A,FALSE,"Summary";#N/A,#N/A,FALSE,"Aktiv";#N/A,#N/A,FALSE,"Passiv";#N/A,#N/A,FALSE,"peiodisch1";#N/A,#N/A,FALSE,"periodisch2";#N/A,#N/A,FALSE,"Finale1";#N/A,#N/A,FALSE,"Finale2";#N/A,#N/A,FALSE,"D-Bestand";#N/A,#N/A,FALSE,"D-Zins";#N/A,#N/A,FALSE,"Fil_A_Bestand";#N/A,#N/A,FALSE,"Fil_A_D-Zins";#N/A,#N/A,FALSE,"Fil_A_Zins";#N/A,#N/A,FALSE,"Fil_P_Bestand";#N/A,#N/A,FALSE,"Fil_P_Neu";#N/A,#N/A,FALSE,"Fil_P_Zins";#N/A,#N/A,FALSE,"Report 5";#N/A,#N/A,FALSE,"EWB-2";#N/A,#N/A,FALSE,"EWB";#N/A,#N/A,FALSE,"Headcount";#N/A,#N/A,FALSE,"Headcount2";#N/A,#N/A,FALSE,"Investitionsgüter"}</definedName>
    <definedName name="wrn.Wacc." hidden="1">{"Area1",#N/A,FALSE,"OREWACC";"Area2",#N/A,FALSE,"OREWACC"}</definedName>
    <definedName name="wrn.Water.">{#N/A,#N/A,FALSE,"Water";#N/A,#N/A,FALSE,"Ballygowan";#N/A,#N/A,FALSE,"Volvic"}</definedName>
    <definedName name="wrn.WATERTOWN._.BUDGET." hidden="1">{#N/A,#N/A,TRUE,"Inc. St.";#N/A,#N/A,TRUE,"SalesLabor";#N/A,#N/A,TRUE,"Labor";#N/A,#N/A,TRUE,"TEMP.";#N/A,#N/A,TRUE,"Manuf.";#N/A,#N/A,TRUE,"Repairs";#N/A,#N/A,TRUE,"G&amp;A";#N/A,#N/A,TRUE,"Inv.";#N/A,#N/A,TRUE,"Cap.X";#N/A,#N/A,TRUE,"Leases"}</definedName>
    <definedName name="wrn.Web._.Portfolio._.Companies._.June._.2000." hidden="1">{#N/A,#N/A,TRUE,"FD II Portfolio Summary";#N/A,#N/A,TRUE,"Fund II BV";#N/A,#N/A,TRUE,"Fund II FV";#N/A,#N/A,TRUE,"JRI";#N/A,#N/A,TRUE,"NDS";#N/A,#N/A,TRUE,"Weasler";#N/A,#N/A,TRUE,"Stronghaven";#N/A,#N/A,TRUE,"Connor";#N/A,#N/A,TRUE,"Docu";#N/A,#N/A,TRUE,"HWC";#N/A,#N/A,TRUE,"Temple";#N/A,#N/A,TRUE,"FD III Port Summ";#N/A,#N/A,TRUE,"Fund III BV ";#N/A,#N/A,TRUE,"Fund III MV 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Portfolio Summary ";#N/A,#N/A,TRUE,"BV Valuation";#N/A,#N/A,TRUE,"Western";#N/A,#N/A,TRUE,"Kranson";#N/A,#N/A,TRUE,"ARC";#N/A,#N/A,TRUE,"Precise"}</definedName>
    <definedName name="wrn.Weißrock." hidden="1">{#N/A,#N/A,FALSE,"Finale1";#N/A,#N/A,FALSE,"Finale2";#N/A,#N/A,FALSE,"peiodisch1";#N/A,#N/A,FALSE,"periodisch2";#N/A,#N/A,FALSE,"Aktiv";#N/A,#N/A,FALSE,"Passiv";#N/A,#N/A,FALSE,"D-Bestand";#N/A,#N/A,FALSE,"D-Zins"}</definedName>
    <definedName name="wrn.Western._.Metal." hidden="1">{#N/A,#N/A,FALSE,"Western";#N/A,#N/A,FALSE,"Inc. St.";#N/A,#N/A,FALSE,"Hist.";#N/A,#N/A,FALSE,"SalesLabor";#N/A,#N/A,FALSE,"Labor";#N/A,#N/A,FALSE,"Manuf.";#N/A,#N/A,FALSE,"Repairs";#N/A,#N/A,FALSE,"G&amp;A";#N/A,#N/A,FALSE,"Inv.";#N/A,#N/A,FALSE,"Cap. X"}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cor." hidden="1">{#N/A,#N/A,FALSE,"FACTSHEETS";#N/A,#N/A,FALSE,"pump";#N/A,#N/A,FALSE,"filter"}</definedName>
    <definedName name="wrn.WineSpirits.">{#N/A,#N/A,FALSE,"W&amp;Spirits";#N/A,#N/A,FALSE,"Grants";#N/A,#N/A,FALSE,"CCB"}</definedName>
    <definedName name="wrn.Workpapers." hidden="1">{"Cash Flow Input - Legal",#N/A,FALSE,"Sep 98";"Net Income Adj - Legal",#N/A,FALSE,"Sep 98";"Working Cap Adj - Legal",#N/A,FALSE,"Sep 98";"Equity - Legal",#N/A,FALSE,"Sep 98"}</definedName>
    <definedName name="wrn.wpoall." hidden="1">{"wpocash",#N/A,FALSE,"WPOALLT";"wpoinc",#N/A,FALSE,"WPOALLT";"wpoexcl",#N/A,FALSE,"WPOALLT";"wpocable",#N/A,FALSE,"WPOALLT";"wpobroad",#N/A,FALSE,"WPOALLT";"wpopost",#N/A,FALSE,"WPOALLT";"wponwsweek",#N/A,FALSE,"WPOALLT"}</definedName>
    <definedName name="wrn.YTD._.Income._.Statement." hidden="1">{#N/A,#N/A,FALSE,"Stmt"}</definedName>
    <definedName name="wrn.z_ALL.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insen." hidden="1">{#N/A,#N/A,FALSE,"peiodisch1";#N/A,#N/A,FALSE,"D-Bestand";#N/A,#N/A,FALSE,"D-Zins"}</definedName>
    <definedName name="wrn.zolfo._.package.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דוח_מרכז." hidden="1">{"רווח והפסד",#N/A,FALSE,"תכנית לבנק (2)";"באור_ראשון",#N/A,FALSE,"תכנית לבנק (2)";"באור_שני",#N/A,FALSE,"תכנית לבנק (2)";"מכירות",#N/A,FALSE,"SALES"}</definedName>
    <definedName name="wrn.הערות._.רבעון._.3." hidden="1">{"הערות",#N/A,FALSE,"תקציב מול ביצוע (2)"}</definedName>
    <definedName name="wrn.השקעות." hidden="1">{"השקעות",#N/A,FALSE,"investments";"מפעל חדש",#N/A,FALSE,"nf"}</definedName>
    <definedName name="wrn.טבלאות_עזר." hidden="1">{"ניסוי_אירופה",#N/A,FALSE,"ct-eu";"ניסוי_ארהב",#N/A,FALSE,"ct-us";"רמות",#N/A,FALSE,"RAMOT";"יועצי_מופ",#N/A,FALSE,"r&amp;d_consultants";"יועצים",#N/A,FALSE,"r&amp;d_subcontractors";"הוצאות_רכב",#N/A,FALSE,"car+phone"}</definedName>
    <definedName name="wrn.מאזן." hidden="1">{"מאזן",#N/A,FALSE,"מאזן בוחן"}</definedName>
    <definedName name="wrn.מאזן_בוחן_כללי." hidden="1">{#N/A,#N/A,FALSE,"מאזן בוחן";"כל_מאזן_בוחן",#N/A,FALSE,"מאזן בוחן"}</definedName>
    <definedName name="wrn.מופ." hidden="1">{"באור_מופ",#N/A,FALSE,"R&amp;D";"מופ_לפי_מוצרים",#N/A,FALSE,"R&amp;D"}</definedName>
    <definedName name="wrn.סעיפי_מאזן_בוחן." hidden="1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wrn.רווה." hidden="1">{"רווה",#N/A,FALSE,"מאזן בוחן"}</definedName>
    <definedName name="wrn.רווה_לפי_מוצרים." hidden="1">{"ossix",#N/A,FALSE,"ossix";"דרמיקול",#N/A,FALSE,"dermicol";"reflux",#N/A,FALSE,"reflux";"מופ_לפי_מוצרים",#N/A,FALSE,"R&amp;D"}</definedName>
    <definedName name="wrn.שכר_כולל." hidden="1">{"שכר_כללי",#N/A,FALSE,"sal_total";"שכר_ייצור1",#N/A,FALSE,"operation_sal";"שכר_ייצור2",#N/A,FALSE,"operation_sal";"שכר_מופ1",#N/A,FALSE,"r&amp;d_sal";"שכר_מופ2",#N/A,FALSE,"r&amp;d_sal";"שכר_שיווק",#N/A,FALSE,"s&amp;m_sal";"שכר_הנהלה",#N/A,FALSE,"G&amp;A_SAL"}</definedName>
    <definedName name="wrn.תזרים." hidden="1">{"תזרים",#N/A,FALSE,"cf"}</definedName>
    <definedName name="wrn.간단한세무조정계산서.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wrn.세무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계산서.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모든양식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조흥94세무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wrn.조흥축약94.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wrn.회의0104.XLS." hidden="1">{#N/A,#N/A,TRUE,"매출진척-1";#N/A,#N/A,TRUE,"매출진척-2";#N/A,#N/A,TRUE,"제품실적";#N/A,#N/A,TRUE,"RAC";#N/A,#N/A,TRUE,"PAC ";#N/A,#N/A,TRUE,"재고현황";#N/A,#N/A,TRUE,"공지사항"}</definedName>
    <definedName name="wrn_eva" hidden="1">{"EVA",#N/A,FALSE,"EVA";"WACC",#N/A,FALSE,"WACC"}</definedName>
    <definedName name="wrn_otpt" hidden="1">{"DCF","UPSIDE CASE",FALSE,"Sheet1";"DCF","BASE CASE",FALSE,"Sheet1";"DCF","DOWNSIDE CASE",FALSE,"Sheet1"}</definedName>
    <definedName name="wrn_otpt.2" hidden="1">{"DCF","UPSIDE CASE",FALSE,"Sheet1";"DCF","BASE CASE",FALSE,"Sheet1";"DCF","DOWNSIDE CASE",FALSE,"Sheet1"}</definedName>
    <definedName name="wrn2.All." hidden="1">{#N/A,#N/A,FALSE,"Structure";#N/A,#N/A,FALSE,"Shares";#N/A,#N/A,FALSE,"Market";#N/A,#N/A,FALSE,"Proj-Cal";#N/A,#N/A,FALSE,"Margins - GrossR&amp;D";#N/A,#N/A,FALSE,"Margins - sg&amp;a";#N/A,#N/A,FALSE,"Margins - Oper-net";#N/A,#N/A,FALSE,"Rev Grwth";#N/A,#N/A,FALSE,"Op Inc Grwth";#N/A,#N/A,FALSE,"Net Grwth";#N/A,#N/A,FALSE,"EPS Growth";#N/A,#N/A,FALSE,"Balance";#N/A,#N/A,FALSE,"TDFX";#N/A,#N/A,FALSE,"CUBE";#N/A,#N/A,FALSE,"TDDDF";#N/A,#N/A,FALSE,"DIMD";#N/A,#N/A,FALSE,"ELNT";#N/A,#N/A,FALSE,"ZRAN";#N/A,#N/A,FALSE,"FDJA";#N/A,#N/A,FALSE,"GNMC"}</definedName>
    <definedName name="wrnQ3" hidden="1">{"Q.3",#N/A,FALSE,"EARNRL";"Q.3",#N/A,FALSE,"tie_out"}</definedName>
    <definedName name="wrnQ4" hidden="1">{"Q.4",#N/A,FALSE,"EARNRL";"Q.4",#N/A,FALSE,"tie_out"}</definedName>
    <definedName name="wryt" hidden="1">{"'Sheet1'!$A$1:$AI$34","'Sheet1'!$A$1:$AI$31","'Sheet1'!$B$2:$AM$25"}</definedName>
    <definedName name="wrytyt" hidden="1">{"'1-TheatreBkgs'!$A$1:$L$102"}</definedName>
    <definedName name="WTToggle">#REF!</definedName>
    <definedName name="wuj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wv.FileType.">"AUDIT_WKPR"</definedName>
    <definedName name="wvu.annual." hidden="1">{TRUE,TRUE,-1.25,-15.5,772.5,474,FALSE,FALSE,TRUE,TRUE,0,1,#N/A,214,#N/A,53.5593220338983,44.75,1,FALSE,FALSE,3,TRUE,1,FALSE,100,"Swvu.annual.","ACwvu.annual.",1,FALSE,FALSE,0.1,0.1,0.2,0.1,2,"","",TRUE,TRUE,FALSE,FALSE,1,#N/A,1,6,"=R1C1:R60C54,R67C1:R105C54,R106C1:R147C53,R148C1:R190C53,R191C1:R226C53,R227C1:R250C53",FALSE,"Rwvu.annual.","Cwvu.annual.",FALSE,FALSE,FALSE,1,4294967292,4294967292,FALSE,FALSE,TRUE,TRUE,TRUE}</definedName>
    <definedName name="wvu.cum92." hidden="1">{TRUE,TRUE,-1.25,-15.5,772.5,474,FALSE,FALSE,TRUE,TRUE,0,18,#N/A,83,#N/A,44.2203389830508,47.1666666666667,1,FALSE,FALSE,3,TRUE,1,FALSE,100,"Swvu.cum92.","ACwvu.cum92.",1,FALSE,FALSE,0.1,0.1,0.2,0.1,2,"","",TRUE,TRUE,FALSE,FALSE,1,#N/A,1,6,"=R1C1:R60C26,R67C1:R105C26,R106C1:R147C26",FALSE,"Rwvu.cum92.","Cwvu.cum92.",FALSE,FALSE,FALSE,1,4294967292,4294967292,FALSE,FALSE,TRUE,TRUE,TRUE}</definedName>
    <definedName name="wvu.cum95." hidden="1">{TRUE,TRUE,-1.25,-15.5,772.5,474,FALSE,FALSE,TRUE,TRUE,0,1,#N/A,83,#N/A,57.3389830508475,47.1666666666667,1,FALSE,FALSE,3,TRUE,1,FALSE,100,"Swvu.cum95.","ACwvu.cum95.",1,FALSE,FALSE,0.1,0.1,0.2,0.1,2,"","",TRUE,TRUE,FALSE,FALSE,1,#N/A,1,6,"=R1C1:R60C36,R67C1:R105C36,R106C1:R147C36",FALSE,"Rwvu.cum95.","Cwvu.cum95.",FALSE,FALSE,FALSE,1,4294967292,4294967292,FALSE,FALSE,TRUE,TRUE,TRUE}</definedName>
    <definedName name="wvu.cum97." hidden="1">{TRUE,TRUE,-1.25,-15.5,772.5,517.5,FALSE,FALSE,TRUE,TRUE,0,1,37,1,112,35,4,4,TRUE,TRUE,3,TRUE,1,TRUE,100,"Swvu.cum97.","ACwvu.cum97.",1,FALSE,FALSE,0.1,0.1,0.2,0.1,2,"","",TRUE,TRUE,FALSE,FALSE,1,#N/A,1,6,#DIV/0!,FALSE,"Rwvu.cum97.","Cwvu.cum97.",FALSE,FALSE,FALSE,1,4294967292,4294967292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PRESENTATION.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wvu.PRESENTATION.1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wvu.PRESENTATION.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wvu.PRESENTATION.123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wvu.PRESENTATION.4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wvu.PRESENTATION.4123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PRESENTATIONS" hidden="1">{TRUE,TRUE,-0.8,-17,483.6,277.2,FALSE,TRUE,TRUE,TRUE,0,1,#N/A,1,#N/A,52.4666666666667,24.0625,1,FALSE,FALSE,3,TRUE,1,FALSE,75,"Swvu.PRESENTATION.","ACwvu.PRESENTATION.",#N/A,FALSE,FALSE,0,0,0.5,0,2,"","",TRUE,FALSE,FALSE,FALSE,1,#N/A,1,1,FALSE,FALSE,"Rwvu.PRESENTATION.",#N/A,FALSE,FALSE,FALSE,1,#N/A,#N/A,FALSE,FALSE,TRUE,TRUE,TRUE}</definedName>
    <definedName name="ww" hidden="1">{"'SIVA Pricing Model'!$A$1:$F$39"}</definedName>
    <definedName name="wwe">{"'Sheet1'!$A$1:$E$287"}</definedName>
    <definedName name="Wwpl_Corp_Grp_Code16" hidden="1">#REF!</definedName>
    <definedName name="www" hidden="1">#REF!</definedName>
    <definedName name="www11c" hidden="1">{#N/A,#N/A,FALSE,"Calculator"}</definedName>
    <definedName name="www1a" hidden="1">{#N/A,#N/A,FALSE,"Calculator"}</definedName>
    <definedName name="wwww" hidden="1">{#N/A,#N/A,FALSE,"Calculator"}</definedName>
    <definedName name="x" hidden="1">{"'Customer Support Trends'!$A$1:$AB$13"}</definedName>
    <definedName name="x_Original_Plan">#REF!</definedName>
    <definedName name="XAMT">#REF!</definedName>
    <definedName name="XAxisIncr" hidden="1">#REF!</definedName>
    <definedName name="XCO">#REF!</definedName>
    <definedName name="xcxzc" hidden="1">{#N/A,#N/A,FALSE,"AD_Purchase";#N/A,#N/A,FALSE,"Credit";#N/A,#N/A,FALSE,"PF Acquisition";#N/A,#N/A,FALSE,"PF Offering"}</definedName>
    <definedName name="XGL">#REF!</definedName>
    <definedName name="xjey1" hidden="1">#REF!</definedName>
    <definedName name="XLDW_UID" hidden="1">"us318357"</definedName>
    <definedName name="XLDW_VER" hidden="1">"Office 2000 2.0 with Query Builder"</definedName>
    <definedName name="XLIA_GLTransaction_Temp1" hidden="1">#REF!</definedName>
    <definedName name="XLIA_GLTransaction_Temp2" hidden="1">#REF!</definedName>
    <definedName name="XLIA_GLTransaction_Temp3" hidden="1">#REF!</definedName>
    <definedName name="XLIA_GLTransaction_Temp4" hidden="1">#REF!</definedName>
    <definedName name="XLIA_GLTransaction_Temp5" hidden="1">#REF!</definedName>
    <definedName name="XLOPTvec">"4 15 1 125 1 0 1 1 1 1 1 1 0 0 1 0 0 0 0 0"</definedName>
    <definedName name="XREF_COLUMN_1" hidden="1">#REF!</definedName>
    <definedName name="XREF_COLUMN_10" hidden="1">#REF!</definedName>
    <definedName name="XREF_COLUMN_11" hidden="1">#REF!</definedName>
    <definedName name="XREF_COLUMN_13" hidden="1">#REF!</definedName>
    <definedName name="XREF_COLUMN_14" hidden="1">#REF!</definedName>
    <definedName name="XREF_COLUMN_16" hidden="1">#REF!</definedName>
    <definedName name="XREF_COLUMN_17" hidden="1">#REF!</definedName>
    <definedName name="XREF_COLUMN_18" hidden="1">#REF!</definedName>
    <definedName name="XREF_COLUMN_19" hidden="1">#REF!</definedName>
    <definedName name="XREF_COLUMN_2" hidden="1">#REF!</definedName>
    <definedName name="XREF_COLUMN_20" hidden="1">#REF!</definedName>
    <definedName name="XREF_COLUMN_21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_COLUMN_8" hidden="1">#REF!</definedName>
    <definedName name="xref2">#REF!</definedName>
    <definedName name="xref3">#REF!</definedName>
    <definedName name="XRefActiveRow" hidden="1">#REF!</definedName>
    <definedName name="XRefColumnsCount" hidden="1">7</definedName>
    <definedName name="XRefCopy1" hidden="1">TEXTREFCOPY1</definedName>
    <definedName name="XRefCopy10Row" hidden="1">#REF!</definedName>
    <definedName name="XRefCopy11Row" hidden="1">#REF!</definedName>
    <definedName name="XRefCopy12Row" hidden="1">#REF!</definedName>
    <definedName name="XRefCopy13Row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#REF!</definedName>
    <definedName name="XRefCopy24Row" hidden="1">#REF!</definedName>
    <definedName name="XRefCopy27" hidden="1">#REF!</definedName>
    <definedName name="XRefCopy28" hidden="1">#REF!</definedName>
    <definedName name="XRefCopy29" hidden="1">#REF!</definedName>
    <definedName name="XRefCopy3" hidden="1">#REF!</definedName>
    <definedName name="XRefCopy32" hidden="1">#REF!</definedName>
    <definedName name="XRefCopy32Row" hidden="1">#REF!</definedName>
    <definedName name="XRefCopy33" hidden="1">#REF!</definedName>
    <definedName name="XRefCopy37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4" hidden="1">#REF!</definedName>
    <definedName name="XRefCopy44Row" hidden="1">#REF!</definedName>
    <definedName name="XRefCopy45" hidden="1">#REF!</definedName>
    <definedName name="XRefCopy46" hidden="1">#REF!</definedName>
    <definedName name="XRefCopy47" hidden="1">#REF!</definedName>
    <definedName name="XRefCopy48" hidden="1">#REF!</definedName>
    <definedName name="XRefCopy48Row" hidden="1">#REF!</definedName>
    <definedName name="XRefCopy49" hidden="1">#REF!</definedName>
    <definedName name="XRefCopy4Row" hidden="1">#REF!</definedName>
    <definedName name="XRefCopy5" hidden="1">#REF!</definedName>
    <definedName name="XRefCopy50" hidden="1">#REF!</definedName>
    <definedName name="XRefCopy51" hidden="1">#REF!</definedName>
    <definedName name="XRefCopy5Row" hidden="1">#REF!</definedName>
    <definedName name="XRefCopy6Row" hidden="1">#REF!</definedName>
    <definedName name="XRefCopy7" hidden="1">#REF!</definedName>
    <definedName name="XRefCopy7Row" hidden="1">#REF!</definedName>
    <definedName name="XRefCopy8" hidden="1">#REF!</definedName>
    <definedName name="XRefCopy8Row" hidden="1">#REF!</definedName>
    <definedName name="XRefCopy9Row" hidden="1">#REF!</definedName>
    <definedName name="XRefCopyRangeCount" hidden="1">1</definedName>
    <definedName name="XRefPaste1" hidden="1">#REF!</definedName>
    <definedName name="XRefPaste10Row" hidden="1">#REF!</definedName>
    <definedName name="XRefPaste11Row" hidden="1">#REF!</definedName>
    <definedName name="XRefPaste12Row" hidden="1">#REF!</definedName>
    <definedName name="XRefPaste13Row" hidden="1">#REF!</definedName>
    <definedName name="XRefPaste14" hidden="1">#REF!</definedName>
    <definedName name="XRefPaste14Row" hidden="1">#REF!</definedName>
    <definedName name="XRefPaste15Row" hidden="1">#REF!</definedName>
    <definedName name="XRefPaste18" hidden="1">#REF!</definedName>
    <definedName name="XRefPaste1Row" hidden="1">#REF!</definedName>
    <definedName name="XRefPaste2" hidden="1">#REF!</definedName>
    <definedName name="XRefPaste21" hidden="1">#REF!</definedName>
    <definedName name="XRefPaste22" hidden="1">#REF!</definedName>
    <definedName name="XRefPaste23" hidden="1">#REF!</definedName>
    <definedName name="XRefPaste25" hidden="1">#REF!</definedName>
    <definedName name="XRefPaste27" hidden="1">#REF!</definedName>
    <definedName name="XRefPaste28" hidden="1">#REF!</definedName>
    <definedName name="XRefPaste29" hidden="1">#REF!</definedName>
    <definedName name="XRefPaste2Row" hidden="1">#REF!</definedName>
    <definedName name="XRefPaste30" hidden="1">#REF!</definedName>
    <definedName name="XRefPaste32" hidden="1">#REF!</definedName>
    <definedName name="XRefPaste32Row" hidden="1">#REF!</definedName>
    <definedName name="XRefPaste33" hidden="1">#REF!</definedName>
    <definedName name="XRefPaste34" hidden="1">#REF!</definedName>
    <definedName name="XRefPaste35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40" hidden="1">#REF!</definedName>
    <definedName name="XRefPaste40Row" hidden="1">#REF!</definedName>
    <definedName name="XRefPaste6Row" hidden="1">#REF!</definedName>
    <definedName name="XRefPaste7Row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11</definedName>
    <definedName name="xsort2" hidden="1">#REF!</definedName>
    <definedName name="XTYPE">#REF!</definedName>
    <definedName name="xvfsd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xx" hidden="1">{#N/A,#N/A,FALSE,"Index";#N/A,#N/A,FALSE,"inc stmt ";#N/A,#N/A,FALSE,"sumry ytd";#N/A,#N/A,FALSE,"sumry mon";#N/A,#N/A,FALSE,"accruals";#N/A,#N/A,FALSE,"prodsvc";#N/A,#N/A,FALSE,"CVA";#N/A,#N/A,FALSE,"balsheet";#N/A,#N/A,FALSE,"Cflow short";#N/A,#N/A,FALSE,"Cflow long"}</definedName>
    <definedName name="xxx" hidden="1">{"PAGE 1",#N/A,FALSE,"WEST_OT"}</definedName>
    <definedName name="xxx1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xxx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xxx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xxx123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xxx4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xxx412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xxx4123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xxxCLabel1.1.Prompt">0</definedName>
    <definedName name="xxxCLabel1.2.Prompt">0</definedName>
    <definedName name="xxxCLabel1.3.Prompt">0</definedName>
    <definedName name="xxxCLabel1.4.Prompt">0</definedName>
    <definedName name="xxxCLabel1.5.Prompt">0</definedName>
    <definedName name="xxxCLabel2.1.Prompt">0</definedName>
    <definedName name="xxxCLabel2.2.Prompt">0</definedName>
    <definedName name="xxxCLabel2.3.Prompt">0</definedName>
    <definedName name="xxxCLabel2.4.Prompt">0</definedName>
    <definedName name="xxxCLabel2.5.Prompt">0</definedName>
    <definedName name="xxxCLabel3.1.Prompt">0</definedName>
    <definedName name="xxxCLabel3.2.Prompt">0</definedName>
    <definedName name="xxxCLabel3.3.Prompt">0</definedName>
    <definedName name="xxxCLabel3.4.Prompt">0</definedName>
    <definedName name="xxxCLabel3.5.Prompt">0</definedName>
    <definedName name="xxxCLabel4.1.Prompt">0</definedName>
    <definedName name="xxxCLabel4.2.Prompt">0</definedName>
    <definedName name="xxxCLabel4.3.Prompt">0</definedName>
    <definedName name="xxxCLabel4.4.Prompt">0</definedName>
    <definedName name="xxxCLabel4.5.Prompt">0</definedName>
    <definedName name="xxxCLabel5.1.Prompt">0</definedName>
    <definedName name="xxxCLabel5.2.Prompt">0</definedName>
    <definedName name="xxxCLabel5.3.Prompt">0</definedName>
    <definedName name="xxxCLabel5.4.Prompt">0</definedName>
    <definedName name="xxxCLabel5.5.Prompt">0</definedName>
    <definedName name="xxxCLabel6.1.Prompt">0</definedName>
    <definedName name="xxxCLabel6.2.Prompt">0</definedName>
    <definedName name="xxxCLabel6.3.Prompt">0</definedName>
    <definedName name="xxxCLabel6.4.Prompt">0</definedName>
    <definedName name="xxxCLabel6.5.Prompt">0</definedName>
    <definedName name="xxxColHeader1bx">0</definedName>
    <definedName name="xxxColHeader1by">11</definedName>
    <definedName name="xxxColHeader1ex">0</definedName>
    <definedName name="xxxColHeader1ey">11</definedName>
    <definedName name="xxxColHeader2bx">0</definedName>
    <definedName name="xxxColHeader2by">169</definedName>
    <definedName name="xxxColHeader2ex">0</definedName>
    <definedName name="xxxColHeader2ey">169</definedName>
    <definedName name="xxxColHeader3bx">0</definedName>
    <definedName name="xxxColHeader3by">293</definedName>
    <definedName name="xxxColHeader3ex">0</definedName>
    <definedName name="xxxColHeader3ey">293</definedName>
    <definedName name="xxxColHeader4bx">0</definedName>
    <definedName name="xxxColHeader4by">253</definedName>
    <definedName name="xxxColHeader4ex">0</definedName>
    <definedName name="xxxColHeader4ey">253</definedName>
    <definedName name="xxxColHeader5bx">0</definedName>
    <definedName name="xxxColHeader5by">125</definedName>
    <definedName name="xxxColHeader5ex">0</definedName>
    <definedName name="xxxColHeader5ey">125</definedName>
    <definedName name="xxxColHeader6bx">0</definedName>
    <definedName name="xxxColHeader6by">67</definedName>
    <definedName name="xxxColHeader6ex">0</definedName>
    <definedName name="xxxColHeader6ey">67</definedName>
    <definedName name="xxxColLabels1bx">1</definedName>
    <definedName name="xxxColLabels1by">11</definedName>
    <definedName name="xxxColLabels1ex">5</definedName>
    <definedName name="xxxColLabels1ey">11</definedName>
    <definedName name="xxxColLabels2bx">1</definedName>
    <definedName name="xxxColLabels2by">169</definedName>
    <definedName name="xxxColLabels2ex">5</definedName>
    <definedName name="xxxColLabels2ey">169</definedName>
    <definedName name="xxxColLabels3bx">1</definedName>
    <definedName name="xxxColLabels3by">293</definedName>
    <definedName name="xxxColLabels3ex">5</definedName>
    <definedName name="xxxColLabels3ey">293</definedName>
    <definedName name="xxxColLabels4bx">1</definedName>
    <definedName name="xxxColLabels4by">253</definedName>
    <definedName name="xxxColLabels4ex">5</definedName>
    <definedName name="xxxColLabels4ey">253</definedName>
    <definedName name="xxxColLabels5bx">1</definedName>
    <definedName name="xxxColLabels5by">125</definedName>
    <definedName name="xxxColLabels5ex">5</definedName>
    <definedName name="xxxColLabels5ey">125</definedName>
    <definedName name="xxxColLabels6bx">1</definedName>
    <definedName name="xxxColLabels6by">67</definedName>
    <definedName name="xxxColLabels6ex">5</definedName>
    <definedName name="xxxColLabels6ey">67</definedName>
    <definedName name="xxxCommon1DimValue1.1">"'1001"</definedName>
    <definedName name="xxxCommon1DimValue1.2">"Balance Sheet"</definedName>
    <definedName name="xxxCommon1DimValue2.1">"E"</definedName>
    <definedName name="xxxCommon1DimValue2.2">"Expected Plan"</definedName>
    <definedName name="xxxCommon1DimValue3.1">"'3100"</definedName>
    <definedName name="xxxCommon1DimValue3.2">"ENB INTERNATIONAL"</definedName>
    <definedName name="xxxCommon1DimValue4.1">"Year-to-Date"</definedName>
    <definedName name="xxxCommon1DimValue4.2">"Year to date P&amp;L Accumulation"</definedName>
    <definedName name="xxxCommon1DimValue5.1">"'2000"</definedName>
    <definedName name="xxxCommon1DimValue5.2">2000</definedName>
    <definedName name="xxxCommon1DimValue6.1">"'0000"</definedName>
    <definedName name="xxxCommon1DimValue6.2">"Total"</definedName>
    <definedName name="xxxCommon1DimValue7.1">"Local"</definedName>
    <definedName name="xxxCommon1DimValue7.2">"Local Currency"</definedName>
    <definedName name="xxxCommon1DimValue8.1">"Net-of-Adjustments"</definedName>
    <definedName name="xxxCommon1DimValue8.2">"Net-of-Adjustments Datatype"</definedName>
    <definedName name="xxxCommon2DimValue1.1">"'1004"</definedName>
    <definedName name="xxxCommon2DimValue1.2">"Intercompany Debt and Interest"</definedName>
    <definedName name="xxxCommon2DimValue2.1">"E"</definedName>
    <definedName name="xxxCommon2DimValue2.2">"Expected Plan"</definedName>
    <definedName name="xxxCommon2DimValue3.1">"'3100"</definedName>
    <definedName name="xxxCommon2DimValue3.2">"ENB INTERNATIONAL"</definedName>
    <definedName name="xxxCommon2DimValue4.1">"Year-to-Date"</definedName>
    <definedName name="xxxCommon2DimValue4.2">"Year to date P&amp;L Accumulation"</definedName>
    <definedName name="xxxCommon2DimValue5.1">"'2000"</definedName>
    <definedName name="xxxCommon2DimValue5.2">2000</definedName>
    <definedName name="xxxCommon2DimValue6.1">"'0000"</definedName>
    <definedName name="xxxCommon2DimValue6.2">"Total"</definedName>
    <definedName name="xxxCommon2DimValue7.1">"Local"</definedName>
    <definedName name="xxxCommon2DimValue7.2">"Local Currency"</definedName>
    <definedName name="xxxCommon2DimValue8.1">"Net-of-Adjustments"</definedName>
    <definedName name="xxxCommon2DimValue8.2">"Net-of-Adjustments Datatype"</definedName>
    <definedName name="xxxCommon3DimValue1.1">"'1006"</definedName>
    <definedName name="xxxCommon3DimValue1.2">"Statistical and Regulatory Information"</definedName>
    <definedName name="xxxCommon3DimValue2.1">"E"</definedName>
    <definedName name="xxxCommon3DimValue2.2">"Expected Plan"</definedName>
    <definedName name="xxxCommon3DimValue3.1">"'3100"</definedName>
    <definedName name="xxxCommon3DimValue3.2">"ENB INTERNATIONAL"</definedName>
    <definedName name="xxxCommon3DimValue4.1">"Year-to-Date"</definedName>
    <definedName name="xxxCommon3DimValue4.2">"Year to date P&amp;L Accumulation"</definedName>
    <definedName name="xxxCommon3DimValue5.1">"'2000"</definedName>
    <definedName name="xxxCommon3DimValue5.2">2000</definedName>
    <definedName name="xxxCommon3DimValue6.1">"'0000"</definedName>
    <definedName name="xxxCommon3DimValue6.2">"Total"</definedName>
    <definedName name="xxxCommon3DimValue7.1">"Local"</definedName>
    <definedName name="xxxCommon3DimValue7.2">"Local Currency"</definedName>
    <definedName name="xxxCommon3DimValue8.1">"Net-of-Adjustments"</definedName>
    <definedName name="xxxCommon3DimValue8.2">"Net-of-Adjustments Datatype"</definedName>
    <definedName name="xxxCommon4DimValue1.1">"'1005"</definedName>
    <definedName name="xxxCommon4DimValue1.2">"Income Tax Data"</definedName>
    <definedName name="xxxCommon4DimValue2.1">"E"</definedName>
    <definedName name="xxxCommon4DimValue2.2">"Expected Plan"</definedName>
    <definedName name="xxxCommon4DimValue3.1">"'3100"</definedName>
    <definedName name="xxxCommon4DimValue3.2">"ENB INTERNATIONAL"</definedName>
    <definedName name="xxxCommon4DimValue4.1">"Year-to-Date"</definedName>
    <definedName name="xxxCommon4DimValue4.2">"Year to date P&amp;L Accumulation"</definedName>
    <definedName name="xxxCommon4DimValue5.1">"'2000"</definedName>
    <definedName name="xxxCommon4DimValue5.2">2000</definedName>
    <definedName name="xxxCommon4DimValue6.1">"'0000"</definedName>
    <definedName name="xxxCommon4DimValue6.2">"Total"</definedName>
    <definedName name="xxxCommon4DimValue7.1">"Local"</definedName>
    <definedName name="xxxCommon4DimValue7.2">"Local Currency"</definedName>
    <definedName name="xxxCommon4DimValue8.1">"Net-of-Adjustments"</definedName>
    <definedName name="xxxCommon4DimValue8.2">"Net-of-Adjustments Datatype"</definedName>
    <definedName name="xxxCommon5DimValue1.1">"'1003"</definedName>
    <definedName name="xxxCommon5DimValue1.2">"Cash Flow"</definedName>
    <definedName name="xxxCommon5DimValue2.1">"E"</definedName>
    <definedName name="xxxCommon5DimValue2.2">"Expected Plan"</definedName>
    <definedName name="xxxCommon5DimValue3.1">"'3100"</definedName>
    <definedName name="xxxCommon5DimValue3.2">"ENB INTERNATIONAL"</definedName>
    <definedName name="xxxCommon5DimValue4.1">"Year-to-Date"</definedName>
    <definedName name="xxxCommon5DimValue4.2">"Year to date P&amp;L Accumulation"</definedName>
    <definedName name="xxxCommon5DimValue5.1">"'2000"</definedName>
    <definedName name="xxxCommon5DimValue5.2">2000</definedName>
    <definedName name="xxxCommon5DimValue6.1">"'0000"</definedName>
    <definedName name="xxxCommon5DimValue6.2">"Total"</definedName>
    <definedName name="xxxCommon5DimValue7.1">"Local"</definedName>
    <definedName name="xxxCommon5DimValue7.2">"Local Currency"</definedName>
    <definedName name="xxxCommon5DimValue8.1">"Net-of-Adjustments"</definedName>
    <definedName name="xxxCommon5DimValue8.2">"Net-of-Adjustments Datatype"</definedName>
    <definedName name="xxxCommon6DimValue1.1">"'1002"</definedName>
    <definedName name="xxxCommon6DimValue1.2">"Earnings"</definedName>
    <definedName name="xxxCommon6DimValue2.1">"E"</definedName>
    <definedName name="xxxCommon6DimValue2.2">"Expected Plan"</definedName>
    <definedName name="xxxCommon6DimValue3.1">"'3100"</definedName>
    <definedName name="xxxCommon6DimValue3.2">"ENB INTERNATIONAL"</definedName>
    <definedName name="xxxCommon6DimValue4.1">"Year-to-Date"</definedName>
    <definedName name="xxxCommon6DimValue4.2">"Year to date P&amp;L Accumulation"</definedName>
    <definedName name="xxxCommon6DimValue5.1">"'2000"</definedName>
    <definedName name="xxxCommon6DimValue5.2">2000</definedName>
    <definedName name="xxxCommon6DimValue6.1">"'0000"</definedName>
    <definedName name="xxxCommon6DimValue6.2">"Total"</definedName>
    <definedName name="xxxCommon6DimValue7.1">"Local"</definedName>
    <definedName name="xxxCommon6DimValue7.2">"Local Currency"</definedName>
    <definedName name="xxxCommon6DimValue8.1">"Net-of-Adjustments"</definedName>
    <definedName name="xxxCommon6DimValue8.2">"Net-of-Adjustments Datatype"</definedName>
    <definedName name="xxxCommonArea1bx">0</definedName>
    <definedName name="xxxCommonArea1by">2</definedName>
    <definedName name="xxxCommonArea1ex">2</definedName>
    <definedName name="xxxCommonArea1ey">9</definedName>
    <definedName name="xxxCommonArea2bx">0</definedName>
    <definedName name="xxxCommonArea2by">160</definedName>
    <definedName name="xxxCommonArea2ex">2</definedName>
    <definedName name="xxxCommonArea2ey">167</definedName>
    <definedName name="xxxCommonArea3bx">0</definedName>
    <definedName name="xxxCommonArea3by">284</definedName>
    <definedName name="xxxCommonArea3ex">2</definedName>
    <definedName name="xxxCommonArea3ey">291</definedName>
    <definedName name="xxxCommonArea4bx">0</definedName>
    <definedName name="xxxCommonArea4by">244</definedName>
    <definedName name="xxxCommonArea4ex">2</definedName>
    <definedName name="xxxCommonArea4ey">251</definedName>
    <definedName name="xxxCommonArea5bx">0</definedName>
    <definedName name="xxxCommonArea5by">116</definedName>
    <definedName name="xxxCommonArea5ex">2</definedName>
    <definedName name="xxxCommonArea5ey">123</definedName>
    <definedName name="xxxCommonArea6bx">0</definedName>
    <definedName name="xxxCommonArea6by">58</definedName>
    <definedName name="xxxCommonArea6ex">2</definedName>
    <definedName name="xxxCommonArea6ey">65</definedName>
    <definedName name="xxxConstR103C2">0</definedName>
    <definedName name="xxxConstR103C3">0</definedName>
    <definedName name="xxxConstR103C4">0</definedName>
    <definedName name="xxxConstR103C5">0</definedName>
    <definedName name="xxxConstR103C6">0</definedName>
    <definedName name="xxxConstR266C2">0</definedName>
    <definedName name="xxxConstR266C3">0</definedName>
    <definedName name="xxxConstR266C4">0</definedName>
    <definedName name="xxxConstR266C5">0</definedName>
    <definedName name="xxxConstR266C6">0</definedName>
    <definedName name="xxxConstR82C2">0</definedName>
    <definedName name="xxxConstR82C3">0</definedName>
    <definedName name="xxxConstR82C4">0</definedName>
    <definedName name="xxxConstR82C5">0</definedName>
    <definedName name="xxxConstR82C6">0</definedName>
    <definedName name="xxxDataBlock1bx">1</definedName>
    <definedName name="xxxDataBlock1by">15</definedName>
    <definedName name="xxxDataBlock1ex">5</definedName>
    <definedName name="xxxDataBlock1ey">52</definedName>
    <definedName name="xxxDataBlock2bx">1</definedName>
    <definedName name="xxxDataBlock2by">173</definedName>
    <definedName name="xxxDataBlock2ex">5</definedName>
    <definedName name="xxxDataBlock2ey">238</definedName>
    <definedName name="xxxDataBlock3bx">1</definedName>
    <definedName name="xxxDataBlock3by">297</definedName>
    <definedName name="xxxDataBlock3ex">5</definedName>
    <definedName name="xxxDataBlock3ey">364</definedName>
    <definedName name="xxxDataBlock4bx">1</definedName>
    <definedName name="xxxDataBlock4by">257</definedName>
    <definedName name="xxxDataBlock4ex">5</definedName>
    <definedName name="xxxDataBlock4ey">278</definedName>
    <definedName name="xxxDataBlock5bx">1</definedName>
    <definedName name="xxxDataBlock5by">129</definedName>
    <definedName name="xxxDataBlock5ex">5</definedName>
    <definedName name="xxxDataBlock5ey">154</definedName>
    <definedName name="xxxDataBlock6bx">1</definedName>
    <definedName name="xxxDataBlock6by">71</definedName>
    <definedName name="xxxDataBlock6ex">5</definedName>
    <definedName name="xxxDataBlock6ey">106</definedName>
    <definedName name="xxxDownfootCols1Count">0</definedName>
    <definedName name="xxxDownfootCols2Count">0</definedName>
    <definedName name="xxxDownfootCols3Count">0</definedName>
    <definedName name="xxxDownfootCols4Count">0</definedName>
    <definedName name="xxxDownfootCols5Count">0</definedName>
    <definedName name="xxxDownfootCols6Count">0</definedName>
    <definedName name="xxxDownfootRows1Count">6</definedName>
    <definedName name="xxxDownfootRows1Number0">19</definedName>
    <definedName name="xxxDownfootRows1Number1">27</definedName>
    <definedName name="xxxDownfootRows1Number2">28</definedName>
    <definedName name="xxxDownfootRows1Number3">33</definedName>
    <definedName name="xxxDownfootRows1Number4">39</definedName>
    <definedName name="xxxDownfootRows1Number5">43</definedName>
    <definedName name="xxxDownfootRows2Count">2</definedName>
    <definedName name="xxxDownfootRows2Number0">205</definedName>
    <definedName name="xxxDownfootRows2Number1">238</definedName>
    <definedName name="xxxDownfootRows2Number2">269</definedName>
    <definedName name="xxxDownfootRows2Number3">279</definedName>
    <definedName name="xxxDownfootRows2Number4">294</definedName>
    <definedName name="xxxDownfootRows2Number5">295</definedName>
    <definedName name="xxxDownfootRows2Number6">299</definedName>
    <definedName name="xxxDownfootRows3Count">4</definedName>
    <definedName name="xxxDownfootRows3Number0">301</definedName>
    <definedName name="xxxDownfootRows3Number1">309</definedName>
    <definedName name="xxxDownfootRows3Number2">328</definedName>
    <definedName name="xxxDownfootRows3Number3">338</definedName>
    <definedName name="xxxDownfootRows4Count">2</definedName>
    <definedName name="xxxDownfootRows4Number0">265</definedName>
    <definedName name="xxxDownfootRows4Number1">278</definedName>
    <definedName name="xxxDownfootRows5Count">0</definedName>
    <definedName name="xxxDownfootRows5Number0">19</definedName>
    <definedName name="xxxDownfootRows5Number1">27</definedName>
    <definedName name="xxxDownfootRows5Number2">28</definedName>
    <definedName name="xxxDownfootRows5Number3">33</definedName>
    <definedName name="xxxDownfootRows5Number4">39</definedName>
    <definedName name="xxxDownfootRows5Number5">43</definedName>
    <definedName name="xxxDownfootRows6Count">5</definedName>
    <definedName name="xxxDownfootRows6Number0">81</definedName>
    <definedName name="xxxDownfootRows6Number1">95</definedName>
    <definedName name="xxxDownfootRows6Number2">101</definedName>
    <definedName name="xxxDownfootRows6Number3">102</definedName>
    <definedName name="xxxDownfootRows6Number4">105</definedName>
    <definedName name="xxxDownfootRows6Number5">100</definedName>
    <definedName name="xxxDownfootRows6Number6">107</definedName>
    <definedName name="xxxDownfootRows6Number7">108</definedName>
    <definedName name="xxxDownfootRows6Number8">111</definedName>
    <definedName name="xxxent">{"Mcp08.PrintRep",""}</definedName>
    <definedName name="xxxEntireArea1bx">0</definedName>
    <definedName name="xxxEntireArea1by">2</definedName>
    <definedName name="xxxEntireArea1ex">5</definedName>
    <definedName name="xxxEntireArea1ey">52</definedName>
    <definedName name="xxxEntireArea2bx">0</definedName>
    <definedName name="xxxEntireArea2by">160</definedName>
    <definedName name="xxxEntireArea2ex">5</definedName>
    <definedName name="xxxEntireArea2ey">238</definedName>
    <definedName name="xxxEntireArea3bx">0</definedName>
    <definedName name="xxxEntireArea3by">284</definedName>
    <definedName name="xxxEntireArea3ex">5</definedName>
    <definedName name="xxxEntireArea3ey">364</definedName>
    <definedName name="xxxEntireArea4bx">0</definedName>
    <definedName name="xxxEntireArea4by">244</definedName>
    <definedName name="xxxEntireArea4ex">5</definedName>
    <definedName name="xxxEntireArea4ey">278</definedName>
    <definedName name="xxxEntireArea5bx">0</definedName>
    <definedName name="xxxEntireArea5by">116</definedName>
    <definedName name="xxxEntireArea5ex">5</definedName>
    <definedName name="xxxEntireArea5ey">154</definedName>
    <definedName name="xxxEntireArea6bx">0</definedName>
    <definedName name="xxxEntireArea6by">58</definedName>
    <definedName name="xxxEntireArea6ex">5</definedName>
    <definedName name="xxxEntireArea6ey">106</definedName>
    <definedName name="xxxGNVFileName">"2000MOD.GNV"</definedName>
    <definedName name="xxxGNVStamp">950803395</definedName>
    <definedName name="xxxHeaderCols1Count">0</definedName>
    <definedName name="xxxHeaderCols2Count">0</definedName>
    <definedName name="xxxHeaderCols3Count">0</definedName>
    <definedName name="xxxHeaderCols4Count">0</definedName>
    <definedName name="xxxHeaderCols5Count">0</definedName>
    <definedName name="xxxHeaderCols6Count">0</definedName>
    <definedName name="xxxHeaderRows1Count">5</definedName>
    <definedName name="xxxHeaderRows1Number0">15</definedName>
    <definedName name="xxxHeaderRows1Number1">24</definedName>
    <definedName name="xxxHeaderRows1Number2">29</definedName>
    <definedName name="xxxHeaderRows1Number3">35</definedName>
    <definedName name="xxxHeaderRows1Number4">44</definedName>
    <definedName name="xxxHeaderRows1Over0">0</definedName>
    <definedName name="xxxHeaderRows1Over1">0</definedName>
    <definedName name="xxxHeaderRows1Over2">0</definedName>
    <definedName name="xxxHeaderRows1Over3">0</definedName>
    <definedName name="xxxHeaderRows1Over4">0</definedName>
    <definedName name="xxxHeaderRows1Submit0">1</definedName>
    <definedName name="xxxHeaderRows1Submit1">1</definedName>
    <definedName name="xxxHeaderRows1Submit2">1</definedName>
    <definedName name="xxxHeaderRows1Submit3">1</definedName>
    <definedName name="xxxHeaderRows1Submit4">1</definedName>
    <definedName name="xxxHeaderRows2Count">2</definedName>
    <definedName name="xxxHeaderRows2Number0">173</definedName>
    <definedName name="xxxHeaderRows2Number1">206</definedName>
    <definedName name="xxxHeaderRows2Number2">262</definedName>
    <definedName name="xxxHeaderRows2Number3">266</definedName>
    <definedName name="xxxHeaderRows2Number4">270</definedName>
    <definedName name="xxxHeaderRows2Number5">280</definedName>
    <definedName name="xxxHeaderRows2Over0">0</definedName>
    <definedName name="xxxHeaderRows2Over1">0</definedName>
    <definedName name="xxxHeaderRows2Over2">0</definedName>
    <definedName name="xxxHeaderRows2Over3">0</definedName>
    <definedName name="xxxHeaderRows2Over4">0</definedName>
    <definedName name="xxxHeaderRows2Over5">0</definedName>
    <definedName name="xxxHeaderRows2Submit0">1</definedName>
    <definedName name="xxxHeaderRows2Submit1">1</definedName>
    <definedName name="xxxHeaderRows2Submit2">1</definedName>
    <definedName name="xxxHeaderRows2Submit3">1</definedName>
    <definedName name="xxxHeaderRows2Submit4">1</definedName>
    <definedName name="xxxHeaderRows2Submit5">1</definedName>
    <definedName name="xxxHeaderRows3Count">15</definedName>
    <definedName name="xxxHeaderRows3Number0">297</definedName>
    <definedName name="xxxHeaderRows3Number1">302</definedName>
    <definedName name="xxxHeaderRows3Number10">340</definedName>
    <definedName name="xxxHeaderRows3Number11">349</definedName>
    <definedName name="xxxHeaderRows3Number12">351</definedName>
    <definedName name="xxxHeaderRows3Number13">358</definedName>
    <definedName name="xxxHeaderRows3Number14">363</definedName>
    <definedName name="xxxHeaderRows3Number2">310</definedName>
    <definedName name="xxxHeaderRows3Number3">317</definedName>
    <definedName name="xxxHeaderRows3Number4">318</definedName>
    <definedName name="xxxHeaderRows3Number5">319</definedName>
    <definedName name="xxxHeaderRows3Number6">320</definedName>
    <definedName name="xxxHeaderRows3Number7">329</definedName>
    <definedName name="xxxHeaderRows3Number8">330</definedName>
    <definedName name="xxxHeaderRows3Number9">339</definedName>
    <definedName name="xxxHeaderRows3Over0">0</definedName>
    <definedName name="xxxHeaderRows3Over1">0</definedName>
    <definedName name="xxxHeaderRows3Over10">0</definedName>
    <definedName name="xxxHeaderRows3Over11">0</definedName>
    <definedName name="xxxHeaderRows3Over12">0</definedName>
    <definedName name="xxxHeaderRows3Over13">0</definedName>
    <definedName name="xxxHeaderRows3Over14">0</definedName>
    <definedName name="xxxHeaderRows3Over2">0</definedName>
    <definedName name="xxxHeaderRows3Over3">0</definedName>
    <definedName name="xxxHeaderRows3Over4">0</definedName>
    <definedName name="xxxHeaderRows3Over5">0</definedName>
    <definedName name="xxxHeaderRows3Over6">0</definedName>
    <definedName name="xxxHeaderRows3Over7">0</definedName>
    <definedName name="xxxHeaderRows3Over8">0</definedName>
    <definedName name="xxxHeaderRows3Over9">0</definedName>
    <definedName name="xxxHeaderRows3Submit0">1</definedName>
    <definedName name="xxxHeaderRows3Submit1">1</definedName>
    <definedName name="xxxHeaderRows3Submit10">1</definedName>
    <definedName name="xxxHeaderRows3Submit11">1</definedName>
    <definedName name="xxxHeaderRows3Submit12">1</definedName>
    <definedName name="xxxHeaderRows3Submit13">1</definedName>
    <definedName name="xxxHeaderRows3Submit14">1</definedName>
    <definedName name="xxxHeaderRows3Submit2">1</definedName>
    <definedName name="xxxHeaderRows3Submit3">1</definedName>
    <definedName name="xxxHeaderRows3Submit4">1</definedName>
    <definedName name="xxxHeaderRows3Submit5">1</definedName>
    <definedName name="xxxHeaderRows3Submit6">1</definedName>
    <definedName name="xxxHeaderRows3Submit7">1</definedName>
    <definedName name="xxxHeaderRows3Submit8">1</definedName>
    <definedName name="xxxHeaderRows3Submit9">1</definedName>
    <definedName name="xxxHeaderRows4Count">2</definedName>
    <definedName name="xxxHeaderRows4Number0">258</definedName>
    <definedName name="xxxHeaderRows4Number1">266</definedName>
    <definedName name="xxxHeaderRows4Over0">0</definedName>
    <definedName name="xxxHeaderRows4Over1">0</definedName>
    <definedName name="xxxHeaderRows4Submit0">1</definedName>
    <definedName name="xxxHeaderRows4Submit1">1</definedName>
    <definedName name="xxxHeaderRows5Count">3</definedName>
    <definedName name="xxxHeaderRows5Number0">129</definedName>
    <definedName name="xxxHeaderRows5Number1">135</definedName>
    <definedName name="xxxHeaderRows5Number2">142</definedName>
    <definedName name="xxxHeaderRows5Number3">35</definedName>
    <definedName name="xxxHeaderRows5Number4">44</definedName>
    <definedName name="xxxHeaderRows5Over0">0</definedName>
    <definedName name="xxxHeaderRows5Over1">0</definedName>
    <definedName name="xxxHeaderRows5Over2">0</definedName>
    <definedName name="xxxHeaderRows5Over3">0</definedName>
    <definedName name="xxxHeaderRows5Over4">0</definedName>
    <definedName name="xxxHeaderRows5Submit0">1</definedName>
    <definedName name="xxxHeaderRows5Submit1">1</definedName>
    <definedName name="xxxHeaderRows5Submit2">1</definedName>
    <definedName name="xxxHeaderRows5Submit3">1</definedName>
    <definedName name="xxxHeaderRows5Submit4">1</definedName>
    <definedName name="xxxHeaderRows6Count">5</definedName>
    <definedName name="xxxHeaderRows6Number0">71</definedName>
    <definedName name="xxxHeaderRows6Number1">75</definedName>
    <definedName name="xxxHeaderRows6Number2">82</definedName>
    <definedName name="xxxHeaderRows6Number3">88</definedName>
    <definedName name="xxxHeaderRows6Number4">97</definedName>
    <definedName name="xxxHeaderRows6Over0">0</definedName>
    <definedName name="xxxHeaderRows6Over1">0</definedName>
    <definedName name="xxxHeaderRows6Over2">0</definedName>
    <definedName name="xxxHeaderRows6Over3">0</definedName>
    <definedName name="xxxHeaderRows6Over4">0</definedName>
    <definedName name="xxxHeaderRows6Submit0">1</definedName>
    <definedName name="xxxHeaderRows6Submit1">1</definedName>
    <definedName name="xxxHeaderRows6Submit2">1</definedName>
    <definedName name="xxxHeaderRows6Submit3">1</definedName>
    <definedName name="xxxHeaderRows6Submit4">1</definedName>
    <definedName name="xxxNumber_Areas">6</definedName>
    <definedName name="xxxODECols1Count">0</definedName>
    <definedName name="xxxODECols2Count">0</definedName>
    <definedName name="xxxODECols3Count">0</definedName>
    <definedName name="xxxODECols4Count">0</definedName>
    <definedName name="xxxODECols5Count">0</definedName>
    <definedName name="xxxODECols6Count">0</definedName>
    <definedName name="xxxODERows1Count">0</definedName>
    <definedName name="xxxODERows2Count">0</definedName>
    <definedName name="xxxODERows3Count">0</definedName>
    <definedName name="xxxODERows4Count">0</definedName>
    <definedName name="xxxODERows5Count">0</definedName>
    <definedName name="xxxODERows6Count">0</definedName>
    <definedName name="xxxRefreshable">1</definedName>
    <definedName name="xxxRLabel1.1.Prompt">0</definedName>
    <definedName name="xxxRLabel1.10.Prompt">0</definedName>
    <definedName name="xxxRLabel1.11.Prompt">0</definedName>
    <definedName name="xxxRLabel1.12.Prompt">0</definedName>
    <definedName name="xxxRLabel1.13.Prompt">0</definedName>
    <definedName name="xxxRLabel1.14.Prompt">0</definedName>
    <definedName name="xxxRLabel1.15.Prompt">0</definedName>
    <definedName name="xxxRLabel1.16.Prompt">0</definedName>
    <definedName name="xxxRLabel1.17.Prompt">0</definedName>
    <definedName name="xxxRLabel1.18.Prompt">0</definedName>
    <definedName name="xxxRLabel1.19.Prompt">0</definedName>
    <definedName name="xxxRLabel1.2.Prompt">0</definedName>
    <definedName name="xxxRLabel1.20.Prompt">0</definedName>
    <definedName name="xxxRLabel1.21.Prompt">0</definedName>
    <definedName name="xxxRLabel1.22.Prompt">0</definedName>
    <definedName name="xxxRLabel1.23.Prompt">0</definedName>
    <definedName name="xxxRLabel1.24.Prompt">0</definedName>
    <definedName name="xxxRLabel1.25.Prompt">0</definedName>
    <definedName name="xxxRLabel1.26.Prompt">0</definedName>
    <definedName name="xxxRLabel1.27.Prompt">0</definedName>
    <definedName name="xxxRLabel1.28.Prompt">0</definedName>
    <definedName name="xxxRLabel1.29.Prompt">0</definedName>
    <definedName name="xxxRLabel1.3.Prompt">0</definedName>
    <definedName name="xxxRLabel1.30.Prompt">0</definedName>
    <definedName name="xxxRLabel1.31.Prompt">0</definedName>
    <definedName name="xxxRLabel1.32.Prompt">0</definedName>
    <definedName name="xxxRLabel1.33.Prompt">0</definedName>
    <definedName name="xxxRLabel1.34.Prompt">0</definedName>
    <definedName name="xxxRLabel1.35.Prompt">0</definedName>
    <definedName name="xxxRLabel1.36.Prompt">0</definedName>
    <definedName name="xxxRLabel1.37.Prompt">0</definedName>
    <definedName name="xxxRLabel1.38.Prompt">0</definedName>
    <definedName name="xxxRLabel1.4.Prompt">0</definedName>
    <definedName name="xxxRLabel1.5.Prompt">0</definedName>
    <definedName name="xxxRLabel1.6.Prompt">0</definedName>
    <definedName name="xxxRLabel1.7.Prompt">0</definedName>
    <definedName name="xxxRLabel1.8.Prompt">0</definedName>
    <definedName name="xxxRLabel1.9.Prompt">0</definedName>
    <definedName name="xxxRLabel2.1.Prompt">0</definedName>
    <definedName name="xxxRLabel2.10.Prompt">0</definedName>
    <definedName name="xxxRLabel2.11.Prompt">0</definedName>
    <definedName name="xxxRLabel2.12.Prompt">0</definedName>
    <definedName name="xxxRLabel2.13.Prompt">0</definedName>
    <definedName name="xxxRLabel2.14.Prompt">0</definedName>
    <definedName name="xxxRLabel2.15.Prompt">0</definedName>
    <definedName name="xxxRLabel2.16.Prompt">0</definedName>
    <definedName name="xxxRLabel2.17.Prompt">0</definedName>
    <definedName name="xxxRLabel2.18.Prompt">0</definedName>
    <definedName name="xxxRLabel2.19.Prompt">0</definedName>
    <definedName name="xxxRLabel2.2.Prompt">0</definedName>
    <definedName name="xxxRLabel2.20.Prompt">0</definedName>
    <definedName name="xxxRLabel2.21.Prompt">0</definedName>
    <definedName name="xxxRLabel2.22.Prompt">0</definedName>
    <definedName name="xxxRLabel2.23.Prompt">0</definedName>
    <definedName name="xxxRLabel2.24.Prompt">0</definedName>
    <definedName name="xxxRLabel2.25.Prompt">0</definedName>
    <definedName name="xxxRLabel2.26.Prompt">0</definedName>
    <definedName name="xxxRLabel2.27.Prompt">0</definedName>
    <definedName name="xxxRLabel2.28.Prompt">0</definedName>
    <definedName name="xxxRLabel2.29.Prompt">0</definedName>
    <definedName name="xxxRLabel2.3.Prompt">0</definedName>
    <definedName name="xxxRLabel2.30.Prompt">0</definedName>
    <definedName name="xxxRLabel2.31.Prompt">0</definedName>
    <definedName name="xxxRLabel2.32.Prompt">0</definedName>
    <definedName name="xxxRLabel2.33.Prompt">0</definedName>
    <definedName name="xxxRLabel2.34.Prompt">0</definedName>
    <definedName name="xxxRLabel2.35.Prompt">0</definedName>
    <definedName name="xxxRLabel2.36.Prompt">0</definedName>
    <definedName name="xxxRLabel2.37.Prompt">0</definedName>
    <definedName name="xxxRLabel2.38.Prompt">0</definedName>
    <definedName name="xxxRLabel2.39.Prompt">0</definedName>
    <definedName name="xxxRLabel2.4.Prompt">0</definedName>
    <definedName name="xxxRLabel2.40.Prompt">0</definedName>
    <definedName name="xxxRLabel2.41.Prompt">0</definedName>
    <definedName name="xxxRLabel2.42.Prompt">0</definedName>
    <definedName name="xxxRLabel2.43.Prompt">0</definedName>
    <definedName name="xxxRLabel2.44.Prompt">0</definedName>
    <definedName name="xxxRLabel2.45.Prompt">0</definedName>
    <definedName name="xxxRLabel2.46.Prompt">0</definedName>
    <definedName name="xxxRLabel2.47.Prompt">0</definedName>
    <definedName name="xxxRLabel2.48.Prompt">0</definedName>
    <definedName name="xxxRLabel2.49.Prompt">0</definedName>
    <definedName name="xxxRLabel2.5.Prompt">0</definedName>
    <definedName name="xxxRLabel2.50.Prompt">0</definedName>
    <definedName name="xxxRLabel2.51.Prompt">0</definedName>
    <definedName name="xxxRLabel2.52.Prompt">0</definedName>
    <definedName name="xxxRLabel2.53.Prompt">0</definedName>
    <definedName name="xxxRLabel2.54.Prompt">0</definedName>
    <definedName name="xxxRLabel2.55.Prompt">0</definedName>
    <definedName name="xxxRLabel2.56.Prompt">0</definedName>
    <definedName name="xxxRLabel2.57.Prompt">0</definedName>
    <definedName name="xxxRLabel2.58.Prompt">0</definedName>
    <definedName name="xxxRLabel2.59.Prompt">0</definedName>
    <definedName name="xxxRLabel2.6.Prompt">0</definedName>
    <definedName name="xxxRLabel2.60.Prompt">0</definedName>
    <definedName name="xxxRLabel2.61.Prompt">0</definedName>
    <definedName name="xxxRLabel2.62.Prompt">0</definedName>
    <definedName name="xxxRLabel2.63.Prompt">0</definedName>
    <definedName name="xxxRLabel2.64.Prompt">0</definedName>
    <definedName name="xxxRLabel2.65.Prompt">0</definedName>
    <definedName name="xxxRLabel2.66.Prompt">0</definedName>
    <definedName name="xxxRLabel2.7.Prompt">0</definedName>
    <definedName name="xxxRLabel2.8.Prompt">0</definedName>
    <definedName name="xxxRLabel2.9.Prompt">0</definedName>
    <definedName name="xxxRLabel3.1.Prompt">0</definedName>
    <definedName name="xxxRLabel3.10.Prompt">0</definedName>
    <definedName name="xxxRLabel3.11.Prompt">0</definedName>
    <definedName name="xxxRLabel3.12.Prompt">0</definedName>
    <definedName name="xxxRLabel3.13.Prompt">0</definedName>
    <definedName name="xxxRLabel3.14.Prompt">0</definedName>
    <definedName name="xxxRLabel3.15.Prompt">0</definedName>
    <definedName name="xxxRLabel3.16.Prompt">0</definedName>
    <definedName name="xxxRLabel3.17.Prompt">0</definedName>
    <definedName name="xxxRLabel3.18.Prompt">0</definedName>
    <definedName name="xxxRLabel3.19.Prompt">0</definedName>
    <definedName name="xxxRLabel3.2.Prompt">0</definedName>
    <definedName name="xxxRLabel3.20.Prompt">0</definedName>
    <definedName name="xxxRLabel3.21.Prompt">0</definedName>
    <definedName name="xxxRLabel3.22.Prompt">0</definedName>
    <definedName name="xxxRLabel3.23.Prompt">0</definedName>
    <definedName name="xxxRLabel3.24.Prompt">0</definedName>
    <definedName name="xxxRLabel3.25.Prompt">0</definedName>
    <definedName name="xxxRLabel3.26.Prompt">0</definedName>
    <definedName name="xxxRLabel3.27.Prompt">0</definedName>
    <definedName name="xxxRLabel3.28.Prompt">0</definedName>
    <definedName name="xxxRLabel3.29.Prompt">0</definedName>
    <definedName name="xxxRLabel3.3.Prompt">0</definedName>
    <definedName name="xxxRLabel3.30.Prompt">0</definedName>
    <definedName name="xxxRLabel3.31.Prompt">0</definedName>
    <definedName name="xxxRLabel3.32.Prompt">0</definedName>
    <definedName name="xxxRLabel3.33.Prompt">0</definedName>
    <definedName name="xxxRLabel3.34.Prompt">0</definedName>
    <definedName name="xxxRLabel3.35.Prompt">0</definedName>
    <definedName name="xxxRLabel3.36.Prompt">0</definedName>
    <definedName name="xxxRLabel3.37.Prompt">0</definedName>
    <definedName name="xxxRLabel3.38.Prompt">0</definedName>
    <definedName name="xxxRLabel3.39.Prompt">0</definedName>
    <definedName name="xxxRLabel3.4.Prompt">0</definedName>
    <definedName name="xxxRLabel3.40.Prompt">0</definedName>
    <definedName name="xxxRLabel3.41.Prompt">0</definedName>
    <definedName name="xxxRLabel3.42.Prompt">0</definedName>
    <definedName name="xxxRLabel3.43.Prompt">0</definedName>
    <definedName name="xxxRLabel3.44.Prompt">0</definedName>
    <definedName name="xxxRLabel3.45.Prompt">0</definedName>
    <definedName name="xxxRLabel3.46.Prompt">0</definedName>
    <definedName name="xxxRLabel3.47.Prompt">0</definedName>
    <definedName name="xxxRLabel3.48.Prompt">0</definedName>
    <definedName name="xxxRLabel3.49.Prompt">0</definedName>
    <definedName name="xxxRLabel3.5.Prompt">0</definedName>
    <definedName name="xxxRLabel3.50.Prompt">0</definedName>
    <definedName name="xxxRLabel3.51.Prompt">0</definedName>
    <definedName name="xxxRLabel3.52.Prompt">0</definedName>
    <definedName name="xxxRLabel3.53.Prompt">0</definedName>
    <definedName name="xxxRLabel3.54.Prompt">0</definedName>
    <definedName name="xxxRLabel3.55.Prompt">0</definedName>
    <definedName name="xxxRLabel3.56.Prompt">0</definedName>
    <definedName name="xxxRLabel3.57.Prompt">0</definedName>
    <definedName name="xxxRLabel3.58.Prompt">0</definedName>
    <definedName name="xxxRLabel3.59.Prompt">0</definedName>
    <definedName name="xxxRLabel3.6.Prompt">0</definedName>
    <definedName name="xxxRLabel3.60.Prompt">0</definedName>
    <definedName name="xxxRLabel3.61.Prompt">0</definedName>
    <definedName name="xxxRLabel3.62.Prompt">0</definedName>
    <definedName name="xxxRLabel3.63.Prompt">0</definedName>
    <definedName name="xxxRLabel3.64.Prompt">0</definedName>
    <definedName name="xxxRLabel3.65.Prompt">0</definedName>
    <definedName name="xxxRLabel3.66.Prompt">0</definedName>
    <definedName name="xxxRLabel3.67.Prompt">0</definedName>
    <definedName name="xxxRLabel3.68.Prompt">0</definedName>
    <definedName name="xxxRLabel3.7.Prompt">0</definedName>
    <definedName name="xxxRLabel3.8.Prompt">0</definedName>
    <definedName name="xxxRLabel3.9.Prompt">0</definedName>
    <definedName name="xxxRLabel4.1.Prompt">0</definedName>
    <definedName name="xxxRLabel4.10.Prompt">0</definedName>
    <definedName name="xxxRLabel4.11.Prompt">0</definedName>
    <definedName name="xxxRLabel4.12.Prompt">0</definedName>
    <definedName name="xxxRLabel4.13.Prompt">0</definedName>
    <definedName name="xxxRLabel4.14.Prompt">0</definedName>
    <definedName name="xxxRLabel4.15.Prompt">0</definedName>
    <definedName name="xxxRLabel4.16.Prompt">0</definedName>
    <definedName name="xxxRLabel4.17.Prompt">0</definedName>
    <definedName name="xxxRLabel4.18.Prompt">0</definedName>
    <definedName name="xxxRLabel4.19.Prompt">0</definedName>
    <definedName name="xxxRLabel4.2.Prompt">0</definedName>
    <definedName name="xxxRLabel4.20.Prompt">0</definedName>
    <definedName name="xxxRLabel4.21.Prompt">0</definedName>
    <definedName name="xxxRLabel4.22.Prompt">0</definedName>
    <definedName name="xxxRLabel4.23.Prompt">0</definedName>
    <definedName name="xxxRLabel4.24.Prompt">0</definedName>
    <definedName name="xxxRLabel4.25.Prompt">0</definedName>
    <definedName name="xxxRLabel4.26.Prompt">0</definedName>
    <definedName name="xxxRLabel4.27.Prompt">0</definedName>
    <definedName name="xxxRLabel4.28.Prompt">0</definedName>
    <definedName name="xxxRLabel4.29.Prompt">0</definedName>
    <definedName name="xxxRLabel4.3.Prompt">0</definedName>
    <definedName name="xxxRLabel4.30.Prompt">0</definedName>
    <definedName name="xxxRLabel4.31.Prompt">0</definedName>
    <definedName name="xxxRLabel4.32.Prompt">0</definedName>
    <definedName name="xxxRLabel4.33.Prompt">0</definedName>
    <definedName name="xxxRLabel4.34.Prompt">0</definedName>
    <definedName name="xxxRLabel4.35.Prompt">0</definedName>
    <definedName name="xxxRLabel4.36.Prompt">0</definedName>
    <definedName name="xxxRLabel4.37.Prompt">0</definedName>
    <definedName name="xxxRLabel4.38.Prompt">0</definedName>
    <definedName name="xxxRLabel4.39.Prompt">0</definedName>
    <definedName name="xxxRLabel4.4.Prompt">0</definedName>
    <definedName name="xxxRLabel4.40.Prompt">0</definedName>
    <definedName name="xxxRLabel4.41.Prompt">0</definedName>
    <definedName name="xxxRLabel4.42.Prompt">0</definedName>
    <definedName name="xxxRLabel4.43.Prompt">0</definedName>
    <definedName name="xxxRLabel4.44.Prompt">0</definedName>
    <definedName name="xxxRLabel4.45.Prompt">0</definedName>
    <definedName name="xxxRLabel4.46.Prompt">0</definedName>
    <definedName name="xxxRLabel4.47.Prompt">0</definedName>
    <definedName name="xxxRLabel4.48.Prompt">0</definedName>
    <definedName name="xxxRLabel4.49.Prompt">0</definedName>
    <definedName name="xxxRLabel4.5.Prompt">0</definedName>
    <definedName name="xxxRLabel4.50.Prompt">0</definedName>
    <definedName name="xxxRLabel4.51.Prompt">0</definedName>
    <definedName name="xxxRLabel4.52.Prompt">0</definedName>
    <definedName name="xxxRLabel4.53.Prompt">0</definedName>
    <definedName name="xxxRLabel4.54.Prompt">0</definedName>
    <definedName name="xxxRLabel4.55.Prompt">0</definedName>
    <definedName name="xxxRLabel4.56.Prompt">0</definedName>
    <definedName name="xxxRLabel4.57.Prompt">0</definedName>
    <definedName name="xxxRLabel4.58.Prompt">0</definedName>
    <definedName name="xxxRLabel4.59.Prompt">0</definedName>
    <definedName name="xxxRLabel4.6.Prompt">0</definedName>
    <definedName name="xxxRLabel4.60.Prompt">0</definedName>
    <definedName name="xxxRLabel4.61.Prompt">0</definedName>
    <definedName name="xxxRLabel4.62.Prompt">0</definedName>
    <definedName name="xxxRLabel4.63.Prompt">0</definedName>
    <definedName name="xxxRLabel4.64.Prompt">0</definedName>
    <definedName name="xxxRLabel4.65.Prompt">0</definedName>
    <definedName name="xxxRLabel4.66.Prompt">0</definedName>
    <definedName name="xxxRLabel4.67.Prompt">0</definedName>
    <definedName name="xxxRLabel4.68.Prompt">0</definedName>
    <definedName name="xxxRLabel4.7.Prompt">0</definedName>
    <definedName name="xxxRLabel4.8.Prompt">0</definedName>
    <definedName name="xxxRLabel4.9.Prompt">0</definedName>
    <definedName name="xxxRLabel5.1.Prompt">0</definedName>
    <definedName name="xxxRLabel5.10.Prompt">0</definedName>
    <definedName name="xxxRLabel5.11.Prompt">0</definedName>
    <definedName name="xxxRLabel5.12.Prompt">0</definedName>
    <definedName name="xxxRLabel5.13.Prompt">0</definedName>
    <definedName name="xxxRLabel5.14.Prompt">0</definedName>
    <definedName name="xxxRLabel5.15.Prompt">0</definedName>
    <definedName name="xxxRLabel5.16.Prompt">0</definedName>
    <definedName name="xxxRLabel5.17.Prompt">0</definedName>
    <definedName name="xxxRLabel5.18.Prompt">0</definedName>
    <definedName name="xxxRLabel5.19.Prompt">0</definedName>
    <definedName name="xxxRLabel5.2.Prompt">0</definedName>
    <definedName name="xxxRLabel5.20.Prompt">0</definedName>
    <definedName name="xxxRLabel5.21.Prompt">0</definedName>
    <definedName name="xxxRLabel5.22.Prompt">0</definedName>
    <definedName name="xxxRLabel5.23.Prompt">0</definedName>
    <definedName name="xxxRLabel5.24.Prompt">0</definedName>
    <definedName name="xxxRLabel5.25.Prompt">0</definedName>
    <definedName name="xxxRLabel5.26.Prompt">0</definedName>
    <definedName name="xxxRLabel5.27.Prompt">0</definedName>
    <definedName name="xxxRLabel5.28.Prompt">0</definedName>
    <definedName name="xxxRLabel5.29.Prompt">0</definedName>
    <definedName name="xxxRLabel5.3.Prompt">0</definedName>
    <definedName name="xxxRLabel5.30.Prompt">0</definedName>
    <definedName name="xxxRLabel5.31.Prompt">0</definedName>
    <definedName name="xxxRLabel5.32.Prompt">0</definedName>
    <definedName name="xxxRLabel5.33.Prompt">0</definedName>
    <definedName name="xxxRLabel5.34.Prompt">0</definedName>
    <definedName name="xxxRLabel5.35.Prompt">0</definedName>
    <definedName name="xxxRLabel5.36.Prompt">0</definedName>
    <definedName name="xxxRLabel5.37.Prompt">0</definedName>
    <definedName name="xxxRLabel5.38.Prompt">0</definedName>
    <definedName name="xxxRLabel5.4.Prompt">0</definedName>
    <definedName name="xxxRLabel5.5.Prompt">0</definedName>
    <definedName name="xxxRLabel5.6.Prompt">0</definedName>
    <definedName name="xxxRLabel5.7.Prompt">0</definedName>
    <definedName name="xxxRLabel5.8.Prompt">0</definedName>
    <definedName name="xxxRLabel5.9.Prompt">0</definedName>
    <definedName name="xxxRLabel6.1.Prompt">0</definedName>
    <definedName name="xxxRLabel6.10.Prompt">0</definedName>
    <definedName name="xxxRLabel6.11.Prompt">0</definedName>
    <definedName name="xxxRLabel6.12.Prompt">0</definedName>
    <definedName name="xxxRLabel6.13.Prompt">0</definedName>
    <definedName name="xxxRLabel6.14.Prompt">0</definedName>
    <definedName name="xxxRLabel6.15.Prompt">0</definedName>
    <definedName name="xxxRLabel6.16.Prompt">0</definedName>
    <definedName name="xxxRLabel6.17.Prompt">0</definedName>
    <definedName name="xxxRLabel6.18.Prompt">0</definedName>
    <definedName name="xxxRLabel6.19.Prompt">0</definedName>
    <definedName name="xxxRLabel6.2.Prompt">0</definedName>
    <definedName name="xxxRLabel6.20.Prompt">0</definedName>
    <definedName name="xxxRLabel6.21.Prompt">0</definedName>
    <definedName name="xxxRLabel6.22.Prompt">0</definedName>
    <definedName name="xxxRLabel6.23.Prompt">0</definedName>
    <definedName name="xxxRLabel6.24.Prompt">0</definedName>
    <definedName name="xxxRLabel6.25.Prompt">0</definedName>
    <definedName name="xxxRLabel6.26.Prompt">0</definedName>
    <definedName name="xxxRLabel6.27.Prompt">0</definedName>
    <definedName name="xxxRLabel6.28.Prompt">0</definedName>
    <definedName name="xxxRLabel6.29.Prompt">0</definedName>
    <definedName name="xxxRLabel6.3.Prompt">0</definedName>
    <definedName name="xxxRLabel6.30.Prompt">0</definedName>
    <definedName name="xxxRLabel6.31.Prompt">0</definedName>
    <definedName name="xxxRLabel6.32.Prompt">0</definedName>
    <definedName name="xxxRLabel6.33.Prompt">0</definedName>
    <definedName name="xxxRLabel6.34.Prompt">0</definedName>
    <definedName name="xxxRLabel6.35.Prompt">0</definedName>
    <definedName name="xxxRLabel6.36.Prompt">0</definedName>
    <definedName name="xxxRLabel6.37.Prompt">0</definedName>
    <definedName name="xxxRLabel6.38.Prompt">0</definedName>
    <definedName name="xxxRLabel6.39.Prompt">0</definedName>
    <definedName name="xxxRLabel6.4.Prompt">0</definedName>
    <definedName name="xxxRLabel6.40.Prompt">0</definedName>
    <definedName name="xxxRLabel6.41.Prompt">0</definedName>
    <definedName name="xxxRLabel6.42.Prompt">0</definedName>
    <definedName name="xxxRLabel6.5.Prompt">0</definedName>
    <definedName name="xxxRLabel6.6.Prompt">0</definedName>
    <definedName name="xxxRLabel6.7.Prompt">0</definedName>
    <definedName name="xxxRLabel6.8.Prompt">0</definedName>
    <definedName name="xxxRLabel6.9.Prompt">0</definedName>
    <definedName name="xxxRowHeader1bx">0</definedName>
    <definedName name="xxxRowHeader1by">13</definedName>
    <definedName name="xxxRowHeader1ex">0</definedName>
    <definedName name="xxxRowHeader1ey">13</definedName>
    <definedName name="xxxRowHeader2bx">0</definedName>
    <definedName name="xxxRowHeader2by">171</definedName>
    <definedName name="xxxRowHeader2ex">0</definedName>
    <definedName name="xxxRowHeader2ey">171</definedName>
    <definedName name="xxxRowHeader3bx">0</definedName>
    <definedName name="xxxRowHeader3by">295</definedName>
    <definedName name="xxxRowHeader3ex">0</definedName>
    <definedName name="xxxRowHeader3ey">295</definedName>
    <definedName name="xxxRowHeader4bx">0</definedName>
    <definedName name="xxxRowHeader4by">255</definedName>
    <definedName name="xxxRowHeader4ex">0</definedName>
    <definedName name="xxxRowHeader4ey">255</definedName>
    <definedName name="xxxRowHeader5bx">0</definedName>
    <definedName name="xxxRowHeader5by">127</definedName>
    <definedName name="xxxRowHeader5ex">0</definedName>
    <definedName name="xxxRowHeader5ey">127</definedName>
    <definedName name="xxxRowHeader6bx">0</definedName>
    <definedName name="xxxRowHeader6by">69</definedName>
    <definedName name="xxxRowHeader6ex">0</definedName>
    <definedName name="xxxRowHeader6ey">69</definedName>
    <definedName name="xxxRowLabels1bx">0</definedName>
    <definedName name="xxxRowLabels1by">15</definedName>
    <definedName name="xxxRowLabels1ex">0</definedName>
    <definedName name="xxxRowLabels1ey">52</definedName>
    <definedName name="xxxRowLabels2bx">0</definedName>
    <definedName name="xxxRowLabels2by">173</definedName>
    <definedName name="xxxRowLabels2ex">0</definedName>
    <definedName name="xxxRowLabels2ey">238</definedName>
    <definedName name="xxxRowLabels3bx">0</definedName>
    <definedName name="xxxRowLabels3by">297</definedName>
    <definedName name="xxxRowLabels3ex">0</definedName>
    <definedName name="xxxRowLabels3ey">364</definedName>
    <definedName name="xxxRowLabels4bx">0</definedName>
    <definedName name="xxxRowLabels4by">257</definedName>
    <definedName name="xxxRowLabels4ex">0</definedName>
    <definedName name="xxxRowLabels4ey">278</definedName>
    <definedName name="xxxRowLabels5bx">0</definedName>
    <definedName name="xxxRowLabels5by">129</definedName>
    <definedName name="xxxRowLabels5ex">0</definedName>
    <definedName name="xxxRowLabels5ey">154</definedName>
    <definedName name="xxxRowLabels6bx">0</definedName>
    <definedName name="xxxRowLabels6by">71</definedName>
    <definedName name="xxxRowLabels6ex">0</definedName>
    <definedName name="xxxRowLabels6ey">106</definedName>
    <definedName name="xxxSubmittable">TRUE</definedName>
    <definedName name="xxxUDCols1Count">0</definedName>
    <definedName name="xxxUDCols2Count">0</definedName>
    <definedName name="xxxUDCols3Count">0</definedName>
    <definedName name="xxxUDCols4Count">0</definedName>
    <definedName name="xxxUDCols5Count">0</definedName>
    <definedName name="xxxUDCols6Count">0</definedName>
    <definedName name="xxxUDRows1Count">0</definedName>
    <definedName name="xxxUDRows2Count">0</definedName>
    <definedName name="xxxUDRows3Count">0</definedName>
    <definedName name="xxxUDRows4Count">0</definedName>
    <definedName name="xxxUDRows5Count">0</definedName>
    <definedName name="xxxUDRows6Count">0</definedName>
    <definedName name="xxxx" hidden="1">{"PAGE 1",#N/A,FALSE,"WEST_OT"}</definedName>
    <definedName name="xxxx777">{0,0,0,0;0,0,0,0;0,0,0,0;TRUE,0,0,0;0,0,0,0;0,0,0,0;0,0,0,0;0,0,147.84,147.84;12,1774.08,0,0;0,0,0,#NULL!;0,0,0,0;0,0,TRUE,0;0,TRUE,TRUE,TRUE;0,0,0,0;0,0,0,0;0,0,0,0;0,0,0,0;0,0,0,0;0,0,0,0;0,0,0,0}</definedName>
    <definedName name="xxxxxxxx" hidden="1">{"var_page",#N/A,FALSE,"template"}</definedName>
    <definedName name="xxxyy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xyz" hidden="1">{#N/A,#N/A,TRUE,"Total";#N/A,#N/A,TRUE,"U.S. Devl.";#N/A,#N/A,TRUE,"U.S. Headcount"}</definedName>
    <definedName name="xz4_MM" hidden="1">{0,0,0,0;0,0,0,0;0,0,0,0;0,0,0,0;0,0,0,0;0,0,0,0}</definedName>
    <definedName name="y" hidden="1">{"'Customer Support Trends'!$A$1:$AB$13"}</definedName>
    <definedName name="Y2k" hidden="1">{#N/A,#N/A,FALSE,"Title";#N/A,#N/A,FALSE,"Tbl Contents";#N/A,#N/A,FALSE,"Management Summary (1)";#N/A,#N/A,FALSE,"Major Project  (1)";#N/A,#N/A,FALSE,"Qterly Income";#N/A,#N/A,FALSE,"Major Project [2]";#N/A,#N/A,FALSE,"Project PBT chart 4A";#N/A,#N/A,FALSE,"Income Statement";#N/A,#N/A,FALSE,"Mntly Income";#N/A,#N/A,FALSE,"Rev Mix Chart 7A";#N/A,#N/A,FALSE,"GM Mix Chart 7b";#N/A,#N/A,FALSE,"Serv-PC % Chart 7C";#N/A,#N/A,FALSE,"Variance analysis";#N/A,#N/A,FALSE,"Cur Mnth Cash";#N/A,#N/A,FALSE,"Current Qtr Cash";#N/A,#N/A,FALSE,"Qtrly Cashflow";#N/A,#N/A,FALSE,"Mnthly Cashflow";#N/A,#N/A,FALSE,"Accts. Rec.";#N/A,#N/A,FALSE,"Headcnt Det";#N/A,#N/A,FALSE,"Gross Headcount"}</definedName>
    <definedName name="YAxisIncr" hidden="1">#REF!</definedName>
    <definedName name="YAxisMax" hidden="1">#REF!</definedName>
    <definedName name="YAxisMin" hidden="1">#REF!</definedName>
    <definedName name="yaya_FI" hidden="1">{"MISDBAH/G_L_GUVIMM"}</definedName>
    <definedName name="yaya_IsText" hidden="1">TRUE</definedName>
    <definedName name="yaya_OF" hidden="1">{"LINGRP01","LINGRPTX01","LINID","COL01","COL02","COL03","COL04","COL05","COL06","COL07","DATUM"}</definedName>
    <definedName name="yaya_OFText" hidden="1">{"KONT 03  Kontogruppe 03 Immo ID","KONT 03  Kontogruppe 03 Immo TX0","KONT 00  Konto-Nummer ID","ZNR.|","Bezeichnung|","","Lfd.Monat|FEB/05|","","Aufgelaufen|MAR/04-FEB/05|","",""}</definedName>
    <definedName name="YEAH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YEAHRIGHT" hidden="1">{#N/A,#N/A,FALSE,"SandsConsolidated";#N/A,#N/A,FALSE,"SandsBrady";#N/A,#N/A,FALSE,"SandsGlassRock";#N/A,#N/A,FALSE,"SandsMillwood";#N/A,#N/A,FALSE,"SandsRiverside";#N/A,#N/A,FALSE,"SandsOrangeCty";#N/A,#N/A,FALSE,"SandsBakersfield";#N/A,#N/A,FALSE,"SandsDustnet";#N/A,#N/A,FALSE,"SandsTrucking";#N/A,#N/A,FALSE,"SandsOther";#N/A,#N/A,FALSE,"SandsCorp";#N/A,#N/A,FALSE,"SandsEliminations"}</definedName>
    <definedName name="YEAR">#REF!</definedName>
    <definedName name="Year_row">#REF!</definedName>
    <definedName name="year2015">#REF!</definedName>
    <definedName name="year2016">#REF!</definedName>
    <definedName name="year2017">#REF!</definedName>
    <definedName name="Yearend">#REF!</definedName>
    <definedName name="Years">#REF!</definedName>
    <definedName name="years_row">#REF!</definedName>
    <definedName name="YearStart1">#REF!</definedName>
    <definedName name="YearStart2">#REF!</definedName>
    <definedName name="YearStart3">#REF!</definedName>
    <definedName name="YearStart4">#REF!</definedName>
    <definedName name="YearStart5">#REF!</definedName>
    <definedName name="YearStart6">#REF!</definedName>
    <definedName name="YearStart7">#REF!</definedName>
    <definedName name="yecash00">#REF!</definedName>
    <definedName name="yecash01">#REF!</definedName>
    <definedName name="yecash02">#REF!</definedName>
    <definedName name="yecash03">#REF!</definedName>
    <definedName name="yecash04">#REF!</definedName>
    <definedName name="yecash99">#REF!</definedName>
    <definedName name="yer" hidden="1">{#N/A,#N/A,FALSE,"reconext";#N/A,#N/A,FALSE,"m-1";#N/A,#N/A,FALSE,"state";#N/A,#N/A,FALSE,"ca apport";#N/A,#N/A,FALSE,"amt";#N/A,#N/A,FALSE,"tax benefit"}</definedName>
    <definedName name="yery" hidden="1">#REF!</definedName>
    <definedName name="yes" hidden="1">{"PAGE 1",#N/A,FALSE,"WEST_OT"}</definedName>
    <definedName name="Yes2">#REF!</definedName>
    <definedName name="yhg" hidden="1">2</definedName>
    <definedName name="yhn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youh" hidden="1">{#N/A,#N/A,FALSE,"AD_Purchase";#N/A,#N/A,FALSE,"Credit";#N/A,#N/A,FALSE,"PF Acquisition";#N/A,#N/A,FALSE,"PF Offering"}</definedName>
    <definedName name="YOYEBITDA00">#REF!</definedName>
    <definedName name="YOYEBITDA00PF">#REF!</definedName>
    <definedName name="YOYEBITDA01">#REF!</definedName>
    <definedName name="YOYEBITDA02">#REF!</definedName>
    <definedName name="YOYEBITDA03">#REF!</definedName>
    <definedName name="YOYEBITDA98">#REF!</definedName>
    <definedName name="YOYEBITDA99">#REF!</definedName>
    <definedName name="YOYEBITDA99PF">#REF!</definedName>
    <definedName name="yr" hidden="1">39686.6865509259</definedName>
    <definedName name="yrd" hidden="1">{"PAGE 1",#N/A,FALSE,"WEST_OT"}</definedName>
    <definedName name="YrEnd_FFr_USD">0.1767</definedName>
    <definedName name="Ytd_Actv_Amt17" hidden="1">#REF!</definedName>
    <definedName name="Ytd_Actv_Amt19" hidden="1">#REF!</definedName>
    <definedName name="Ytd_Actv_Amt20" hidden="1">#REF!</definedName>
    <definedName name="Ytd_Actv_Amt21" hidden="1">#REF!</definedName>
    <definedName name="YTDBGT">8</definedName>
    <definedName name="ytytytyt" hidden="1">#REF!</definedName>
    <definedName name="yu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yuio" hidden="1">{"'Vietnam'!$E$21:$W$45","'Vietnam'!$E$21:$W$45"}</definedName>
    <definedName name="yuoi" hidden="1">{"'1-TheatreBkgs'!$A$1:$L$102"}</definedName>
    <definedName name="yuoiyu" hidden="1">{"'1-TheatreBkgs'!$A$1:$L$102"}</definedName>
    <definedName name="yuoto" hidden="1">{"'1-TheatreBkgs'!$A$1:$L$102"}</definedName>
    <definedName name="yy" hidden="1">{#N/A,#N/A,FALSE,"Restructure";#N/A,#N/A,FALSE,"IS Productivity";#N/A,#N/A,FALSE,"Chargeability Chart 18A";#N/A,#N/A,FALSE,"Productivity Chart 18B";#N/A,#N/A,FALSE,"Services P&amp;L";#N/A,#N/A,FALSE,"Variances Chart 19A";#N/A,#N/A,FALSE,"Orders in Call";#N/A,#N/A,FALSE,"Orders not in Call";#N/A,#N/A,FALSE,"Backlog";#N/A,#N/A,FALSE,"Coverage";#N/A,#N/A,FALSE,"Program A";#N/A,#N/A,FALSE,"Program B";#N/A,#N/A,FALSE,"Program C";#N/A,#N/A,FALSE,"Program D";#N/A,#N/A,FALSE,"Program E";#N/A,#N/A,FALSE,"Non P&amp;L WW ";#N/A,#N/A,FALSE,"MAPS";#N/A,#N/A,FALSE,"Action Plans"}</definedName>
    <definedName name="yyy" hidden="1">{#N/A,#N/A,FALSE,"Inc. Statement";#N/A,#N/A,FALSE,"Balance Sheet";#N/A,#N/A,FALSE,"Cash Flow";#N/A,#N/A,FALSE,"Manufacturing";#N/A,#N/A,FALSE,"Quality";#N/A,#N/A,FALSE,"Sales";#N/A,#N/A,FALSE,"Marketing";#N/A,#N/A,FALSE,"R &amp; D";#N/A,#N/A,FALSE,"G &amp; A";#N/A,#N/A,FALSE,"Prof. Fees";#N/A,#N/A,FALSE,"Mfg. Wages";#N/A,#N/A,FALSE,"Mfg. Salaries";#N/A,#N/A,FALSE,"Quality Salaries";#N/A,#N/A,FALSE,"Sales Salaries";#N/A,#N/A,FALSE,"Mktg. Salaries";#N/A,#N/A,FALSE,"R &amp; D Salaries";#N/A,#N/A,FALSE,"G &amp; A Salaries"}</definedName>
    <definedName name="z" hidden="1">{"'Customer Support Trends'!$A$1:$AB$13"}</definedName>
    <definedName name="ｚ">{"'下期集計（10.27迄・速報値）'!$Q$16"}</definedName>
    <definedName name="Z_0D0B497D_21F8_11D5_91EF_00B0D058E5A7_.wvu.Cols" hidden="1">#REF!</definedName>
    <definedName name="Z_0D0B497D_21F8_11D5_91EF_00B0D058E5A7_.wvu.FilterData" hidden="1">#REF!</definedName>
    <definedName name="Z_245D0CFE_CDB2_47B5_843D_5697EE99D7A8_.wvu.Cols" hidden="1">#REF!</definedName>
    <definedName name="Z_245D0CFE_CDB2_47B5_843D_5697EE99D7A8_.wvu.PrintArea" hidden="1">#REF!</definedName>
    <definedName name="Z_245D0CFE_CDB2_47B5_843D_5697EE99D7A8_.wvu.Rows" hidden="1">#REF!,#REF!</definedName>
    <definedName name="Z_365B3A02_C960_11D6_B7C4_00508BF99044_.wvu.PrintArea" hidden="1">#REF!</definedName>
    <definedName name="Z_365B3A02_C960_11D6_B7C4_00508BF99044_.wvu.Rows" hidden="1">#REF!</definedName>
    <definedName name="Z_39BC5E81_0594_11D1_8C74_006097B34275_.wvu.FilterData" hidden="1">#REF!</definedName>
    <definedName name="Z_39BC5E82_0594_11D1_8C74_006097B34275_.wvu.FilterData" hidden="1">#REF!</definedName>
    <definedName name="Z_4B5573A2_25FD_11D1_8C74_006097B34275_.wvu.FilterData" hidden="1">#REF!</definedName>
    <definedName name="Z_4B5573A3_25FD_11D1_8C74_006097B34275_.wvu.FilterData" hidden="1">#REF!</definedName>
    <definedName name="Z_4C289101_0FD6_11D1_A510_006097B38048_.wvu.FilterData" hidden="1">#REF!</definedName>
    <definedName name="Z_4C854AA2_3991_11D1_8C74_006097B34275_.wvu.FilterData" hidden="1">#REF!</definedName>
    <definedName name="Z_4E9FC601_CB8F_11D0_8C74_006097B34275_.wvu.FilterData" hidden="1">#REF!</definedName>
    <definedName name="Z_6D32E220_B2B4_11D5_A6FB_00D0593767F7_.wvu.Rows" hidden="1">#REF!,#REF!,#REF!,#REF!,#REF!,#REF!,#REF!</definedName>
    <definedName name="Z_6E0ADC42_F22D_11D0_8C74_006097B34275_.wvu.FilterData" hidden="1">#REF!</definedName>
    <definedName name="Z_72D886BD_D250_4824_A1E4_A2447F2249B5_.wvu.Rows" hidden="1">#REF!,#REF!,#REF!,#REF!</definedName>
    <definedName name="Z_7E0A45E1_0993_11D1_8C74_006097B34275_.wvu.FilterData" hidden="1">#REF!</definedName>
    <definedName name="Z_82212322_246D_11D1_8C74_006097B34275_.wvu.FilterData" hidden="1">#REF!</definedName>
    <definedName name="Z_870DA93B_C7EC_11D1_935A_00A0C95F1362_.wvu.PrintArea" hidden="1">#REF!</definedName>
    <definedName name="Z_9118CF73_A0E0_408F_82FC_D7B84F445576_.wvu.Cols" hidden="1">#REF!</definedName>
    <definedName name="Z_9118CF73_A0E0_408F_82FC_D7B84F445576_.wvu.PrintArea" hidden="1">#REF!</definedName>
    <definedName name="Z_9118CF73_A0E0_408F_82FC_D7B84F445576_.wvu.Rows" hidden="1">#REF!,#REF!</definedName>
    <definedName name="Z_B8175DE2_E97C_11D0_8C74_006097B34275_.wvu.FilterData" hidden="1">#REF!</definedName>
    <definedName name="z_Clear">#REF!,#REF!,#REF!,#REF!,#REF!,#REF!,#REF!,#REF!,#REF!,#REF!,#REF!,#REF!</definedName>
    <definedName name="z_Col10">#REF!,#REF!,#REF!,#REF!</definedName>
    <definedName name="z_Col11">#REF!,#REF!,#REF!,#REF!</definedName>
    <definedName name="z_Col12">#REF!,#REF!,#REF!,#REF!</definedName>
    <definedName name="z_Col13">#REF!,#REF!,#REF!,#REF!</definedName>
    <definedName name="z_Col14">#REF!,#REF!,#REF!,#REF!</definedName>
    <definedName name="z_Col5">#REF!,#REF!,#REF!,#REF!</definedName>
    <definedName name="z_Col6">#REF!,#REF!,#REF!,#REF!</definedName>
    <definedName name="z_Col7">#REF!,#REF!,#REF!,#REF!</definedName>
    <definedName name="z_Col9">#REF!,#REF!,#REF!,#REF!</definedName>
    <definedName name="Z_DCA8D884_2605_11D1_A510_006097B38048_.wvu.FilterData" hidden="1">#REF!</definedName>
    <definedName name="Z_E2699901_D040_11D0_A510_006097B38048_.wvu.FilterData" hidden="1">#REF!</definedName>
    <definedName name="z_Printarea">#REF!,#REF!</definedName>
    <definedName name="z_Row14">#REF!,#REF!</definedName>
    <definedName name="z_Row15">#REF!,#REF!</definedName>
    <definedName name="z_Row16">#REF!,#REF!</definedName>
    <definedName name="zaffl1997">#REF!</definedName>
    <definedName name="zcvqa" hidden="1">{#N/A,#N/A,FALSE,"AD_Purchase";#N/A,#N/A,FALSE,"Credit";#N/A,#N/A,FALSE,"PF Acquisition";#N/A,#N/A,FALSE,"PF Offering"}</definedName>
    <definedName name="zcvzaa" hidden="1">{#N/A,#N/A,FALSE,"Debt Accr";#N/A,#N/A,FALSE,"Stock Accr";#N/A,#N/A,FALSE,"Debt Stock Accr"}</definedName>
    <definedName name="zcxzxva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zdcgsdfgsdf" hidden="1">#REF!</definedName>
    <definedName name="zdfs" hidden="1">{"'1-TheatreBkgs'!$A$1:$L$102"}</definedName>
    <definedName name="zexchgus2004">#REF!</definedName>
    <definedName name="zezere" hidden="1">{"'1-TheatreBkgs'!$A$1:$L$102"}</definedName>
    <definedName name="zscz" hidden="1">{#N/A,#N/A,FALSE,"Pooling";#N/A,#N/A,FALSE,"income";#N/A,#N/A,FALSE,"valuation"}</definedName>
    <definedName name="zx" hidden="1">{#N/A,#N/A,FALSE,"AD_Purchase";#N/A,#N/A,FALSE,"Credit";#N/A,#N/A,FALSE,"PF Acquisition";#N/A,#N/A,FALSE,"PF Offering"}</definedName>
    <definedName name="zxcc" hidden="1">{#N/A,#N/A,FALSE,"Projections";#N/A,#N/A,FALSE,"Contribution_Stock";#N/A,#N/A,FALSE,"PF_Combo_Stock";#N/A,#N/A,FALSE,"Projections";#N/A,#N/A,FALSE,"Contribution_Cash";#N/A,#N/A,FALSE,"PF_Combo_Cash";#N/A,#N/A,FALSE,"IPO_Cash"}</definedName>
    <definedName name="zxchgus1999">#REF!</definedName>
    <definedName name="zxchgus2000">#REF!</definedName>
    <definedName name="zxchgus2001">#REF!</definedName>
    <definedName name="zxchgus2002">#REF!</definedName>
    <definedName name="zxchgus2003">#REF!</definedName>
    <definedName name="zz" hidden="1">{"printfs",#N/A,TRUE,"FS";"printdues",#N/A,TRUE,"DUES";"printlab",#N/A,TRUE,"LAB";"printsls",#N/A,TRUE,"SLS";"prints1",#N/A,TRUE,"S1";"printceo",#N/A,TRUE,"CEO";"printdepr",#N/A,TRUE,"DEPR";"Printsw",#N/A,TRUE,"SW";"printrtl",#N/A,TRUE,"RTL";"printgst",#N/A,TRUE,"GST";"printinst",#N/A,TRUE,"INST";"printstg",#N/A,TRUE,"STG";"printevts",#N/A,TRUE,"EVTS"}</definedName>
    <definedName name="ZZ_EVCOMOPTS" hidden="1">10</definedName>
    <definedName name="zzz" hidden="1">{"'SIVA Pricing Model'!$A$1:$F$39"}</definedName>
    <definedName name="zzzz" hidden="1">{"'SIVA Pricing Model'!$A$1:$F$39"}</definedName>
    <definedName name="zzzzz" hidden="1">{"'SIVA Pricing Model'!$A$1:$F$39"}</definedName>
    <definedName name="zzzzzz" hidden="1">{"var_page",#N/A,FALSE,"template"}</definedName>
    <definedName name="zzzzzzzzzzzz" hidden="1">{"'Sample Status'!$A$1:$J$21"}</definedName>
    <definedName name="zzzzzzzzzzzzzz" hidden="1">{"'1-TheatreBkgs'!$A$1:$L$102"}</definedName>
    <definedName name="zzzzzzzzzzzzzzzzzzzzzz" hidden="1">{"'Sample Status'!$A$1:$J$21"}</definedName>
    <definedName name="ぁ">{"'下期集計（10.27迄・速報値）'!$Q$16"}</definedName>
    <definedName name="あ">{"'下期集計（10.27迄・速報値）'!$Q$16"}</definedName>
    <definedName name="あああ">{"'下期集計（10.27迄・速報値）'!$Q$16"}</definedName>
    <definedName name="なんで">{"'下期集計（10.27迄・速報値）'!$Q$16"}</definedName>
    <definedName name="なんなの">{"'下期集計（10.27迄・速報値）'!$Q$16"}</definedName>
    <definedName name="אאא" hidden="1">{#N/A,#N/A,FALSE,"מאזן בוחן";"כל_מאזן_בוחן",#N/A,FALSE,"מאזן בוחן"}</definedName>
    <definedName name="בככ" hidden="1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חח" hidden="1">{#N/A,#N/A,FALSE,"מאזן בוחן";"כל_מאזן_בוחן",#N/A,FALSE,"מאזן בוחן"}</definedName>
    <definedName name="לל" hidden="1">{#N/A,#N/A,FALSE,"מאזן בוחן";"כל_מאזן_בוחן",#N/A,FALSE,"מאזן בוחן"}</definedName>
    <definedName name="מ" hidden="1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강용" hidden="1">{"'Sheet1'!$A$1:$H$36"}</definedName>
    <definedName name="ㄶㅍㄹ" hidden="1">{"'Sheet1'!$A$1:$H$36"}</definedName>
    <definedName name="돌아버려" hidden="1">{"'Sheet1'!$A$1:$H$36"}</definedName>
    <definedName name="또왜이래" hidden="1">{"'Sheet1'!$A$1:$H$36"}</definedName>
    <definedName name="목차" hidden="1">{"'Sheet1'!$A$1:$H$36"}</definedName>
    <definedName name="미치겠네" hidden="1">{"'Sheet1'!$A$1:$H$36"}</definedName>
    <definedName name="바보" hidden="1">{"'Sheet1'!$A$1:$H$36"}</definedName>
    <definedName name="사랑" hidden="1">{"'Sheet1'!$A$1:$H$36"}</definedName>
    <definedName name="세부" hidden="1">{"'Sheet1'!$A$1:$H$36"}</definedName>
    <definedName name="수정" hidden="1">{"'Sheet1'!$A$1:$H$36"}</definedName>
    <definedName name="ㅇㅀㅇㅀ" hidden="1">{"'Sheet1'!$A$1:$H$36"}</definedName>
    <definedName name="어떡해" hidden="1">{"'Sheet1'!$A$1:$H$36"}</definedName>
    <definedName name="왜이러냐" hidden="1">{"'Sheet1'!$A$1:$H$36"}</definedName>
    <definedName name="이상하단께" hidden="1">{"'Sheet1'!$A$1:$H$36"}</definedName>
    <definedName name="ㅈㅈㅈㅈ" hidden="1">{"'Sheet1'!$A$1:$H$36"}</definedName>
    <definedName name="자금집행실적" hidden="1">{"'Sheet1'!$A$1:$H$36"}</definedName>
    <definedName name="전산장비" hidden="1">{"'Sheet1'!$A$1:$H$36"}</definedName>
    <definedName name="정말" hidden="1">{"'Sheet1'!$A$1:$H$36"}</definedName>
    <definedName name="타타타" hidden="1">{"'Sheet1'!$A$1:$H$36"}</definedName>
    <definedName name="표지" hidden="1">{"'Sheet1'!$A$1:$H$36"}</definedName>
    <definedName name="표지2" hidden="1">{"'Sheet1'!$A$1:$H$36"}</definedName>
    <definedName name="하" hidden="1">{"'Sheet1'!$A$1:$H$36"}</definedName>
    <definedName name="현재" hidden="1">{"'Sheet1'!$A$1:$H$36"}</definedName>
    <definedName name="年間収支買掛">{"'下期集計（10.27迄・速報値）'!$Q$16"}</definedName>
    <definedName name="年間資金収支あ">{"'下期集計（10.27迄・速報値）'!$Q$16"}</definedName>
    <definedName name="日繰06">{"'下期集計（10.27迄・速報値）'!$Q$16"}</definedName>
    <definedName name="要処理資産②">{"'下期集計（10.27迄・速報値）'!$Q$16"}</definedName>
    <definedName name="資金">{"'下期集計（10.27迄・速報値）'!$Q$16"}</definedName>
    <definedName name="金利体系">{"'下期集計（10.27迄・速報値）'!$Q$16"}</definedName>
    <definedName name="関連">{"'下期集計（10.27迄・速報値）'!$Q$16"}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55" i="1" l="1"/>
  <c r="AW55" i="1"/>
  <c r="AT55" i="1"/>
  <c r="AU55" i="1" s="1"/>
  <c r="AV55" i="1" s="1"/>
  <c r="AS55" i="1"/>
  <c r="AF21" i="3"/>
  <c r="AF19" i="3"/>
  <c r="AG19" i="3" s="1"/>
  <c r="AH19" i="3" s="1"/>
  <c r="AI19" i="3" s="1"/>
  <c r="AJ19" i="3" s="1"/>
  <c r="L11" i="1"/>
  <c r="K11" i="1"/>
  <c r="T25" i="4"/>
  <c r="O19" i="3"/>
  <c r="P19" i="3" s="1"/>
  <c r="Q19" i="3" s="1"/>
  <c r="R19" i="3" s="1"/>
  <c r="O18" i="3"/>
  <c r="P18" i="3" s="1"/>
  <c r="Q18" i="3" s="1"/>
  <c r="R18" i="3" s="1"/>
  <c r="B129" i="1"/>
  <c r="O21" i="3"/>
  <c r="P21" i="3" s="1"/>
  <c r="Q21" i="3" s="1"/>
  <c r="R21" i="3" s="1"/>
  <c r="AF18" i="3" l="1"/>
  <c r="AF7" i="3"/>
  <c r="AF22" i="3"/>
  <c r="AF23" i="3" s="1"/>
  <c r="AF15" i="3"/>
  <c r="AF50" i="3" s="1"/>
  <c r="AF58" i="3" s="1"/>
  <c r="AF14" i="3"/>
  <c r="AF13" i="3"/>
  <c r="BL45" i="1"/>
  <c r="BK45" i="1"/>
  <c r="AC45" i="1"/>
  <c r="AQ44" i="1"/>
  <c r="AP44" i="1"/>
  <c r="BE52" i="1"/>
  <c r="BD56" i="1"/>
  <c r="BJ55" i="1"/>
  <c r="BI55" i="1"/>
  <c r="BH55" i="1"/>
  <c r="BG55" i="1"/>
  <c r="BF55" i="1"/>
  <c r="BE55" i="1"/>
  <c r="BD55" i="1"/>
  <c r="BA56" i="1"/>
  <c r="BA55" i="1"/>
  <c r="BD52" i="1"/>
  <c r="BJ29" i="1"/>
  <c r="AF20" i="3" l="1"/>
  <c r="AF27" i="3" s="1"/>
  <c r="AF85" i="3" s="1"/>
  <c r="AF93" i="3" s="1"/>
  <c r="AF49" i="3"/>
  <c r="AG49" i="3" s="1"/>
  <c r="AH49" i="3" s="1"/>
  <c r="AI49" i="3" s="1"/>
  <c r="AJ49" i="3" s="1"/>
  <c r="AF17" i="3"/>
  <c r="AF16" i="3"/>
  <c r="I161" i="1"/>
  <c r="B82" i="3"/>
  <c r="AL20" i="1"/>
  <c r="H192" i="1"/>
  <c r="H190" i="1"/>
  <c r="I112" i="1"/>
  <c r="J112" i="1" s="1"/>
  <c r="K112" i="1" s="1"/>
  <c r="L112" i="1" s="1"/>
  <c r="M112" i="1" s="1"/>
  <c r="AG59" i="1"/>
  <c r="AF59" i="1"/>
  <c r="AE59" i="1"/>
  <c r="AD59" i="1"/>
  <c r="I45" i="1"/>
  <c r="I54" i="1" s="1"/>
  <c r="AF61" i="3" l="1"/>
  <c r="AF35" i="3"/>
  <c r="AF46" i="3" s="1"/>
  <c r="AF72" i="3"/>
  <c r="AF80" i="3" s="1"/>
  <c r="AH55" i="1"/>
  <c r="AG55" i="1"/>
  <c r="AF55" i="1"/>
  <c r="AE55" i="1"/>
  <c r="AD55" i="1"/>
  <c r="AC55" i="1"/>
  <c r="AQ55" i="1" s="1"/>
  <c r="AM56" i="1"/>
  <c r="AB20" i="1"/>
  <c r="AB55" i="1" s="1"/>
  <c r="AP55" i="1" s="1"/>
  <c r="AF69" i="3" l="1"/>
  <c r="G152" i="4"/>
  <c r="F17" i="1"/>
  <c r="P114" i="1"/>
  <c r="J9" i="4"/>
  <c r="H196" i="1"/>
  <c r="Z119" i="1"/>
  <c r="AA119" i="1" s="1"/>
  <c r="K9" i="4" l="1"/>
  <c r="B142" i="4"/>
  <c r="B141" i="4"/>
  <c r="H153" i="4"/>
  <c r="G153" i="4"/>
  <c r="L9" i="4" l="1"/>
  <c r="R114" i="1"/>
  <c r="P112" i="1"/>
  <c r="M9" i="4" l="1"/>
  <c r="B2" i="1"/>
  <c r="B2" i="4"/>
  <c r="N9" i="4" l="1"/>
  <c r="AG14" i="3"/>
  <c r="AH14" i="3" s="1"/>
  <c r="AI14" i="3" s="1"/>
  <c r="AJ14" i="3" s="1"/>
  <c r="AG15" i="3"/>
  <c r="AG51" i="3" s="1"/>
  <c r="AH44" i="1"/>
  <c r="AF44" i="1"/>
  <c r="AE44" i="1"/>
  <c r="AC44" i="1"/>
  <c r="AG44" i="1"/>
  <c r="AD44" i="1"/>
  <c r="C24" i="4"/>
  <c r="O9" i="4" l="1"/>
  <c r="AG28" i="3"/>
  <c r="P9" i="4" l="1"/>
  <c r="AG62" i="3"/>
  <c r="F10" i="1"/>
  <c r="O22" i="1"/>
  <c r="O31" i="1"/>
  <c r="Q9" i="4" l="1"/>
  <c r="J16" i="1"/>
  <c r="AG29" i="1"/>
  <c r="AH29" i="1"/>
  <c r="AI29" i="1" s="1"/>
  <c r="AG21" i="1"/>
  <c r="AH21" i="1"/>
  <c r="AI21" i="1" s="1"/>
  <c r="AI20" i="1" s="1"/>
  <c r="E34" i="1"/>
  <c r="E29" i="1"/>
  <c r="E25" i="1"/>
  <c r="E26" i="1" s="1"/>
  <c r="E21" i="1"/>
  <c r="AC34" i="1"/>
  <c r="U31" i="1"/>
  <c r="AM31" i="1"/>
  <c r="BA31" i="1"/>
  <c r="AC32" i="1"/>
  <c r="AQ32" i="1"/>
  <c r="BD32" i="1"/>
  <c r="G34" i="1"/>
  <c r="F14" i="4" s="1"/>
  <c r="F34" i="1"/>
  <c r="AC25" i="1"/>
  <c r="G25" i="1"/>
  <c r="F25" i="1"/>
  <c r="F21" i="1"/>
  <c r="G17" i="1"/>
  <c r="I139" i="1" l="1"/>
  <c r="H111" i="1"/>
  <c r="E35" i="1"/>
  <c r="C27" i="4"/>
  <c r="C23" i="4"/>
  <c r="L5" i="3" l="1"/>
  <c r="G13" i="3"/>
  <c r="H13" i="3"/>
  <c r="I13" i="3"/>
  <c r="J13" i="3"/>
  <c r="K13" i="3"/>
  <c r="W13" i="3"/>
  <c r="X13" i="3"/>
  <c r="Y13" i="3"/>
  <c r="Z13" i="3"/>
  <c r="AG13" i="3"/>
  <c r="AH13" i="3"/>
  <c r="AI13" i="3"/>
  <c r="AJ13" i="3"/>
  <c r="AK13" i="3"/>
  <c r="AL13" i="3"/>
  <c r="AM13" i="3"/>
  <c r="N14" i="3"/>
  <c r="W14" i="3"/>
  <c r="Y14" i="3" s="1"/>
  <c r="N15" i="3"/>
  <c r="W15" i="3"/>
  <c r="X15" i="3" s="1"/>
  <c r="Y15" i="3" s="1"/>
  <c r="Y52" i="3" s="1"/>
  <c r="AH15" i="3"/>
  <c r="AH52" i="3" s="1"/>
  <c r="AC8" i="1"/>
  <c r="X18" i="3"/>
  <c r="Y18" i="3" s="1"/>
  <c r="Z18" i="3" s="1"/>
  <c r="AA18" i="3" s="1"/>
  <c r="AB18" i="3" s="1"/>
  <c r="AG18" i="3"/>
  <c r="AH18" i="3" s="1"/>
  <c r="AI18" i="3" s="1"/>
  <c r="G18" i="3"/>
  <c r="AC18" i="3"/>
  <c r="AD18" i="3"/>
  <c r="AL18" i="3"/>
  <c r="AM18" i="3"/>
  <c r="G19" i="3"/>
  <c r="X19" i="3"/>
  <c r="Y19" i="3" s="1"/>
  <c r="Z19" i="3" s="1"/>
  <c r="AA19" i="3" s="1"/>
  <c r="AB19" i="3" s="1"/>
  <c r="AK19" i="3"/>
  <c r="AL19" i="3" s="1"/>
  <c r="AM19" i="3" s="1"/>
  <c r="N20" i="3"/>
  <c r="W20" i="3"/>
  <c r="G21" i="3"/>
  <c r="P39" i="3"/>
  <c r="X21" i="3"/>
  <c r="X38" i="3" s="1"/>
  <c r="AG21" i="3"/>
  <c r="C27" i="3"/>
  <c r="C96" i="3" s="1"/>
  <c r="A28" i="3"/>
  <c r="C28" i="3" s="1"/>
  <c r="W49" i="3"/>
  <c r="X49" i="3" s="1"/>
  <c r="Y49" i="3" s="1"/>
  <c r="Z49" i="3" s="1"/>
  <c r="AA49" i="3" s="1"/>
  <c r="AB49" i="3" s="1"/>
  <c r="C80" i="3"/>
  <c r="B130" i="3"/>
  <c r="C93" i="3"/>
  <c r="C104" i="3"/>
  <c r="H108" i="3"/>
  <c r="I109" i="3"/>
  <c r="J110" i="3"/>
  <c r="K111" i="3"/>
  <c r="C115" i="3"/>
  <c r="C117" i="3"/>
  <c r="K14" i="1"/>
  <c r="E10" i="1"/>
  <c r="D12" i="1"/>
  <c r="I118" i="1"/>
  <c r="J118" i="1"/>
  <c r="K118" i="1"/>
  <c r="L118" i="1"/>
  <c r="J45" i="1"/>
  <c r="J54" i="1" s="1"/>
  <c r="E170" i="1"/>
  <c r="E155" i="1"/>
  <c r="D179" i="1"/>
  <c r="D180" i="1"/>
  <c r="K45" i="1"/>
  <c r="K54" i="1" s="1"/>
  <c r="L45" i="1"/>
  <c r="L54" i="1" s="1"/>
  <c r="M45" i="1"/>
  <c r="M54" i="1" s="1"/>
  <c r="N45" i="1"/>
  <c r="N54" i="1" s="1"/>
  <c r="J79" i="1"/>
  <c r="G2" i="1"/>
  <c r="B20" i="8" s="1"/>
  <c r="G3" i="1"/>
  <c r="G3" i="3" s="1"/>
  <c r="R5" i="1"/>
  <c r="AN6" i="1"/>
  <c r="AG7" i="1"/>
  <c r="BU8" i="1"/>
  <c r="CI8" i="1"/>
  <c r="CW8" i="1"/>
  <c r="DK8" i="1"/>
  <c r="DY8" i="1"/>
  <c r="BO10" i="1"/>
  <c r="BQ10" i="1"/>
  <c r="BW10" i="1"/>
  <c r="CR10" i="1" s="1"/>
  <c r="CY10" i="1" s="1"/>
  <c r="BM12" i="1"/>
  <c r="BM11" i="1" s="1"/>
  <c r="D122" i="4" s="1"/>
  <c r="L122" i="4" s="1"/>
  <c r="CA12" i="1"/>
  <c r="CA11" i="1" s="1"/>
  <c r="D46" i="4" s="1"/>
  <c r="CV11" i="1"/>
  <c r="DC11" i="1"/>
  <c r="DQ12" i="1"/>
  <c r="D111" i="4" s="1"/>
  <c r="D58" i="4" s="1"/>
  <c r="L58" i="4" s="1"/>
  <c r="CO12" i="1"/>
  <c r="CV12" i="1" s="1"/>
  <c r="EE12" i="1"/>
  <c r="EE13" i="1" s="1"/>
  <c r="EE14" i="1" s="1"/>
  <c r="EE15" i="1" s="1"/>
  <c r="BT13" i="1"/>
  <c r="CH13" i="1"/>
  <c r="DX13" i="1"/>
  <c r="BM14" i="1"/>
  <c r="BM15" i="1" s="1"/>
  <c r="D126" i="4" s="1"/>
  <c r="L126" i="4" s="1"/>
  <c r="CA14" i="1"/>
  <c r="CH14" i="1" s="1"/>
  <c r="DQ14" i="1"/>
  <c r="AG111" i="1"/>
  <c r="AP16" i="1"/>
  <c r="BD16" i="1" s="1"/>
  <c r="AA17" i="1"/>
  <c r="U20" i="1"/>
  <c r="AA20" i="1"/>
  <c r="AA55" i="1" s="1"/>
  <c r="AM20" i="1"/>
  <c r="AQ20" i="1"/>
  <c r="AQ52" i="1" s="1"/>
  <c r="BA20" i="1"/>
  <c r="G21" i="1"/>
  <c r="AD21" i="1"/>
  <c r="AE21" i="1"/>
  <c r="AF21" i="1"/>
  <c r="U22" i="1"/>
  <c r="AM22" i="1"/>
  <c r="BA22" i="1"/>
  <c r="U25" i="1"/>
  <c r="AM25" i="1"/>
  <c r="BA25" i="1"/>
  <c r="U28" i="1"/>
  <c r="AA28" i="1"/>
  <c r="AB28" i="1"/>
  <c r="AM28" i="1"/>
  <c r="AQ28" i="1"/>
  <c r="BA28" i="1"/>
  <c r="F29" i="1"/>
  <c r="G29" i="1"/>
  <c r="AC29" i="1"/>
  <c r="AD29" i="1"/>
  <c r="AE29" i="1"/>
  <c r="AF29" i="1"/>
  <c r="U34" i="1"/>
  <c r="AM34" i="1"/>
  <c r="BA34" i="1"/>
  <c r="AM44" i="1"/>
  <c r="BA44" i="1" s="1"/>
  <c r="AA45" i="1"/>
  <c r="AB45" i="1"/>
  <c r="AM45" i="1"/>
  <c r="BA45" i="1" s="1"/>
  <c r="AP53" i="1"/>
  <c r="AC46" i="1"/>
  <c r="AM46" i="1"/>
  <c r="BA46" i="1" s="1"/>
  <c r="AC47" i="1"/>
  <c r="AD47" i="1"/>
  <c r="AE47" i="1"/>
  <c r="AF47" i="1"/>
  <c r="AM47" i="1"/>
  <c r="BA47" i="1" s="1"/>
  <c r="AM52" i="1"/>
  <c r="BA52" i="1" s="1"/>
  <c r="AM53" i="1"/>
  <c r="BA53" i="1" s="1"/>
  <c r="AC54" i="1"/>
  <c r="I55" i="1" s="1"/>
  <c r="AM54" i="1"/>
  <c r="BA54" i="1" s="1"/>
  <c r="AM55" i="1"/>
  <c r="AM59" i="1"/>
  <c r="BA57" i="1" s="1"/>
  <c r="AQ59" i="1"/>
  <c r="I57" i="1" s="1"/>
  <c r="V74" i="1"/>
  <c r="C114" i="1"/>
  <c r="C120" i="1"/>
  <c r="Q112" i="1"/>
  <c r="R112" i="1"/>
  <c r="AF112" i="1"/>
  <c r="C115" i="1"/>
  <c r="C118" i="1" s="1"/>
  <c r="C121" i="1" s="1"/>
  <c r="O117" i="1"/>
  <c r="C116" i="1"/>
  <c r="C119" i="1" s="1"/>
  <c r="C122" i="1" s="1"/>
  <c r="C117" i="1"/>
  <c r="X120" i="1"/>
  <c r="I121" i="1"/>
  <c r="J121" i="1"/>
  <c r="K121" i="1"/>
  <c r="L121" i="1"/>
  <c r="O121" i="1"/>
  <c r="B125" i="1"/>
  <c r="B127" i="1"/>
  <c r="T171" i="1"/>
  <c r="U171" i="1" s="1"/>
  <c r="T183" i="1"/>
  <c r="U183" i="1"/>
  <c r="P110" i="8"/>
  <c r="Q110" i="8"/>
  <c r="R110" i="8"/>
  <c r="AA112" i="8"/>
  <c r="AA113" i="8"/>
  <c r="R114" i="8"/>
  <c r="G2" i="4"/>
  <c r="B5" i="4"/>
  <c r="Q5" i="4"/>
  <c r="C26" i="4"/>
  <c r="G34" i="4"/>
  <c r="K36" i="4"/>
  <c r="D38" i="4"/>
  <c r="L38" i="4" s="1"/>
  <c r="E42" i="4"/>
  <c r="M42" i="4"/>
  <c r="K46" i="4"/>
  <c r="D48" i="4"/>
  <c r="E53" i="4"/>
  <c r="M53" i="4"/>
  <c r="K57" i="4"/>
  <c r="D112" i="4"/>
  <c r="D59" i="4" s="1"/>
  <c r="L59" i="4" s="1"/>
  <c r="E63" i="4"/>
  <c r="M63" i="4"/>
  <c r="K67" i="4"/>
  <c r="E73" i="4"/>
  <c r="M73" i="4"/>
  <c r="K77" i="4"/>
  <c r="K89" i="4"/>
  <c r="T89" i="4"/>
  <c r="D91" i="4"/>
  <c r="L91" i="4" s="1"/>
  <c r="T91" i="4"/>
  <c r="T93" i="4"/>
  <c r="E95" i="4"/>
  <c r="M95" i="4"/>
  <c r="K99" i="4"/>
  <c r="D101" i="4"/>
  <c r="L101" i="4" s="1"/>
  <c r="E106" i="4"/>
  <c r="M106" i="4"/>
  <c r="K110" i="4"/>
  <c r="E118" i="4"/>
  <c r="M118" i="4"/>
  <c r="K122" i="4"/>
  <c r="D124" i="4"/>
  <c r="L124" i="4" s="1"/>
  <c r="E130" i="4"/>
  <c r="M130" i="4"/>
  <c r="K134" i="4"/>
  <c r="D136" i="4"/>
  <c r="L136" i="4" s="1"/>
  <c r="H143" i="4"/>
  <c r="H144" i="4"/>
  <c r="H145" i="4"/>
  <c r="B25" i="7"/>
  <c r="Y29" i="3" l="1"/>
  <c r="Z29" i="3" s="1"/>
  <c r="X20" i="3"/>
  <c r="Y20" i="3" s="1"/>
  <c r="Z20" i="3" s="1"/>
  <c r="AA20" i="3" s="1"/>
  <c r="AG38" i="3"/>
  <c r="AG27" i="3"/>
  <c r="AH28" i="3"/>
  <c r="AH29" i="3"/>
  <c r="AH63" i="3" s="1"/>
  <c r="O20" i="3"/>
  <c r="N49" i="3"/>
  <c r="AQ34" i="1"/>
  <c r="G65" i="4"/>
  <c r="G87" i="4" s="1"/>
  <c r="J83" i="1"/>
  <c r="I75" i="1"/>
  <c r="AC56" i="1"/>
  <c r="AQ56" i="1" s="1"/>
  <c r="BE56" i="1" s="1"/>
  <c r="I171" i="1"/>
  <c r="H34" i="4"/>
  <c r="Z121" i="1"/>
  <c r="AA121" i="1" s="1"/>
  <c r="BV10" i="1"/>
  <c r="CQ10" i="1" s="1"/>
  <c r="CX10" i="1" s="1"/>
  <c r="Z117" i="1"/>
  <c r="AA117" i="1" s="1"/>
  <c r="AB34" i="1"/>
  <c r="AB44" i="1"/>
  <c r="AA34" i="1"/>
  <c r="AA54" i="1"/>
  <c r="AK49" i="3"/>
  <c r="AC11" i="1"/>
  <c r="AB54" i="1"/>
  <c r="I20" i="1"/>
  <c r="H20" i="1" s="1"/>
  <c r="O38" i="3"/>
  <c r="AH21" i="3"/>
  <c r="I28" i="1"/>
  <c r="Y21" i="3"/>
  <c r="Y38" i="3" s="1"/>
  <c r="H19" i="3"/>
  <c r="AH17" i="3"/>
  <c r="AC5" i="1"/>
  <c r="H21" i="3"/>
  <c r="G20" i="3"/>
  <c r="AG20" i="3"/>
  <c r="G14" i="3"/>
  <c r="O115" i="1"/>
  <c r="O123" i="1"/>
  <c r="I19" i="3"/>
  <c r="C97" i="3"/>
  <c r="C62" i="3"/>
  <c r="C86" i="3" s="1"/>
  <c r="C38" i="3"/>
  <c r="C120" i="3" s="1"/>
  <c r="A29" i="3"/>
  <c r="AP45" i="1"/>
  <c r="BD53" i="1"/>
  <c r="BD45" i="1" s="1"/>
  <c r="D113" i="4"/>
  <c r="L113" i="4" s="1"/>
  <c r="AJ21" i="1"/>
  <c r="D37" i="4"/>
  <c r="L37" i="4" s="1"/>
  <c r="D134" i="4"/>
  <c r="L134" i="4" s="1"/>
  <c r="AP28" i="1"/>
  <c r="AP34" i="1" s="1"/>
  <c r="D135" i="4"/>
  <c r="L135" i="4" s="1"/>
  <c r="D89" i="4"/>
  <c r="L89" i="4" s="1"/>
  <c r="D36" i="4"/>
  <c r="L36" i="4" s="1"/>
  <c r="B131" i="1"/>
  <c r="D90" i="4"/>
  <c r="L90" i="4" s="1"/>
  <c r="D123" i="4"/>
  <c r="L123" i="4" s="1"/>
  <c r="AC21" i="1"/>
  <c r="AB25" i="1"/>
  <c r="AA25" i="1"/>
  <c r="AG112" i="1"/>
  <c r="D99" i="4"/>
  <c r="L99" i="4" s="1"/>
  <c r="AR20" i="1"/>
  <c r="AQ25" i="1"/>
  <c r="F34" i="4"/>
  <c r="D40" i="4"/>
  <c r="L40" i="4" s="1"/>
  <c r="B16" i="8"/>
  <c r="L112" i="4"/>
  <c r="DQ15" i="1"/>
  <c r="DX15" i="1" s="1"/>
  <c r="AQ54" i="1"/>
  <c r="L111" i="4"/>
  <c r="CO13" i="1"/>
  <c r="CV13" i="1" s="1"/>
  <c r="G120" i="4"/>
  <c r="D77" i="4"/>
  <c r="L77" i="4" s="1"/>
  <c r="F35" i="1"/>
  <c r="G132" i="4"/>
  <c r="G108" i="4"/>
  <c r="L46" i="4"/>
  <c r="I17" i="1"/>
  <c r="AB17" i="1"/>
  <c r="AP17" i="1" s="1"/>
  <c r="BD17" i="1" s="1"/>
  <c r="AH112" i="1"/>
  <c r="BE20" i="1"/>
  <c r="D137" i="4"/>
  <c r="L137" i="4" s="1"/>
  <c r="D93" i="4"/>
  <c r="L93" i="4" s="1"/>
  <c r="G75" i="4"/>
  <c r="D49" i="4"/>
  <c r="O34" i="4"/>
  <c r="O97" i="4" s="1"/>
  <c r="BT14" i="1"/>
  <c r="D125" i="4"/>
  <c r="L125" i="4" s="1"/>
  <c r="G97" i="4"/>
  <c r="G55" i="4"/>
  <c r="D39" i="4"/>
  <c r="L39" i="4" s="1"/>
  <c r="AQ29" i="1"/>
  <c r="AR29" i="1" s="1"/>
  <c r="AP20" i="1"/>
  <c r="AP52" i="1" s="1"/>
  <c r="AB29" i="1"/>
  <c r="CA15" i="1"/>
  <c r="BN10" i="1"/>
  <c r="T14" i="3"/>
  <c r="G44" i="4"/>
  <c r="D102" i="4"/>
  <c r="L102" i="4" s="1"/>
  <c r="J66" i="1"/>
  <c r="R14" i="3"/>
  <c r="AM14" i="3"/>
  <c r="AA14" i="3"/>
  <c r="Z14" i="3"/>
  <c r="W50" i="3"/>
  <c r="W27" i="3" s="1"/>
  <c r="W17" i="3"/>
  <c r="G154" i="4" s="1"/>
  <c r="BF57" i="1"/>
  <c r="X51" i="3"/>
  <c r="X28" i="3" s="1"/>
  <c r="Y28" i="3" s="1"/>
  <c r="AC14" i="3"/>
  <c r="AL14" i="3"/>
  <c r="AH16" i="3"/>
  <c r="BH57" i="1" s="1"/>
  <c r="BE28" i="1"/>
  <c r="G26" i="1"/>
  <c r="BT15" i="1"/>
  <c r="D138" i="4"/>
  <c r="L138" i="4" s="1"/>
  <c r="W74" i="1"/>
  <c r="J75" i="1" s="1"/>
  <c r="CH11" i="1"/>
  <c r="L48" i="4"/>
  <c r="BT11" i="1"/>
  <c r="D100" i="4"/>
  <c r="L100" i="4" s="1"/>
  <c r="D92" i="4"/>
  <c r="L92" i="4" s="1"/>
  <c r="DJ11" i="1"/>
  <c r="B2" i="3"/>
  <c r="CH12" i="1"/>
  <c r="F26" i="1"/>
  <c r="DX14" i="1"/>
  <c r="BT12" i="1"/>
  <c r="CD10" i="1"/>
  <c r="CK10" i="1" s="1"/>
  <c r="DF10" i="1" s="1"/>
  <c r="DM10" i="1" s="1"/>
  <c r="DT10" i="1" s="1"/>
  <c r="EA10" i="1" s="1"/>
  <c r="EH10" i="1" s="1"/>
  <c r="EO10" i="1" s="1"/>
  <c r="BX10" i="1"/>
  <c r="BR10" i="1"/>
  <c r="Z123" i="1" s="1"/>
  <c r="AB21" i="1"/>
  <c r="AP21" i="1" s="1"/>
  <c r="BD21" i="1" s="1"/>
  <c r="EL12" i="1"/>
  <c r="AC19" i="3"/>
  <c r="AD19" i="3" s="1"/>
  <c r="AB20" i="3"/>
  <c r="D67" i="4"/>
  <c r="L67" i="4" s="1"/>
  <c r="D47" i="4"/>
  <c r="U177" i="1"/>
  <c r="DC12" i="1"/>
  <c r="DC13" i="1" s="1"/>
  <c r="DX12" i="1"/>
  <c r="DQ11" i="1"/>
  <c r="G2" i="3"/>
  <c r="C107" i="3"/>
  <c r="C61" i="3"/>
  <c r="C85" i="3" s="1"/>
  <c r="C50" i="3"/>
  <c r="C72" i="3" s="1"/>
  <c r="H18" i="3"/>
  <c r="Y17" i="3"/>
  <c r="Z15" i="3"/>
  <c r="P38" i="3"/>
  <c r="AJ18" i="3"/>
  <c r="AI20" i="3"/>
  <c r="Y16" i="3"/>
  <c r="AT59" i="1" s="1"/>
  <c r="C51" i="3"/>
  <c r="C73" i="3" s="1"/>
  <c r="C39" i="3"/>
  <c r="C121" i="3" s="1"/>
  <c r="C108" i="3"/>
  <c r="AI15" i="3"/>
  <c r="AI53" i="3" s="1"/>
  <c r="N50" i="3"/>
  <c r="W16" i="3"/>
  <c r="O15" i="3"/>
  <c r="AD14" i="3"/>
  <c r="AG17" i="3"/>
  <c r="N17" i="3"/>
  <c r="P14" i="3"/>
  <c r="AH20" i="3"/>
  <c r="AB14" i="3"/>
  <c r="AK14" i="3"/>
  <c r="X14" i="3"/>
  <c r="X16" i="3" s="1"/>
  <c r="AS59" i="1" s="1"/>
  <c r="AG16" i="3"/>
  <c r="BG57" i="1" s="1"/>
  <c r="X17" i="3"/>
  <c r="U14" i="3"/>
  <c r="O14" i="3"/>
  <c r="S14" i="3"/>
  <c r="N16" i="3"/>
  <c r="Q14" i="3"/>
  <c r="Z28" i="3" l="1"/>
  <c r="AH39" i="3"/>
  <c r="AH38" i="3"/>
  <c r="AI28" i="3"/>
  <c r="AH51" i="3"/>
  <c r="AH62" i="3" s="1"/>
  <c r="AG50" i="3"/>
  <c r="AH27" i="3"/>
  <c r="AH35" i="3" s="1"/>
  <c r="AG35" i="3"/>
  <c r="AG46" i="3" s="1"/>
  <c r="H25" i="1"/>
  <c r="H193" i="1"/>
  <c r="I193" i="1" s="1"/>
  <c r="J193" i="1" s="1"/>
  <c r="M10" i="1"/>
  <c r="H28" i="1"/>
  <c r="H29" i="1" s="1"/>
  <c r="AI30" i="3"/>
  <c r="AI29" i="3"/>
  <c r="AA29" i="3"/>
  <c r="P20" i="3"/>
  <c r="O49" i="3"/>
  <c r="BJ28" i="1"/>
  <c r="BJ20" i="1" s="1"/>
  <c r="BJ52" i="1" s="1"/>
  <c r="F97" i="4"/>
  <c r="H65" i="4"/>
  <c r="H87" i="4" s="1"/>
  <c r="AR52" i="1"/>
  <c r="BF20" i="1"/>
  <c r="J20" i="1" s="1"/>
  <c r="J196" i="1" s="1"/>
  <c r="W58" i="3"/>
  <c r="AR31" i="1" s="1"/>
  <c r="BF31" i="1" s="1"/>
  <c r="I39" i="1"/>
  <c r="I140" i="1"/>
  <c r="I67" i="1"/>
  <c r="V71" i="1" s="1"/>
  <c r="AB56" i="1"/>
  <c r="AP56" i="1" s="1"/>
  <c r="T26" i="4"/>
  <c r="AA56" i="1"/>
  <c r="CC10" i="1"/>
  <c r="CJ10" i="1" s="1"/>
  <c r="DE10" i="1" s="1"/>
  <c r="DL10" i="1" s="1"/>
  <c r="DS10" i="1" s="1"/>
  <c r="DZ10" i="1" s="1"/>
  <c r="EG10" i="1" s="1"/>
  <c r="EN10" i="1" s="1"/>
  <c r="H44" i="4"/>
  <c r="H108" i="4"/>
  <c r="H97" i="4"/>
  <c r="H75" i="4"/>
  <c r="H120" i="4"/>
  <c r="H132" i="4"/>
  <c r="P34" i="4"/>
  <c r="P44" i="4" s="1"/>
  <c r="H55" i="4"/>
  <c r="BU10" i="1"/>
  <c r="CB10" i="1" s="1"/>
  <c r="CI10" i="1" s="1"/>
  <c r="DD10" i="1" s="1"/>
  <c r="DK10" i="1" s="1"/>
  <c r="DR10" i="1" s="1"/>
  <c r="DY10" i="1" s="1"/>
  <c r="EF10" i="1" s="1"/>
  <c r="EM10" i="1" s="1"/>
  <c r="Z115" i="1"/>
  <c r="AA115" i="1" s="1"/>
  <c r="AA123" i="1"/>
  <c r="AB47" i="1"/>
  <c r="AB46" i="1"/>
  <c r="AA44" i="1"/>
  <c r="BE44" i="1"/>
  <c r="I196" i="1"/>
  <c r="I21" i="1"/>
  <c r="H20" i="3"/>
  <c r="I25" i="1"/>
  <c r="O25" i="1" s="1"/>
  <c r="O20" i="1"/>
  <c r="AP46" i="1"/>
  <c r="AP47" i="1" s="1"/>
  <c r="AP54" i="1"/>
  <c r="I21" i="3"/>
  <c r="AI21" i="3"/>
  <c r="I29" i="1"/>
  <c r="I34" i="1"/>
  <c r="O28" i="1"/>
  <c r="CO14" i="1"/>
  <c r="CO15" i="1" s="1"/>
  <c r="CV15" i="1" s="1"/>
  <c r="Z21" i="3"/>
  <c r="Z52" i="3" s="1"/>
  <c r="Y39" i="3"/>
  <c r="G15" i="3"/>
  <c r="AS20" i="1"/>
  <c r="K14" i="3"/>
  <c r="F65" i="4"/>
  <c r="F87" i="4" s="1"/>
  <c r="AC17" i="1"/>
  <c r="AQ17" i="1" s="1"/>
  <c r="BE17" i="1" s="1"/>
  <c r="I190" i="1"/>
  <c r="J19" i="3"/>
  <c r="C29" i="3"/>
  <c r="A30" i="3"/>
  <c r="AG47" i="1"/>
  <c r="D60" i="4"/>
  <c r="L60" i="4" s="1"/>
  <c r="F132" i="4"/>
  <c r="F108" i="4"/>
  <c r="F75" i="4"/>
  <c r="F120" i="4"/>
  <c r="N34" i="4"/>
  <c r="N65" i="4" s="1"/>
  <c r="N87" i="4" s="1"/>
  <c r="W22" i="3"/>
  <c r="AR28" i="1"/>
  <c r="BF28" i="1" s="1"/>
  <c r="F55" i="4"/>
  <c r="BD28" i="1"/>
  <c r="AI112" i="1"/>
  <c r="F44" i="4"/>
  <c r="AQ21" i="1"/>
  <c r="AP25" i="1"/>
  <c r="AR21" i="1"/>
  <c r="AS29" i="1"/>
  <c r="AB26" i="1"/>
  <c r="AP26" i="1" s="1"/>
  <c r="BD26" i="1" s="1"/>
  <c r="G35" i="1"/>
  <c r="D114" i="4"/>
  <c r="O44" i="4"/>
  <c r="O108" i="4"/>
  <c r="O120" i="4"/>
  <c r="O132" i="4"/>
  <c r="AP29" i="1"/>
  <c r="AQ35" i="1"/>
  <c r="BD20" i="1"/>
  <c r="J17" i="1"/>
  <c r="J39" i="1" s="1"/>
  <c r="E34" i="4"/>
  <c r="AI16" i="3"/>
  <c r="D50" i="4"/>
  <c r="D103" i="4"/>
  <c r="L103" i="4" s="1"/>
  <c r="CH15" i="1"/>
  <c r="O75" i="4"/>
  <c r="O65" i="4"/>
  <c r="O87" i="4" s="1"/>
  <c r="O55" i="4"/>
  <c r="L49" i="4"/>
  <c r="AL112" i="1"/>
  <c r="AM112" i="1" s="1"/>
  <c r="AJ112" i="1"/>
  <c r="AK112" i="1"/>
  <c r="Z16" i="3"/>
  <c r="G17" i="3"/>
  <c r="AF117" i="3"/>
  <c r="AF120" i="3" s="1"/>
  <c r="AH117" i="3"/>
  <c r="Y117" i="3"/>
  <c r="AA15" i="3"/>
  <c r="Z53" i="3"/>
  <c r="Z30" i="3" s="1"/>
  <c r="AA30" i="3" s="1"/>
  <c r="Z17" i="3"/>
  <c r="AJ15" i="3"/>
  <c r="AI17" i="3"/>
  <c r="AC35" i="1"/>
  <c r="G16" i="3"/>
  <c r="N117" i="3"/>
  <c r="H14" i="3"/>
  <c r="O16" i="3"/>
  <c r="I14" i="3"/>
  <c r="I18" i="3"/>
  <c r="DJ12" i="1"/>
  <c r="D68" i="4"/>
  <c r="L68" i="4" s="1"/>
  <c r="AG117" i="3"/>
  <c r="AK18" i="3"/>
  <c r="AK20" i="3" s="1"/>
  <c r="AJ20" i="3"/>
  <c r="L47" i="4"/>
  <c r="AC26" i="1"/>
  <c r="N22" i="3"/>
  <c r="Y63" i="3"/>
  <c r="DX11" i="1"/>
  <c r="D110" i="4"/>
  <c r="BS10" i="1"/>
  <c r="BY10" i="1"/>
  <c r="I34" i="4"/>
  <c r="X74" i="1"/>
  <c r="K75" i="1" s="1"/>
  <c r="K83" i="1"/>
  <c r="J14" i="3"/>
  <c r="X117" i="3"/>
  <c r="O17" i="3"/>
  <c r="H15" i="3"/>
  <c r="P15" i="3"/>
  <c r="P16" i="3" s="1"/>
  <c r="O51" i="3"/>
  <c r="W117" i="3"/>
  <c r="W120" i="3" s="1"/>
  <c r="AR59" i="1"/>
  <c r="Q38" i="3"/>
  <c r="Q39" i="3"/>
  <c r="Q40" i="3"/>
  <c r="AC20" i="3"/>
  <c r="AD20" i="3" s="1"/>
  <c r="EL13" i="1"/>
  <c r="D78" i="4"/>
  <c r="L78" i="4" s="1"/>
  <c r="CS10" i="1"/>
  <c r="CZ10" i="1" s="1"/>
  <c r="CE10" i="1"/>
  <c r="CL10" i="1" s="1"/>
  <c r="DG10" i="1" s="1"/>
  <c r="DN10" i="1" s="1"/>
  <c r="DU10" i="1" s="1"/>
  <c r="EB10" i="1" s="1"/>
  <c r="EI10" i="1" s="1"/>
  <c r="EP10" i="1" s="1"/>
  <c r="O27" i="3"/>
  <c r="N58" i="3"/>
  <c r="BE29" i="1"/>
  <c r="AB35" i="1"/>
  <c r="I192" i="1" l="1"/>
  <c r="I194" i="1" s="1"/>
  <c r="I56" i="1" s="1"/>
  <c r="AH46" i="3"/>
  <c r="AI39" i="3"/>
  <c r="AI38" i="3"/>
  <c r="AI40" i="3"/>
  <c r="AH50" i="3"/>
  <c r="AI27" i="3"/>
  <c r="AI35" i="3" s="1"/>
  <c r="AI46" i="3" s="1"/>
  <c r="AJ28" i="3"/>
  <c r="AI51" i="3"/>
  <c r="AI62" i="3" s="1"/>
  <c r="AG61" i="3"/>
  <c r="AG58" i="3"/>
  <c r="AG69" i="3" s="1"/>
  <c r="X4" i="1"/>
  <c r="L10" i="1" s="1"/>
  <c r="H34" i="1"/>
  <c r="H35" i="1" s="1"/>
  <c r="AF24" i="3"/>
  <c r="AF96" i="3" s="1"/>
  <c r="AF104" i="3" s="1"/>
  <c r="K193" i="1"/>
  <c r="L193" i="1" s="1"/>
  <c r="M193" i="1" s="1"/>
  <c r="N193" i="1" s="1"/>
  <c r="AJ16" i="3"/>
  <c r="BJ57" i="1" s="1"/>
  <c r="AJ54" i="3"/>
  <c r="AI52" i="3"/>
  <c r="AJ29" i="3"/>
  <c r="AJ30" i="3"/>
  <c r="AI64" i="3"/>
  <c r="AA28" i="3"/>
  <c r="Q20" i="3"/>
  <c r="I20" i="3"/>
  <c r="P49" i="3"/>
  <c r="AD31" i="1"/>
  <c r="AD34" i="1" s="1"/>
  <c r="G50" i="3"/>
  <c r="G58" i="3" s="1"/>
  <c r="G27" i="3"/>
  <c r="G35" i="3" s="1"/>
  <c r="G46" i="3" s="1"/>
  <c r="BF52" i="1"/>
  <c r="BF44" i="1" s="1"/>
  <c r="AR44" i="1"/>
  <c r="AS52" i="1"/>
  <c r="BG20" i="1"/>
  <c r="K20" i="1" s="1"/>
  <c r="K196" i="1" s="1"/>
  <c r="I42" i="1"/>
  <c r="I47" i="1"/>
  <c r="I148" i="1" s="1"/>
  <c r="I149" i="1" s="1"/>
  <c r="I150" i="1" s="1"/>
  <c r="Z117" i="3"/>
  <c r="Z120" i="3" s="1"/>
  <c r="AU59" i="1"/>
  <c r="X27" i="3"/>
  <c r="W35" i="3"/>
  <c r="W69" i="3" s="1"/>
  <c r="O34" i="1"/>
  <c r="P97" i="4"/>
  <c r="T23" i="4"/>
  <c r="T24" i="4" s="1"/>
  <c r="P55" i="4"/>
  <c r="P65" i="4"/>
  <c r="P87" i="4" s="1"/>
  <c r="P108" i="4"/>
  <c r="CV14" i="1"/>
  <c r="O22" i="3"/>
  <c r="N23" i="3"/>
  <c r="N85" i="3" s="1"/>
  <c r="P120" i="4"/>
  <c r="CP10" i="1"/>
  <c r="CW10" i="1" s="1"/>
  <c r="P132" i="4"/>
  <c r="P75" i="4"/>
  <c r="J57" i="1"/>
  <c r="BD34" i="1"/>
  <c r="BD54" i="1"/>
  <c r="AA46" i="1"/>
  <c r="AA47" i="1"/>
  <c r="J192" i="1"/>
  <c r="X62" i="3"/>
  <c r="Y51" i="3"/>
  <c r="Y62" i="3" s="1"/>
  <c r="AJ21" i="3"/>
  <c r="F17" i="4"/>
  <c r="F16" i="4" s="1"/>
  <c r="BF21" i="1"/>
  <c r="Z38" i="3"/>
  <c r="AA21" i="3"/>
  <c r="Z40" i="3"/>
  <c r="Z63" i="3" s="1"/>
  <c r="Z39" i="3"/>
  <c r="J21" i="3"/>
  <c r="N132" i="4"/>
  <c r="N61" i="3"/>
  <c r="N55" i="4"/>
  <c r="AS28" i="1"/>
  <c r="BG28" i="1" s="1"/>
  <c r="AS21" i="1"/>
  <c r="AT20" i="1"/>
  <c r="J21" i="1"/>
  <c r="AR34" i="1"/>
  <c r="J28" i="1"/>
  <c r="J29" i="1" s="1"/>
  <c r="AI117" i="3"/>
  <c r="BI57" i="1"/>
  <c r="AG121" i="3"/>
  <c r="AG120" i="3"/>
  <c r="N44" i="4"/>
  <c r="N75" i="4"/>
  <c r="AH120" i="3"/>
  <c r="AH122" i="3"/>
  <c r="AH121" i="3"/>
  <c r="Y121" i="3"/>
  <c r="Y122" i="3"/>
  <c r="Y120" i="3"/>
  <c r="X120" i="3"/>
  <c r="X121" i="3"/>
  <c r="S19" i="3"/>
  <c r="T19" i="3" s="1"/>
  <c r="U19" i="3" s="1"/>
  <c r="K19" i="3"/>
  <c r="C30" i="3"/>
  <c r="A31" i="3"/>
  <c r="C63" i="3"/>
  <c r="C87" i="3" s="1"/>
  <c r="C52" i="3"/>
  <c r="C74" i="3" s="1"/>
  <c r="C109" i="3"/>
  <c r="C40" i="3"/>
  <c r="C122" i="3" s="1"/>
  <c r="C98" i="3"/>
  <c r="N108" i="4"/>
  <c r="N97" i="4"/>
  <c r="N120" i="4"/>
  <c r="J67" i="1"/>
  <c r="W71" i="1" s="1"/>
  <c r="J140" i="1"/>
  <c r="J190" i="1" s="1"/>
  <c r="G8" i="3"/>
  <c r="W8" i="3" s="1"/>
  <c r="AF8" i="3" s="1"/>
  <c r="AT29" i="1"/>
  <c r="BD29" i="1"/>
  <c r="BD25" i="1"/>
  <c r="K17" i="1"/>
  <c r="H8" i="3" s="1"/>
  <c r="AD17" i="1"/>
  <c r="AR17" i="1" s="1"/>
  <c r="BF17" i="1" s="1"/>
  <c r="L114" i="4"/>
  <c r="D61" i="4"/>
  <c r="L61" i="4" s="1"/>
  <c r="BE21" i="1"/>
  <c r="AQ46" i="1"/>
  <c r="L50" i="4"/>
  <c r="AH47" i="1"/>
  <c r="E44" i="4"/>
  <c r="E97" i="4"/>
  <c r="E65" i="4"/>
  <c r="E87" i="4" s="1"/>
  <c r="E75" i="4"/>
  <c r="E120" i="4"/>
  <c r="M34" i="4"/>
  <c r="E132" i="4"/>
  <c r="E55" i="4"/>
  <c r="E108" i="4"/>
  <c r="W61" i="3"/>
  <c r="AF128" i="3"/>
  <c r="BF29" i="1"/>
  <c r="R39" i="3"/>
  <c r="R40" i="3"/>
  <c r="R38" i="3"/>
  <c r="S21" i="3"/>
  <c r="R41" i="3"/>
  <c r="I15" i="3"/>
  <c r="P17" i="3"/>
  <c r="Q15" i="3"/>
  <c r="P52" i="3"/>
  <c r="BZ10" i="1"/>
  <c r="AK15" i="3"/>
  <c r="AJ17" i="3"/>
  <c r="H17" i="3"/>
  <c r="N72" i="3"/>
  <c r="N35" i="3"/>
  <c r="W128" i="3"/>
  <c r="L110" i="4"/>
  <c r="D57" i="4"/>
  <c r="L57" i="4" s="1"/>
  <c r="H16" i="3"/>
  <c r="K57" i="1"/>
  <c r="O117" i="3"/>
  <c r="O120" i="3" s="1"/>
  <c r="I26" i="1"/>
  <c r="D79" i="4"/>
  <c r="L79" i="4" s="1"/>
  <c r="EL14" i="1"/>
  <c r="I55" i="4"/>
  <c r="I65" i="4"/>
  <c r="I87" i="4" s="1"/>
  <c r="I108" i="4"/>
  <c r="Q34" i="4"/>
  <c r="I120" i="4"/>
  <c r="I132" i="4"/>
  <c r="I97" i="4"/>
  <c r="I44" i="4"/>
  <c r="I75" i="4"/>
  <c r="AL20" i="3"/>
  <c r="AM20" i="3" s="1"/>
  <c r="I16" i="3"/>
  <c r="P117" i="3"/>
  <c r="L57" i="1"/>
  <c r="I35" i="1"/>
  <c r="DC14" i="1"/>
  <c r="DJ13" i="1"/>
  <c r="D69" i="4"/>
  <c r="L69" i="4" s="1"/>
  <c r="J18" i="3"/>
  <c r="G117" i="3"/>
  <c r="N120" i="3"/>
  <c r="O62" i="3"/>
  <c r="H51" i="3"/>
  <c r="Y74" i="1"/>
  <c r="L75" i="1" s="1"/>
  <c r="L83" i="1"/>
  <c r="CF10" i="1"/>
  <c r="CM10" i="1" s="1"/>
  <c r="DH10" i="1" s="1"/>
  <c r="DO10" i="1" s="1"/>
  <c r="DV10" i="1" s="1"/>
  <c r="EC10" i="1" s="1"/>
  <c r="EJ10" i="1" s="1"/>
  <c r="EQ10" i="1" s="1"/>
  <c r="CT10" i="1"/>
  <c r="DA10" i="1" s="1"/>
  <c r="AB15" i="3"/>
  <c r="AA54" i="3"/>
  <c r="AA31" i="3" s="1"/>
  <c r="AA17" i="3"/>
  <c r="AA16" i="3"/>
  <c r="AV59" i="1" s="1"/>
  <c r="AQ26" i="1"/>
  <c r="I35" i="4" l="1"/>
  <c r="H35" i="4"/>
  <c r="H56" i="4" s="1"/>
  <c r="G35" i="4"/>
  <c r="G45" i="4" s="1"/>
  <c r="G66" i="4" s="1"/>
  <c r="F35" i="4"/>
  <c r="N35" i="4" s="1"/>
  <c r="BS9" i="1"/>
  <c r="BO9" i="1"/>
  <c r="BN9" i="1"/>
  <c r="O118" i="1"/>
  <c r="BQ9" i="1"/>
  <c r="K21" i="3"/>
  <c r="O116" i="1"/>
  <c r="O120" i="1"/>
  <c r="X5" i="1"/>
  <c r="D10" i="1"/>
  <c r="D11" i="1" s="1"/>
  <c r="D14" i="1" s="1"/>
  <c r="BP9" i="1"/>
  <c r="BR9" i="1"/>
  <c r="O124" i="1"/>
  <c r="K192" i="1"/>
  <c r="K194" i="1" s="1"/>
  <c r="AH61" i="3"/>
  <c r="AH58" i="3"/>
  <c r="AH69" i="3" s="1"/>
  <c r="AJ51" i="3"/>
  <c r="AJ62" i="3" s="1"/>
  <c r="AJ39" i="3"/>
  <c r="AJ38" i="3"/>
  <c r="AJ41" i="3"/>
  <c r="AJ40" i="3"/>
  <c r="AI50" i="3"/>
  <c r="AI61" i="3" s="1"/>
  <c r="AJ27" i="3"/>
  <c r="B126" i="1"/>
  <c r="B140" i="4" s="1"/>
  <c r="O122" i="1"/>
  <c r="E33" i="4"/>
  <c r="E64" i="4" s="1"/>
  <c r="F25" i="4"/>
  <c r="E35" i="4"/>
  <c r="E56" i="4" s="1"/>
  <c r="AJ117" i="3"/>
  <c r="AJ122" i="3" s="1"/>
  <c r="AK122" i="3" s="1"/>
  <c r="AL122" i="3" s="1"/>
  <c r="AM122" i="3" s="1"/>
  <c r="I16" i="4"/>
  <c r="J16" i="4"/>
  <c r="K16" i="4"/>
  <c r="L16" i="4"/>
  <c r="M16" i="4"/>
  <c r="N16" i="4"/>
  <c r="O16" i="4"/>
  <c r="P16" i="4"/>
  <c r="Q16" i="4"/>
  <c r="AJ53" i="3"/>
  <c r="AJ64" i="3" s="1"/>
  <c r="AJ52" i="3"/>
  <c r="AI63" i="3"/>
  <c r="AJ31" i="3"/>
  <c r="AJ65" i="3" s="1"/>
  <c r="R20" i="3"/>
  <c r="J20" i="3"/>
  <c r="Q49" i="3"/>
  <c r="AA53" i="3"/>
  <c r="AA52" i="3"/>
  <c r="J31" i="1"/>
  <c r="J34" i="1" s="1"/>
  <c r="F18" i="4" s="1"/>
  <c r="I18" i="4" s="1"/>
  <c r="N69" i="3"/>
  <c r="AD22" i="1"/>
  <c r="AD53" i="1" s="1"/>
  <c r="AD45" i="1" s="1"/>
  <c r="H27" i="3"/>
  <c r="BG52" i="1"/>
  <c r="BG44" i="1" s="1"/>
  <c r="AS44" i="1"/>
  <c r="BG29" i="1"/>
  <c r="AT52" i="1"/>
  <c r="BH20" i="1"/>
  <c r="L20" i="1" s="1"/>
  <c r="F26" i="4"/>
  <c r="I26" i="4" s="1"/>
  <c r="I56" i="4"/>
  <c r="AQ47" i="1"/>
  <c r="Z122" i="3"/>
  <c r="Z123" i="3"/>
  <c r="Z121" i="3"/>
  <c r="Y27" i="3"/>
  <c r="Y50" i="3" s="1"/>
  <c r="Y61" i="3" s="1"/>
  <c r="X35" i="3"/>
  <c r="X46" i="3" s="1"/>
  <c r="F23" i="4"/>
  <c r="I23" i="4" s="1"/>
  <c r="O23" i="3"/>
  <c r="O85" i="3" s="1"/>
  <c r="P22" i="3"/>
  <c r="F24" i="4"/>
  <c r="I24" i="4" s="1"/>
  <c r="BD44" i="1"/>
  <c r="BD46" i="1" s="1"/>
  <c r="BD47" i="1" s="1"/>
  <c r="J194" i="1"/>
  <c r="K21" i="1"/>
  <c r="K28" i="1"/>
  <c r="K29" i="1" s="1"/>
  <c r="AK21" i="3"/>
  <c r="AB21" i="3"/>
  <c r="AA38" i="3"/>
  <c r="AA40" i="3"/>
  <c r="AA39" i="3"/>
  <c r="AA41" i="3"/>
  <c r="I15" i="4"/>
  <c r="AU20" i="1"/>
  <c r="W46" i="3"/>
  <c r="AR22" i="1"/>
  <c r="BF22" i="1" s="1"/>
  <c r="BF53" i="1" s="1"/>
  <c r="BF45" i="1" s="1"/>
  <c r="BG21" i="1"/>
  <c r="N8" i="3"/>
  <c r="AT28" i="1"/>
  <c r="BH28" i="1" s="1"/>
  <c r="AT21" i="1"/>
  <c r="N24" i="3"/>
  <c r="N107" i="3" s="1"/>
  <c r="W24" i="3"/>
  <c r="P121" i="3"/>
  <c r="P120" i="3"/>
  <c r="AI122" i="3"/>
  <c r="AI121" i="3"/>
  <c r="AI120" i="3"/>
  <c r="AI123" i="3"/>
  <c r="C31" i="3"/>
  <c r="A32" i="3"/>
  <c r="C41" i="3"/>
  <c r="C123" i="3" s="1"/>
  <c r="C53" i="3"/>
  <c r="C75" i="3" s="1"/>
  <c r="C99" i="3"/>
  <c r="C64" i="3"/>
  <c r="C88" i="3" s="1"/>
  <c r="C110" i="3"/>
  <c r="AU29" i="1"/>
  <c r="BE32" i="1"/>
  <c r="BE34" i="1"/>
  <c r="AJ20" i="1"/>
  <c r="K67" i="1"/>
  <c r="X71" i="1" s="1"/>
  <c r="K39" i="1"/>
  <c r="K140" i="1"/>
  <c r="K190" i="1" s="1"/>
  <c r="AE17" i="1"/>
  <c r="AS17" i="1" s="1"/>
  <c r="BG17" i="1" s="1"/>
  <c r="L17" i="1"/>
  <c r="L39" i="1" s="1"/>
  <c r="AP35" i="1"/>
  <c r="I14" i="4"/>
  <c r="I17" i="4"/>
  <c r="M97" i="4"/>
  <c r="M65" i="4"/>
  <c r="M87" i="4" s="1"/>
  <c r="M108" i="4"/>
  <c r="M44" i="4"/>
  <c r="M55" i="4"/>
  <c r="M132" i="4"/>
  <c r="M75" i="4"/>
  <c r="M120" i="4"/>
  <c r="X50" i="3"/>
  <c r="X58" i="3" s="1"/>
  <c r="AS31" i="1" s="1"/>
  <c r="AG128" i="3"/>
  <c r="I117" i="3"/>
  <c r="P122" i="3"/>
  <c r="I52" i="3"/>
  <c r="P63" i="3"/>
  <c r="Z74" i="1"/>
  <c r="M83" i="1"/>
  <c r="O73" i="3"/>
  <c r="H28" i="3"/>
  <c r="H62" i="3" s="1"/>
  <c r="P28" i="3"/>
  <c r="P51" i="3" s="1"/>
  <c r="AH128" i="3"/>
  <c r="Q17" i="3"/>
  <c r="J15" i="3"/>
  <c r="R15" i="3"/>
  <c r="Q53" i="3"/>
  <c r="Q16" i="3"/>
  <c r="X128" i="3"/>
  <c r="Q75" i="4"/>
  <c r="Q132" i="4"/>
  <c r="Q97" i="4"/>
  <c r="Q44" i="4"/>
  <c r="Q108" i="4"/>
  <c r="Q55" i="4"/>
  <c r="Q65" i="4"/>
  <c r="Q87" i="4" s="1"/>
  <c r="Q120" i="4"/>
  <c r="N46" i="3"/>
  <c r="G61" i="3"/>
  <c r="I17" i="3"/>
  <c r="AA117" i="3"/>
  <c r="Z64" i="3"/>
  <c r="K18" i="3"/>
  <c r="S18" i="3"/>
  <c r="N80" i="3"/>
  <c r="G69" i="3"/>
  <c r="AK17" i="3"/>
  <c r="AL15" i="3"/>
  <c r="AK55" i="3"/>
  <c r="AK32" i="3" s="1"/>
  <c r="AK16" i="3"/>
  <c r="N128" i="3"/>
  <c r="G120" i="3"/>
  <c r="G128" i="3" s="1"/>
  <c r="X8" i="3"/>
  <c r="AG8" i="3" s="1"/>
  <c r="O8" i="3"/>
  <c r="O121" i="3"/>
  <c r="H117" i="3"/>
  <c r="N93" i="3"/>
  <c r="T21" i="3"/>
  <c r="S41" i="3"/>
  <c r="S38" i="3"/>
  <c r="S42" i="3"/>
  <c r="S40" i="3"/>
  <c r="S39" i="3"/>
  <c r="EL15" i="1"/>
  <c r="D80" i="4"/>
  <c r="L80" i="4" s="1"/>
  <c r="P27" i="3"/>
  <c r="O72" i="3"/>
  <c r="O50" i="3"/>
  <c r="O35" i="3"/>
  <c r="AE22" i="1" s="1"/>
  <c r="AE53" i="1" s="1"/>
  <c r="AE45" i="1" s="1"/>
  <c r="AB17" i="3"/>
  <c r="AB55" i="3"/>
  <c r="AC15" i="3"/>
  <c r="AB16" i="3"/>
  <c r="AW59" i="1" s="1"/>
  <c r="DC15" i="1"/>
  <c r="DJ14" i="1"/>
  <c r="D70" i="4"/>
  <c r="L70" i="4" s="1"/>
  <c r="CU10" i="1"/>
  <c r="DB10" i="1" s="1"/>
  <c r="CG10" i="1"/>
  <c r="CN10" i="1" s="1"/>
  <c r="DI10" i="1" s="1"/>
  <c r="DP10" i="1" s="1"/>
  <c r="DW10" i="1" s="1"/>
  <c r="ED10" i="1" s="1"/>
  <c r="EK10" i="1" s="1"/>
  <c r="ER10" i="1" s="1"/>
  <c r="H74" i="1" l="1"/>
  <c r="I71" i="1" s="1"/>
  <c r="Y115" i="1"/>
  <c r="Y116" i="1"/>
  <c r="Y123" i="1" s="1"/>
  <c r="I144" i="1" s="1"/>
  <c r="AJ50" i="3"/>
  <c r="AJ61" i="3" s="1"/>
  <c r="AI58" i="3"/>
  <c r="AI69" i="3" s="1"/>
  <c r="I25" i="4"/>
  <c r="J25" i="4"/>
  <c r="K25" i="4"/>
  <c r="L25" i="4"/>
  <c r="M25" i="4"/>
  <c r="N25" i="4"/>
  <c r="O25" i="4"/>
  <c r="P25" i="4"/>
  <c r="Q25" i="4"/>
  <c r="AJ124" i="3"/>
  <c r="AK124" i="3" s="1"/>
  <c r="AL124" i="3" s="1"/>
  <c r="AM124" i="3" s="1"/>
  <c r="AJ121" i="3"/>
  <c r="AJ123" i="3"/>
  <c r="AK123" i="3" s="1"/>
  <c r="AJ120" i="3"/>
  <c r="AK120" i="3" s="1"/>
  <c r="AL120" i="3" s="1"/>
  <c r="AM120" i="3" s="1"/>
  <c r="AJ35" i="3"/>
  <c r="AJ46" i="3" s="1"/>
  <c r="AJ63" i="3"/>
  <c r="K20" i="3"/>
  <c r="R49" i="3"/>
  <c r="S49" i="3" s="1"/>
  <c r="AD54" i="1"/>
  <c r="T27" i="4" s="1"/>
  <c r="F27" i="4" s="1"/>
  <c r="AD32" i="1"/>
  <c r="I27" i="3"/>
  <c r="BH52" i="1"/>
  <c r="BH44" i="1" s="1"/>
  <c r="AT44" i="1"/>
  <c r="BH29" i="1"/>
  <c r="H45" i="4"/>
  <c r="H66" i="4" s="1"/>
  <c r="H88" i="4" s="1"/>
  <c r="P35" i="4"/>
  <c r="P45" i="4" s="1"/>
  <c r="P66" i="4" s="1"/>
  <c r="AS34" i="1"/>
  <c r="BG31" i="1"/>
  <c r="AU52" i="1"/>
  <c r="BI20" i="1"/>
  <c r="M20" i="1" s="1"/>
  <c r="AA74" i="1"/>
  <c r="N75" i="1" s="1"/>
  <c r="M75" i="1"/>
  <c r="AR32" i="1"/>
  <c r="AR53" i="1"/>
  <c r="AR45" i="1" s="1"/>
  <c r="Y35" i="3"/>
  <c r="Y46" i="3" s="1"/>
  <c r="Z27" i="3"/>
  <c r="O86" i="3"/>
  <c r="O93" i="3" s="1"/>
  <c r="Q22" i="3"/>
  <c r="P23" i="3"/>
  <c r="P85" i="3" s="1"/>
  <c r="Q35" i="4"/>
  <c r="Q56" i="4" s="1"/>
  <c r="I45" i="4"/>
  <c r="I66" i="4" s="1"/>
  <c r="I76" i="4" s="1"/>
  <c r="F56" i="4"/>
  <c r="F45" i="4"/>
  <c r="F66" i="4" s="1"/>
  <c r="F76" i="4" s="1"/>
  <c r="O35" i="4"/>
  <c r="O45" i="4" s="1"/>
  <c r="O66" i="4" s="1"/>
  <c r="M35" i="4"/>
  <c r="M45" i="4" s="1"/>
  <c r="M66" i="4" s="1"/>
  <c r="M54" i="4"/>
  <c r="E119" i="4"/>
  <c r="M64" i="4"/>
  <c r="M96" i="4"/>
  <c r="E45" i="4"/>
  <c r="E66" i="4" s="1"/>
  <c r="E76" i="4" s="1"/>
  <c r="M131" i="4"/>
  <c r="M107" i="4"/>
  <c r="M86" i="4"/>
  <c r="E54" i="4"/>
  <c r="M43" i="4"/>
  <c r="E131" i="4"/>
  <c r="E86" i="4"/>
  <c r="M74" i="4"/>
  <c r="G56" i="4"/>
  <c r="E96" i="4"/>
  <c r="E107" i="4"/>
  <c r="E74" i="4"/>
  <c r="M119" i="4"/>
  <c r="M33" i="4"/>
  <c r="E43" i="4"/>
  <c r="Z51" i="3"/>
  <c r="BH21" i="1"/>
  <c r="L28" i="1"/>
  <c r="L29" i="1" s="1"/>
  <c r="AV20" i="1"/>
  <c r="BL20" i="1" s="1"/>
  <c r="AK39" i="3"/>
  <c r="AK28" i="3" s="1"/>
  <c r="AK40" i="3"/>
  <c r="AK29" i="3" s="1"/>
  <c r="AL21" i="3"/>
  <c r="AK41" i="3"/>
  <c r="AK30" i="3" s="1"/>
  <c r="AK38" i="3"/>
  <c r="AK42" i="3"/>
  <c r="AK31" i="3" s="1"/>
  <c r="L196" i="1"/>
  <c r="L192" i="1" s="1"/>
  <c r="AA63" i="3"/>
  <c r="AB41" i="3"/>
  <c r="AB30" i="3" s="1"/>
  <c r="AB39" i="3"/>
  <c r="AC21" i="3"/>
  <c r="AB40" i="3"/>
  <c r="AB29" i="3" s="1"/>
  <c r="AB42" i="3"/>
  <c r="AB31" i="3" s="1"/>
  <c r="AB38" i="3"/>
  <c r="J15" i="4"/>
  <c r="J24" i="4"/>
  <c r="J23" i="4"/>
  <c r="J14" i="4"/>
  <c r="J26" i="4"/>
  <c r="J17" i="4"/>
  <c r="L21" i="1"/>
  <c r="AU21" i="1"/>
  <c r="AR25" i="1"/>
  <c r="AR23" i="1"/>
  <c r="N115" i="3"/>
  <c r="AF17" i="1"/>
  <c r="AT17" i="1" s="1"/>
  <c r="BH17" i="1" s="1"/>
  <c r="M17" i="1"/>
  <c r="J8" i="3" s="1"/>
  <c r="J18" i="4"/>
  <c r="AU28" i="1"/>
  <c r="BI28" i="1" s="1"/>
  <c r="X24" i="3"/>
  <c r="W96" i="3"/>
  <c r="W104" i="3" s="1"/>
  <c r="AG24" i="3"/>
  <c r="G24" i="3"/>
  <c r="O24" i="3"/>
  <c r="N96" i="3"/>
  <c r="N104" i="3" s="1"/>
  <c r="AA123" i="3"/>
  <c r="AB123" i="3" s="1"/>
  <c r="AA122" i="3"/>
  <c r="AB122" i="3" s="1"/>
  <c r="AC122" i="3" s="1"/>
  <c r="AD122" i="3" s="1"/>
  <c r="AA121" i="3"/>
  <c r="AB121" i="3" s="1"/>
  <c r="AA120" i="3"/>
  <c r="AA124" i="3"/>
  <c r="AB124" i="3" s="1"/>
  <c r="AC124" i="3" s="1"/>
  <c r="AD124" i="3" s="1"/>
  <c r="BE46" i="1"/>
  <c r="BE54" i="1"/>
  <c r="L67" i="1"/>
  <c r="Y71" i="1" s="1"/>
  <c r="AV29" i="1"/>
  <c r="C32" i="3"/>
  <c r="A33" i="3"/>
  <c r="C33" i="3" s="1"/>
  <c r="C100" i="3"/>
  <c r="C42" i="3"/>
  <c r="C124" i="3" s="1"/>
  <c r="C65" i="3"/>
  <c r="C89" i="3" s="1"/>
  <c r="C54" i="3"/>
  <c r="C76" i="3" s="1"/>
  <c r="C111" i="3"/>
  <c r="I8" i="3"/>
  <c r="P8" i="3" s="1"/>
  <c r="L140" i="1"/>
  <c r="L190" i="1" s="1"/>
  <c r="AD25" i="1"/>
  <c r="AD26" i="1" s="1"/>
  <c r="BD35" i="1"/>
  <c r="Y58" i="3"/>
  <c r="AS22" i="1"/>
  <c r="BG22" i="1" s="1"/>
  <c r="BG53" i="1" s="1"/>
  <c r="BG45" i="1" s="1"/>
  <c r="X61" i="3"/>
  <c r="X69" i="3"/>
  <c r="H50" i="3"/>
  <c r="P35" i="3"/>
  <c r="AF22" i="1" s="1"/>
  <c r="AF53" i="1" s="1"/>
  <c r="AF45" i="1" s="1"/>
  <c r="P72" i="3"/>
  <c r="Q27" i="3"/>
  <c r="P50" i="3"/>
  <c r="N83" i="1"/>
  <c r="D81" i="4"/>
  <c r="L81" i="4" s="1"/>
  <c r="T38" i="3"/>
  <c r="T41" i="3"/>
  <c r="T42" i="3"/>
  <c r="T40" i="3"/>
  <c r="T43" i="3"/>
  <c r="U21" i="3"/>
  <c r="T39" i="3"/>
  <c r="Y128" i="3"/>
  <c r="AI128" i="3"/>
  <c r="AA64" i="3"/>
  <c r="AK117" i="3"/>
  <c r="AK125" i="3" s="1"/>
  <c r="J16" i="3"/>
  <c r="Q117" i="3"/>
  <c r="M57" i="1"/>
  <c r="F12" i="1"/>
  <c r="P11" i="1"/>
  <c r="L107" i="1"/>
  <c r="K107" i="1"/>
  <c r="M107" i="1"/>
  <c r="O46" i="3"/>
  <c r="AE25" i="1"/>
  <c r="H120" i="3"/>
  <c r="O128" i="3"/>
  <c r="T18" i="3"/>
  <c r="U18" i="3" s="1"/>
  <c r="S20" i="3"/>
  <c r="T20" i="3" s="1"/>
  <c r="J53" i="3"/>
  <c r="Q28" i="3"/>
  <c r="Q51" i="3" s="1"/>
  <c r="I28" i="3"/>
  <c r="I39" i="3" s="1"/>
  <c r="P73" i="3"/>
  <c r="Q29" i="3"/>
  <c r="Q52" i="3" s="1"/>
  <c r="I29" i="3"/>
  <c r="I63" i="3" s="1"/>
  <c r="P74" i="3"/>
  <c r="I122" i="3"/>
  <c r="DJ15" i="1"/>
  <c r="D71" i="4"/>
  <c r="L71" i="4" s="1"/>
  <c r="AD46" i="1"/>
  <c r="AM15" i="3"/>
  <c r="AL56" i="3"/>
  <c r="AL33" i="3" s="1"/>
  <c r="AL16" i="3"/>
  <c r="J22" i="1"/>
  <c r="J25" i="1" s="1"/>
  <c r="AD23" i="1"/>
  <c r="AB32" i="3"/>
  <c r="AB66" i="3" s="1"/>
  <c r="O61" i="3"/>
  <c r="O58" i="3"/>
  <c r="G76" i="4"/>
  <c r="G88" i="4"/>
  <c r="K15" i="3"/>
  <c r="S15" i="3"/>
  <c r="R54" i="3"/>
  <c r="R17" i="3"/>
  <c r="R16" i="3"/>
  <c r="N56" i="4"/>
  <c r="N45" i="4"/>
  <c r="N66" i="4" s="1"/>
  <c r="AB117" i="3"/>
  <c r="AB125" i="3" s="1"/>
  <c r="O80" i="3"/>
  <c r="AE54" i="1" s="1"/>
  <c r="AD15" i="3"/>
  <c r="AC16" i="3"/>
  <c r="AX59" i="1" s="1"/>
  <c r="AC56" i="3"/>
  <c r="H38" i="3"/>
  <c r="H35" i="3"/>
  <c r="H46" i="3" s="1"/>
  <c r="H121" i="3"/>
  <c r="AA65" i="3"/>
  <c r="J17" i="3"/>
  <c r="Y119" i="1" l="1"/>
  <c r="B128" i="1" s="1"/>
  <c r="J44" i="1"/>
  <c r="J53" i="1" s="1"/>
  <c r="M144" i="1"/>
  <c r="N144" i="1"/>
  <c r="K144" i="1"/>
  <c r="L144" i="1"/>
  <c r="J144" i="1"/>
  <c r="AJ58" i="3"/>
  <c r="AJ69" i="3" s="1"/>
  <c r="I44" i="1"/>
  <c r="I53" i="1" s="1"/>
  <c r="AG96" i="3"/>
  <c r="AG107" i="3" s="1"/>
  <c r="AG115" i="3" s="1"/>
  <c r="AG97" i="3"/>
  <c r="AE31" i="1"/>
  <c r="AE34" i="1" s="1"/>
  <c r="J27" i="3"/>
  <c r="BE47" i="1"/>
  <c r="I43" i="1"/>
  <c r="I52" i="1" s="1"/>
  <c r="BI52" i="1"/>
  <c r="AU44" i="1"/>
  <c r="BI29" i="1"/>
  <c r="H76" i="4"/>
  <c r="P56" i="4"/>
  <c r="AV52" i="1"/>
  <c r="AS32" i="1"/>
  <c r="AS53" i="1"/>
  <c r="AS45" i="1" s="1"/>
  <c r="Q45" i="4"/>
  <c r="Q66" i="4" s="1"/>
  <c r="Q76" i="4" s="1"/>
  <c r="AT22" i="1"/>
  <c r="BH22" i="1" s="1"/>
  <c r="BH53" i="1" s="1"/>
  <c r="BH45" i="1" s="1"/>
  <c r="Z35" i="3"/>
  <c r="Z46" i="3" s="1"/>
  <c r="AA27" i="3"/>
  <c r="AA35" i="3" s="1"/>
  <c r="Z50" i="3"/>
  <c r="Z61" i="3" s="1"/>
  <c r="H116" i="1"/>
  <c r="P86" i="3"/>
  <c r="O56" i="4"/>
  <c r="I88" i="4"/>
  <c r="I98" i="4" s="1"/>
  <c r="I133" i="4" s="1"/>
  <c r="AE56" i="1"/>
  <c r="AS56" i="1" s="1"/>
  <c r="BG56" i="1" s="1"/>
  <c r="F88" i="4"/>
  <c r="F98" i="4" s="1"/>
  <c r="F133" i="4" s="1"/>
  <c r="AD56" i="1"/>
  <c r="AR56" i="1" s="1"/>
  <c r="BF56" i="1" s="1"/>
  <c r="P87" i="3"/>
  <c r="M140" i="1"/>
  <c r="M190" i="1" s="1"/>
  <c r="Q23" i="3"/>
  <c r="Q88" i="3" s="1"/>
  <c r="R22" i="3"/>
  <c r="E88" i="4"/>
  <c r="E98" i="4" s="1"/>
  <c r="E133" i="4" s="1"/>
  <c r="M56" i="4"/>
  <c r="Z62" i="3"/>
  <c r="AB28" i="3"/>
  <c r="AA51" i="3"/>
  <c r="AA62" i="3" s="1"/>
  <c r="L194" i="1"/>
  <c r="AR26" i="1"/>
  <c r="AW20" i="1"/>
  <c r="AL41" i="3"/>
  <c r="AL30" i="3" s="1"/>
  <c r="AL39" i="3"/>
  <c r="AL28" i="3" s="1"/>
  <c r="AM21" i="3"/>
  <c r="AL43" i="3"/>
  <c r="AL32" i="3" s="1"/>
  <c r="AL40" i="3"/>
  <c r="AL29" i="3" s="1"/>
  <c r="AL38" i="3"/>
  <c r="AL42" i="3"/>
  <c r="AL31" i="3" s="1"/>
  <c r="BI21" i="1"/>
  <c r="M196" i="1"/>
  <c r="M192" i="1" s="1"/>
  <c r="K26" i="4"/>
  <c r="K15" i="4"/>
  <c r="AB52" i="3"/>
  <c r="AB63" i="3" s="1"/>
  <c r="L27" i="4"/>
  <c r="AD21" i="3"/>
  <c r="AC39" i="3"/>
  <c r="AC42" i="3"/>
  <c r="AC31" i="3" s="1"/>
  <c r="AC40" i="3"/>
  <c r="AC29" i="3" s="1"/>
  <c r="AC38" i="3"/>
  <c r="AC41" i="3"/>
  <c r="AC30" i="3" s="1"/>
  <c r="AC43" i="3"/>
  <c r="AC32" i="3" s="1"/>
  <c r="K17" i="4"/>
  <c r="K24" i="4"/>
  <c r="L15" i="4"/>
  <c r="L24" i="4"/>
  <c r="L14" i="4"/>
  <c r="M17" i="4"/>
  <c r="K14" i="4"/>
  <c r="K18" i="4"/>
  <c r="K23" i="4"/>
  <c r="L26" i="4"/>
  <c r="L17" i="4"/>
  <c r="L18" i="4"/>
  <c r="L23" i="4"/>
  <c r="AV21" i="1"/>
  <c r="M21" i="1"/>
  <c r="N20" i="1"/>
  <c r="AR35" i="1"/>
  <c r="AG17" i="1"/>
  <c r="AU17" i="1" s="1"/>
  <c r="BI17" i="1" s="1"/>
  <c r="M67" i="1"/>
  <c r="Z71" i="1" s="1"/>
  <c r="M39" i="1"/>
  <c r="N17" i="1"/>
  <c r="K8" i="3" s="1"/>
  <c r="AV28" i="1"/>
  <c r="K27" i="4"/>
  <c r="O97" i="3"/>
  <c r="P24" i="3"/>
  <c r="O96" i="3"/>
  <c r="G96" i="3"/>
  <c r="G104" i="3" s="1"/>
  <c r="AH24" i="3"/>
  <c r="H24" i="3"/>
  <c r="X97" i="3"/>
  <c r="Y24" i="3"/>
  <c r="X96" i="3"/>
  <c r="I27" i="4"/>
  <c r="J27" i="4"/>
  <c r="AW29" i="1"/>
  <c r="AX29" i="1" s="1"/>
  <c r="Q122" i="3"/>
  <c r="J122" i="3" s="1"/>
  <c r="Q121" i="3"/>
  <c r="Q120" i="3"/>
  <c r="Y8" i="3"/>
  <c r="AH8" i="3" s="1"/>
  <c r="C102" i="3"/>
  <c r="C56" i="3"/>
  <c r="C78" i="3" s="1"/>
  <c r="C67" i="3"/>
  <c r="C91" i="3" s="1"/>
  <c r="C44" i="3"/>
  <c r="C126" i="3" s="1"/>
  <c r="C113" i="3"/>
  <c r="C43" i="3"/>
  <c r="C125" i="3" s="1"/>
  <c r="C66" i="3"/>
  <c r="C90" i="3" s="1"/>
  <c r="C101" i="3"/>
  <c r="C55" i="3"/>
  <c r="C77" i="3" s="1"/>
  <c r="C112" i="3"/>
  <c r="Y69" i="3"/>
  <c r="AT31" i="1"/>
  <c r="BH31" i="1" s="1"/>
  <c r="AS23" i="1"/>
  <c r="AS25" i="1"/>
  <c r="BE25" i="1"/>
  <c r="BE26" i="1" s="1"/>
  <c r="I50" i="3"/>
  <c r="BF25" i="1"/>
  <c r="AF122" i="1"/>
  <c r="AF116" i="1"/>
  <c r="AE46" i="1"/>
  <c r="P80" i="3"/>
  <c r="AF54" i="1" s="1"/>
  <c r="K17" i="3"/>
  <c r="H61" i="3"/>
  <c r="H58" i="3"/>
  <c r="H69" i="3" s="1"/>
  <c r="Q8" i="3"/>
  <c r="Z8" i="3"/>
  <c r="AI8" i="3" s="1"/>
  <c r="AK121" i="3"/>
  <c r="AK128" i="3" s="1"/>
  <c r="AJ128" i="3"/>
  <c r="AK54" i="3"/>
  <c r="AK65" i="3" s="1"/>
  <c r="R65" i="3"/>
  <c r="K54" i="3"/>
  <c r="K99" i="1" s="1"/>
  <c r="L99" i="1" s="1"/>
  <c r="M99" i="1" s="1"/>
  <c r="S17" i="3"/>
  <c r="T15" i="3"/>
  <c r="S55" i="3"/>
  <c r="S16" i="3"/>
  <c r="I51" i="3"/>
  <c r="I62" i="3" s="1"/>
  <c r="P62" i="3"/>
  <c r="P128" i="3"/>
  <c r="I120" i="3"/>
  <c r="AD35" i="1"/>
  <c r="I38" i="3"/>
  <c r="I35" i="3"/>
  <c r="I46" i="3" s="1"/>
  <c r="J26" i="1"/>
  <c r="Q74" i="3"/>
  <c r="J29" i="3"/>
  <c r="J40" i="3" s="1"/>
  <c r="R29" i="3"/>
  <c r="R52" i="3" s="1"/>
  <c r="M88" i="4"/>
  <c r="M76" i="4"/>
  <c r="U20" i="3"/>
  <c r="H128" i="3"/>
  <c r="K44" i="1" s="1"/>
  <c r="K53" i="1" s="1"/>
  <c r="AB53" i="3"/>
  <c r="AB64" i="3" s="1"/>
  <c r="Z128" i="3"/>
  <c r="P76" i="4"/>
  <c r="P88" i="4"/>
  <c r="AK53" i="3"/>
  <c r="AK64" i="3" s="1"/>
  <c r="P46" i="3"/>
  <c r="AF25" i="1"/>
  <c r="AC33" i="3"/>
  <c r="AC67" i="3" s="1"/>
  <c r="R30" i="3"/>
  <c r="R53" i="3" s="1"/>
  <c r="J30" i="3"/>
  <c r="J64" i="3" s="1"/>
  <c r="Q75" i="3"/>
  <c r="R11" i="1"/>
  <c r="P10" i="1"/>
  <c r="H115" i="1" s="1"/>
  <c r="AF127" i="1"/>
  <c r="AF131" i="1"/>
  <c r="U43" i="3"/>
  <c r="U42" i="3"/>
  <c r="U39" i="3"/>
  <c r="U38" i="3"/>
  <c r="U40" i="3"/>
  <c r="U41" i="3"/>
  <c r="AB54" i="3"/>
  <c r="AB65" i="3" s="1"/>
  <c r="N76" i="4"/>
  <c r="N88" i="4"/>
  <c r="AL67" i="3"/>
  <c r="Q64" i="3"/>
  <c r="O76" i="4"/>
  <c r="O88" i="4"/>
  <c r="J117" i="3"/>
  <c r="Q123" i="3"/>
  <c r="J42" i="1"/>
  <c r="J47" i="1"/>
  <c r="J148" i="1" s="1"/>
  <c r="P61" i="3"/>
  <c r="P58" i="3"/>
  <c r="AL117" i="3"/>
  <c r="AL126" i="3" s="1"/>
  <c r="AL128" i="3" s="1"/>
  <c r="AC117" i="3"/>
  <c r="AC126" i="3" s="1"/>
  <c r="G109" i="4"/>
  <c r="G121" i="4" s="1"/>
  <c r="G98" i="4"/>
  <c r="G133" i="4" s="1"/>
  <c r="I121" i="3"/>
  <c r="AD56" i="3"/>
  <c r="AD16" i="3"/>
  <c r="AD117" i="3" s="1"/>
  <c r="AD126" i="3" s="1"/>
  <c r="AM56" i="3"/>
  <c r="AM33" i="3" s="1"/>
  <c r="AM16" i="3"/>
  <c r="K22" i="1"/>
  <c r="K25" i="1" s="1"/>
  <c r="AE23" i="1"/>
  <c r="AE26" i="1"/>
  <c r="AK52" i="3"/>
  <c r="AK63" i="3" s="1"/>
  <c r="H109" i="4"/>
  <c r="H121" i="4" s="1"/>
  <c r="H98" i="4"/>
  <c r="H133" i="4" s="1"/>
  <c r="K16" i="3"/>
  <c r="N57" i="1"/>
  <c r="R117" i="3"/>
  <c r="O69" i="3"/>
  <c r="Q73" i="3"/>
  <c r="J28" i="3"/>
  <c r="J39" i="3" s="1"/>
  <c r="R28" i="3"/>
  <c r="R51" i="3" s="1"/>
  <c r="AK66" i="3"/>
  <c r="AF119" i="1"/>
  <c r="R27" i="3"/>
  <c r="Q72" i="3"/>
  <c r="Q35" i="3"/>
  <c r="AG22" i="1" s="1"/>
  <c r="AG53" i="1" s="1"/>
  <c r="AG45" i="1" s="1"/>
  <c r="Q50" i="3"/>
  <c r="AV44" i="1" l="1"/>
  <c r="AG104" i="3"/>
  <c r="AH96" i="3"/>
  <c r="AH107" i="3" s="1"/>
  <c r="AH97" i="3"/>
  <c r="AH98" i="3"/>
  <c r="K31" i="1"/>
  <c r="K32" i="1" s="1"/>
  <c r="AE32" i="1"/>
  <c r="AF31" i="1"/>
  <c r="AF34" i="1" s="1"/>
  <c r="K27" i="3"/>
  <c r="I169" i="1"/>
  <c r="I170" i="1" s="1"/>
  <c r="I180" i="1" s="1"/>
  <c r="AY28" i="1"/>
  <c r="BL28" i="1"/>
  <c r="I152" i="1"/>
  <c r="I155" i="1" s="1"/>
  <c r="H118" i="1"/>
  <c r="H119" i="1"/>
  <c r="Q88" i="4"/>
  <c r="Q109" i="4" s="1"/>
  <c r="Q121" i="4" s="1"/>
  <c r="AT25" i="1"/>
  <c r="AT26" i="1" s="1"/>
  <c r="AT53" i="1"/>
  <c r="AT45" i="1" s="1"/>
  <c r="AX20" i="1"/>
  <c r="AT23" i="1"/>
  <c r="AU22" i="1"/>
  <c r="BI22" i="1" s="1"/>
  <c r="BI53" i="1" s="1"/>
  <c r="BI45" i="1" s="1"/>
  <c r="AA46" i="3"/>
  <c r="AB27" i="3"/>
  <c r="AB50" i="3" s="1"/>
  <c r="AB61" i="3" s="1"/>
  <c r="AA50" i="3"/>
  <c r="AA61" i="3" s="1"/>
  <c r="Z58" i="3"/>
  <c r="I109" i="4"/>
  <c r="I121" i="4" s="1"/>
  <c r="P93" i="3"/>
  <c r="AF46" i="1" s="1"/>
  <c r="F109" i="4"/>
  <c r="F121" i="4" s="1"/>
  <c r="AF56" i="1"/>
  <c r="AT56" i="1" s="1"/>
  <c r="BH56" i="1" s="1"/>
  <c r="Q87" i="3"/>
  <c r="Q86" i="3"/>
  <c r="Q85" i="3"/>
  <c r="S22" i="3"/>
  <c r="R23" i="3"/>
  <c r="R85" i="3" s="1"/>
  <c r="E109" i="4"/>
  <c r="E121" i="4" s="1"/>
  <c r="X22" i="3"/>
  <c r="W23" i="3"/>
  <c r="G22" i="3"/>
  <c r="W72" i="3"/>
  <c r="W107" i="3"/>
  <c r="AB51" i="3"/>
  <c r="AB62" i="3" s="1"/>
  <c r="AC28" i="3"/>
  <c r="AC51" i="3" s="1"/>
  <c r="AC62" i="3" s="1"/>
  <c r="AV22" i="1"/>
  <c r="BJ22" i="1" s="1"/>
  <c r="BJ53" i="1" s="1"/>
  <c r="BJ45" i="1" s="1"/>
  <c r="M194" i="1"/>
  <c r="M28" i="1"/>
  <c r="M29" i="1" s="1"/>
  <c r="BI44" i="1"/>
  <c r="AS26" i="1"/>
  <c r="M23" i="4"/>
  <c r="AM42" i="3"/>
  <c r="AM31" i="3" s="1"/>
  <c r="AM40" i="3"/>
  <c r="AM29" i="3" s="1"/>
  <c r="AM38" i="3"/>
  <c r="AM39" i="3"/>
  <c r="AM28" i="3" s="1"/>
  <c r="AM43" i="3"/>
  <c r="AM32" i="3" s="1"/>
  <c r="AM41" i="3"/>
  <c r="AM30" i="3" s="1"/>
  <c r="M26" i="4"/>
  <c r="N24" i="4"/>
  <c r="BJ21" i="1"/>
  <c r="P20" i="1"/>
  <c r="N196" i="1"/>
  <c r="N192" i="1" s="1"/>
  <c r="AC52" i="3"/>
  <c r="AC63" i="3" s="1"/>
  <c r="AH17" i="1"/>
  <c r="AV17" i="1" s="1"/>
  <c r="BJ17" i="1" s="1"/>
  <c r="N67" i="1"/>
  <c r="AA71" i="1" s="1"/>
  <c r="N140" i="1"/>
  <c r="N190" i="1" s="1"/>
  <c r="N39" i="1"/>
  <c r="AD40" i="3"/>
  <c r="AD29" i="3" s="1"/>
  <c r="AD42" i="3"/>
  <c r="AD31" i="3" s="1"/>
  <c r="AD38" i="3"/>
  <c r="AD41" i="3"/>
  <c r="AD30" i="3" s="1"/>
  <c r="AD39" i="3"/>
  <c r="AD43" i="3"/>
  <c r="AD32" i="3" s="1"/>
  <c r="M15" i="4"/>
  <c r="M24" i="4"/>
  <c r="M14" i="4"/>
  <c r="M18" i="4"/>
  <c r="M27" i="4"/>
  <c r="N14" i="4"/>
  <c r="AW21" i="1"/>
  <c r="N21" i="1"/>
  <c r="AW28" i="1"/>
  <c r="H96" i="3"/>
  <c r="Q24" i="3"/>
  <c r="P98" i="3"/>
  <c r="P97" i="3"/>
  <c r="P108" i="3" s="1"/>
  <c r="P96" i="3"/>
  <c r="X104" i="3"/>
  <c r="X107" i="3"/>
  <c r="X115" i="3" s="1"/>
  <c r="H97" i="3"/>
  <c r="AI24" i="3"/>
  <c r="I24" i="3"/>
  <c r="O107" i="3"/>
  <c r="O115" i="3" s="1"/>
  <c r="O104" i="3"/>
  <c r="Y97" i="3"/>
  <c r="Y108" i="3" s="1"/>
  <c r="Y98" i="3"/>
  <c r="Z24" i="3"/>
  <c r="Y96" i="3"/>
  <c r="R123" i="3"/>
  <c r="R122" i="3"/>
  <c r="S122" i="3" s="1"/>
  <c r="T122" i="3" s="1"/>
  <c r="U122" i="3" s="1"/>
  <c r="R121" i="3"/>
  <c r="R120" i="3"/>
  <c r="BF32" i="1"/>
  <c r="BF34" i="1"/>
  <c r="AT32" i="1"/>
  <c r="AT34" i="1"/>
  <c r="BE35" i="1"/>
  <c r="AS35" i="1"/>
  <c r="AK51" i="3"/>
  <c r="AK62" i="3" s="1"/>
  <c r="BF23" i="1"/>
  <c r="BF26" i="1"/>
  <c r="J50" i="3"/>
  <c r="BG25" i="1"/>
  <c r="J35" i="1"/>
  <c r="J149" i="1"/>
  <c r="J150" i="1" s="1"/>
  <c r="Q46" i="3"/>
  <c r="AG25" i="1"/>
  <c r="J51" i="3"/>
  <c r="J62" i="3" s="1"/>
  <c r="Q62" i="3"/>
  <c r="AL52" i="3"/>
  <c r="AL63" i="3" s="1"/>
  <c r="R35" i="3"/>
  <c r="AH22" i="1" s="1"/>
  <c r="AH53" i="1" s="1"/>
  <c r="AH45" i="1" s="1"/>
  <c r="S27" i="3"/>
  <c r="R72" i="3"/>
  <c r="R50" i="3"/>
  <c r="Q58" i="3"/>
  <c r="Q61" i="3"/>
  <c r="S28" i="3"/>
  <c r="R73" i="3"/>
  <c r="K28" i="3"/>
  <c r="K39" i="3" s="1"/>
  <c r="AL53" i="3"/>
  <c r="AL64" i="3" s="1"/>
  <c r="S29" i="3"/>
  <c r="K29" i="3"/>
  <c r="K40" i="3" s="1"/>
  <c r="R74" i="3"/>
  <c r="AL54" i="3"/>
  <c r="AL65" i="3" s="1"/>
  <c r="S117" i="3"/>
  <c r="S125" i="3" s="1"/>
  <c r="K23" i="1"/>
  <c r="K26" i="1"/>
  <c r="R75" i="3"/>
  <c r="K30" i="3"/>
  <c r="K41" i="3" s="1"/>
  <c r="S30" i="3"/>
  <c r="P98" i="4"/>
  <c r="P133" i="4" s="1"/>
  <c r="P109" i="4"/>
  <c r="P121" i="4" s="1"/>
  <c r="AC53" i="3"/>
  <c r="AC64" i="3" s="1"/>
  <c r="J120" i="3"/>
  <c r="Q128" i="3"/>
  <c r="S32" i="3"/>
  <c r="S66" i="3" s="1"/>
  <c r="I61" i="3"/>
  <c r="I58" i="3"/>
  <c r="I69" i="3" s="1"/>
  <c r="J123" i="3"/>
  <c r="N109" i="4"/>
  <c r="N121" i="4" s="1"/>
  <c r="N98" i="4"/>
  <c r="N133" i="4" s="1"/>
  <c r="AF126" i="1"/>
  <c r="AS116" i="1"/>
  <c r="AS122" i="1"/>
  <c r="AS119" i="1"/>
  <c r="L22" i="1"/>
  <c r="L25" i="1" s="1"/>
  <c r="AF23" i="1"/>
  <c r="AF26" i="1"/>
  <c r="I128" i="3"/>
  <c r="L44" i="1" s="1"/>
  <c r="L53" i="1" s="1"/>
  <c r="T56" i="3"/>
  <c r="T16" i="3"/>
  <c r="U15" i="3"/>
  <c r="P69" i="3"/>
  <c r="J35" i="3"/>
  <c r="J46" i="3" s="1"/>
  <c r="J38" i="3"/>
  <c r="AE35" i="1"/>
  <c r="AD33" i="3"/>
  <c r="AD67" i="3" s="1"/>
  <c r="J121" i="3"/>
  <c r="R10" i="1"/>
  <c r="AF121" i="1"/>
  <c r="AF115" i="1"/>
  <c r="AF118" i="1"/>
  <c r="AA128" i="3"/>
  <c r="AB120" i="3"/>
  <c r="M98" i="4"/>
  <c r="M133" i="4" s="1"/>
  <c r="M109" i="4"/>
  <c r="M121" i="4" s="1"/>
  <c r="R76" i="3"/>
  <c r="K31" i="3"/>
  <c r="K65" i="3" s="1"/>
  <c r="S31" i="3"/>
  <c r="AL55" i="3"/>
  <c r="AL66" i="3" s="1"/>
  <c r="AC55" i="3"/>
  <c r="AC66" i="3" s="1"/>
  <c r="AA8" i="3"/>
  <c r="AJ8" i="3" s="1"/>
  <c r="R8" i="3"/>
  <c r="S8" i="3" s="1"/>
  <c r="J52" i="3"/>
  <c r="J63" i="3" s="1"/>
  <c r="Q63" i="3"/>
  <c r="AM117" i="3"/>
  <c r="AM126" i="3" s="1"/>
  <c r="AM128" i="3" s="1"/>
  <c r="O98" i="4"/>
  <c r="O133" i="4" s="1"/>
  <c r="O109" i="4"/>
  <c r="O121" i="4" s="1"/>
  <c r="Q80" i="3"/>
  <c r="AG54" i="1" s="1"/>
  <c r="K117" i="3"/>
  <c r="R124" i="3"/>
  <c r="AM67" i="3"/>
  <c r="AC54" i="3"/>
  <c r="AC65" i="3" s="1"/>
  <c r="AH104" i="3" l="1"/>
  <c r="AI96" i="3"/>
  <c r="AI107" i="3" s="1"/>
  <c r="AI97" i="3"/>
  <c r="AI99" i="3"/>
  <c r="AI98" i="3"/>
  <c r="AF32" i="1"/>
  <c r="K34" i="1"/>
  <c r="L31" i="1"/>
  <c r="L32" i="1" s="1"/>
  <c r="AG31" i="1"/>
  <c r="AG34" i="1" s="1"/>
  <c r="AK27" i="3"/>
  <c r="H122" i="1"/>
  <c r="H121" i="1"/>
  <c r="Q98" i="4"/>
  <c r="Q133" i="4" s="1"/>
  <c r="AV53" i="1"/>
  <c r="AV45" i="1" s="1"/>
  <c r="AU25" i="1"/>
  <c r="AU26" i="1" s="1"/>
  <c r="AU53" i="1"/>
  <c r="AU45" i="1" s="1"/>
  <c r="AU23" i="1"/>
  <c r="AV23" i="1"/>
  <c r="AB35" i="3"/>
  <c r="AW22" i="1" s="1"/>
  <c r="AA58" i="3"/>
  <c r="AA69" i="3" s="1"/>
  <c r="AC27" i="3"/>
  <c r="AD27" i="3" s="1"/>
  <c r="AD50" i="3" s="1"/>
  <c r="AD61" i="3" s="1"/>
  <c r="AU31" i="1"/>
  <c r="BI31" i="1" s="1"/>
  <c r="Z69" i="3"/>
  <c r="R88" i="3"/>
  <c r="R86" i="3"/>
  <c r="R87" i="3"/>
  <c r="R89" i="3"/>
  <c r="AG56" i="1"/>
  <c r="AU56" i="1" s="1"/>
  <c r="BI56" i="1" s="1"/>
  <c r="Q93" i="3"/>
  <c r="AG46" i="1" s="1"/>
  <c r="S23" i="3"/>
  <c r="S90" i="3" s="1"/>
  <c r="T22" i="3"/>
  <c r="AB58" i="3"/>
  <c r="AW31" i="1" s="1"/>
  <c r="AV25" i="1"/>
  <c r="W115" i="3"/>
  <c r="W80" i="3"/>
  <c r="AR54" i="1" s="1"/>
  <c r="G23" i="3"/>
  <c r="W85" i="3"/>
  <c r="AG22" i="3"/>
  <c r="BF46" i="1"/>
  <c r="BF47" i="1" s="1"/>
  <c r="BF54" i="1"/>
  <c r="AF107" i="3"/>
  <c r="AF115" i="3" s="1"/>
  <c r="Y22" i="3"/>
  <c r="X23" i="3"/>
  <c r="X73" i="3"/>
  <c r="X72" i="3"/>
  <c r="AD28" i="3"/>
  <c r="N28" i="1"/>
  <c r="P28" i="1" s="1"/>
  <c r="BJ44" i="1"/>
  <c r="AT35" i="1"/>
  <c r="AI17" i="1"/>
  <c r="AW17" i="1" s="1"/>
  <c r="O24" i="4"/>
  <c r="N27" i="4"/>
  <c r="N18" i="4"/>
  <c r="N26" i="4"/>
  <c r="N23" i="4"/>
  <c r="N17" i="4"/>
  <c r="N15" i="4"/>
  <c r="AX21" i="1"/>
  <c r="AD52" i="3"/>
  <c r="AD63" i="3" s="1"/>
  <c r="O26" i="4"/>
  <c r="T8" i="3"/>
  <c r="U8" i="3" s="1"/>
  <c r="AB8" i="3"/>
  <c r="AX28" i="1"/>
  <c r="I98" i="3"/>
  <c r="H104" i="3"/>
  <c r="I96" i="3"/>
  <c r="K122" i="3"/>
  <c r="H107" i="3"/>
  <c r="H115" i="3" s="1"/>
  <c r="K56" i="1" s="1"/>
  <c r="P104" i="3"/>
  <c r="P107" i="3"/>
  <c r="P115" i="3" s="1"/>
  <c r="AH108" i="3"/>
  <c r="AH115" i="3" s="1"/>
  <c r="I97" i="3"/>
  <c r="Y107" i="3"/>
  <c r="Y115" i="3" s="1"/>
  <c r="Y104" i="3"/>
  <c r="AJ24" i="3"/>
  <c r="J24" i="3"/>
  <c r="Z97" i="3"/>
  <c r="Z108" i="3" s="1"/>
  <c r="AA24" i="3"/>
  <c r="Z96" i="3"/>
  <c r="Z98" i="3"/>
  <c r="Z109" i="3" s="1"/>
  <c r="Z99" i="3"/>
  <c r="Q99" i="3"/>
  <c r="R24" i="3"/>
  <c r="Q98" i="3"/>
  <c r="Q109" i="3" s="1"/>
  <c r="Q96" i="3"/>
  <c r="Q97" i="3"/>
  <c r="Q108" i="3" s="1"/>
  <c r="BG32" i="1"/>
  <c r="BG34" i="1"/>
  <c r="AL51" i="3"/>
  <c r="AL62" i="3" s="1"/>
  <c r="K50" i="3"/>
  <c r="BG23" i="1"/>
  <c r="BG26" i="1"/>
  <c r="BH25" i="1"/>
  <c r="BF35" i="1"/>
  <c r="J128" i="3"/>
  <c r="AF35" i="1"/>
  <c r="T33" i="3"/>
  <c r="T67" i="3" s="1"/>
  <c r="T32" i="3"/>
  <c r="S77" i="3"/>
  <c r="S75" i="3"/>
  <c r="T30" i="3"/>
  <c r="S53" i="3"/>
  <c r="S64" i="3" s="1"/>
  <c r="Q69" i="3"/>
  <c r="S72" i="3"/>
  <c r="S35" i="3"/>
  <c r="AI22" i="1" s="1"/>
  <c r="T27" i="3"/>
  <c r="S50" i="3"/>
  <c r="AM52" i="3"/>
  <c r="AM63" i="3" s="1"/>
  <c r="AS118" i="1"/>
  <c r="AS121" i="1"/>
  <c r="AS115" i="1"/>
  <c r="K120" i="3"/>
  <c r="S120" i="3"/>
  <c r="R128" i="3"/>
  <c r="S74" i="3"/>
  <c r="T29" i="3"/>
  <c r="S52" i="3"/>
  <c r="S63" i="3" s="1"/>
  <c r="AM53" i="3"/>
  <c r="AM64" i="3" s="1"/>
  <c r="K51" i="3"/>
  <c r="K62" i="3" s="1"/>
  <c r="R62" i="3"/>
  <c r="J61" i="3"/>
  <c r="J58" i="3"/>
  <c r="J69" i="3" s="1"/>
  <c r="R46" i="3"/>
  <c r="AH25" i="1"/>
  <c r="AD53" i="3"/>
  <c r="AD64" i="3" s="1"/>
  <c r="T117" i="3"/>
  <c r="T126" i="3" s="1"/>
  <c r="AM54" i="3"/>
  <c r="AM65" i="3" s="1"/>
  <c r="R58" i="3"/>
  <c r="R61" i="3"/>
  <c r="M22" i="1"/>
  <c r="M25" i="1" s="1"/>
  <c r="AG23" i="1"/>
  <c r="AG26" i="1"/>
  <c r="K52" i="3"/>
  <c r="K63" i="3" s="1"/>
  <c r="R63" i="3"/>
  <c r="AD55" i="3"/>
  <c r="AD66" i="3" s="1"/>
  <c r="L23" i="1"/>
  <c r="L26" i="1"/>
  <c r="K123" i="3"/>
  <c r="S123" i="3"/>
  <c r="R80" i="3"/>
  <c r="AH54" i="1" s="1"/>
  <c r="K121" i="3"/>
  <c r="S121" i="3"/>
  <c r="K124" i="3"/>
  <c r="S124" i="3"/>
  <c r="T124" i="3" s="1"/>
  <c r="U124" i="3" s="1"/>
  <c r="AM55" i="3"/>
  <c r="AM66" i="3" s="1"/>
  <c r="AD54" i="3"/>
  <c r="AD65" i="3" s="1"/>
  <c r="AC120" i="3"/>
  <c r="AB128" i="3"/>
  <c r="S76" i="3"/>
  <c r="T31" i="3"/>
  <c r="S54" i="3"/>
  <c r="S65" i="3" s="1"/>
  <c r="U56" i="3"/>
  <c r="U16" i="3"/>
  <c r="U117" i="3" s="1"/>
  <c r="U126" i="3" s="1"/>
  <c r="K53" i="3"/>
  <c r="K64" i="3" s="1"/>
  <c r="R64" i="3"/>
  <c r="S73" i="3"/>
  <c r="T28" i="3"/>
  <c r="S51" i="3"/>
  <c r="S62" i="3" s="1"/>
  <c r="K35" i="3"/>
  <c r="K46" i="3" s="1"/>
  <c r="K38" i="3"/>
  <c r="H22" i="3" l="1"/>
  <c r="AG73" i="3"/>
  <c r="AG72" i="3"/>
  <c r="AI104" i="3"/>
  <c r="AJ96" i="3"/>
  <c r="AJ97" i="3"/>
  <c r="AJ100" i="3"/>
  <c r="AJ98" i="3"/>
  <c r="AJ99" i="3"/>
  <c r="L34" i="1"/>
  <c r="AH31" i="1"/>
  <c r="AH34" i="1" s="1"/>
  <c r="AG32" i="1"/>
  <c r="G72" i="3"/>
  <c r="G80" i="3" s="1"/>
  <c r="G107" i="3"/>
  <c r="G115" i="3" s="1"/>
  <c r="J56" i="1" s="1"/>
  <c r="AL27" i="3"/>
  <c r="AK35" i="3"/>
  <c r="M31" i="1"/>
  <c r="M32" i="1" s="1"/>
  <c r="AW23" i="1"/>
  <c r="AV26" i="1"/>
  <c r="AV31" i="1"/>
  <c r="BJ31" i="1" s="1"/>
  <c r="BL31" i="1" s="1"/>
  <c r="AW25" i="1"/>
  <c r="AW26" i="1" s="1"/>
  <c r="AB46" i="3"/>
  <c r="AB69" i="3"/>
  <c r="AC35" i="3"/>
  <c r="AC50" i="3"/>
  <c r="AC61" i="3" s="1"/>
  <c r="AU34" i="1"/>
  <c r="AU35" i="1" s="1"/>
  <c r="AU32" i="1"/>
  <c r="R93" i="3"/>
  <c r="AH46" i="1" s="1"/>
  <c r="AH56" i="1"/>
  <c r="S85" i="3"/>
  <c r="S89" i="3"/>
  <c r="S87" i="3"/>
  <c r="S88" i="3"/>
  <c r="S86" i="3"/>
  <c r="AJ17" i="1"/>
  <c r="AX17" i="1" s="1"/>
  <c r="U22" i="3"/>
  <c r="U23" i="3" s="1"/>
  <c r="T23" i="3"/>
  <c r="T90" i="3" s="1"/>
  <c r="W93" i="3"/>
  <c r="AR46" i="1" s="1"/>
  <c r="G85" i="3"/>
  <c r="G93" i="3" s="1"/>
  <c r="X80" i="3"/>
  <c r="AG23" i="3"/>
  <c r="AH22" i="3"/>
  <c r="H73" i="3"/>
  <c r="H72" i="3"/>
  <c r="X86" i="3"/>
  <c r="X85" i="3"/>
  <c r="Y74" i="3"/>
  <c r="Z22" i="3"/>
  <c r="Y23" i="3"/>
  <c r="Y72" i="3"/>
  <c r="Y73" i="3"/>
  <c r="AD51" i="3"/>
  <c r="AD62" i="3" s="1"/>
  <c r="AD35" i="3"/>
  <c r="O17" i="4"/>
  <c r="O15" i="4"/>
  <c r="P27" i="4"/>
  <c r="O23" i="4"/>
  <c r="O14" i="4"/>
  <c r="O27" i="4"/>
  <c r="O18" i="4"/>
  <c r="N29" i="1"/>
  <c r="P24" i="4"/>
  <c r="I108" i="3"/>
  <c r="P26" i="4"/>
  <c r="Q14" i="4"/>
  <c r="P23" i="4"/>
  <c r="P18" i="4"/>
  <c r="P15" i="4"/>
  <c r="P17" i="4"/>
  <c r="AK8" i="3"/>
  <c r="AC8" i="3"/>
  <c r="I107" i="3"/>
  <c r="I104" i="3"/>
  <c r="J96" i="3"/>
  <c r="Z104" i="3"/>
  <c r="Z107" i="3"/>
  <c r="Z115" i="3" s="1"/>
  <c r="AI108" i="3"/>
  <c r="J108" i="3" s="1"/>
  <c r="J97" i="3"/>
  <c r="S24" i="3"/>
  <c r="R100" i="3"/>
  <c r="R98" i="3"/>
  <c r="R109" i="3" s="1"/>
  <c r="R99" i="3"/>
  <c r="R110" i="3" s="1"/>
  <c r="R96" i="3"/>
  <c r="R97" i="3"/>
  <c r="R108" i="3" s="1"/>
  <c r="AI109" i="3"/>
  <c r="J109" i="3" s="1"/>
  <c r="J98" i="3"/>
  <c r="J99" i="3"/>
  <c r="AK24" i="3"/>
  <c r="AK96" i="3" s="1"/>
  <c r="K24" i="3"/>
  <c r="AA99" i="3"/>
  <c r="AA110" i="3" s="1"/>
  <c r="AB24" i="3"/>
  <c r="AA100" i="3"/>
  <c r="AA97" i="3"/>
  <c r="AA108" i="3" s="1"/>
  <c r="AA96" i="3"/>
  <c r="AA98" i="3"/>
  <c r="AA109" i="3" s="1"/>
  <c r="J55" i="1"/>
  <c r="J171" i="1" s="1"/>
  <c r="Q104" i="3"/>
  <c r="Q107" i="3"/>
  <c r="Q115" i="3" s="1"/>
  <c r="M44" i="1"/>
  <c r="M53" i="1" s="1"/>
  <c r="BH32" i="1"/>
  <c r="BH34" i="1"/>
  <c r="AM51" i="3"/>
  <c r="AM62" i="3" s="1"/>
  <c r="BI25" i="1"/>
  <c r="AK50" i="3"/>
  <c r="BH23" i="1"/>
  <c r="BH26" i="1"/>
  <c r="BG35" i="1"/>
  <c r="M23" i="1"/>
  <c r="M26" i="1"/>
  <c r="U30" i="3"/>
  <c r="T75" i="3"/>
  <c r="T53" i="3"/>
  <c r="T64" i="3" s="1"/>
  <c r="T120" i="3"/>
  <c r="S128" i="3"/>
  <c r="K128" i="3"/>
  <c r="U27" i="3"/>
  <c r="T35" i="3"/>
  <c r="AJ22" i="1" s="1"/>
  <c r="T72" i="3"/>
  <c r="T50" i="3"/>
  <c r="AG35" i="1"/>
  <c r="K58" i="3"/>
  <c r="K69" i="3" s="1"/>
  <c r="K61" i="3"/>
  <c r="T74" i="3"/>
  <c r="U29" i="3"/>
  <c r="T52" i="3"/>
  <c r="T63" i="3" s="1"/>
  <c r="S46" i="3"/>
  <c r="AI25" i="1"/>
  <c r="U33" i="3"/>
  <c r="U67" i="3" s="1"/>
  <c r="R69" i="3"/>
  <c r="S80" i="3"/>
  <c r="T77" i="3"/>
  <c r="U32" i="3"/>
  <c r="T55" i="3"/>
  <c r="T66" i="3" s="1"/>
  <c r="K47" i="1"/>
  <c r="K42" i="1"/>
  <c r="K35" i="1"/>
  <c r="AC128" i="3"/>
  <c r="AD120" i="3"/>
  <c r="AD128" i="3" s="1"/>
  <c r="U28" i="3"/>
  <c r="T73" i="3"/>
  <c r="T51" i="3"/>
  <c r="T62" i="3" s="1"/>
  <c r="U31" i="3"/>
  <c r="T76" i="3"/>
  <c r="T54" i="3"/>
  <c r="T65" i="3" s="1"/>
  <c r="AH23" i="1"/>
  <c r="AH26" i="1"/>
  <c r="AI26" i="1" s="1"/>
  <c r="AJ26" i="1" s="1"/>
  <c r="N22" i="1"/>
  <c r="S61" i="3"/>
  <c r="S58" i="3"/>
  <c r="AI31" i="1" s="1"/>
  <c r="T78" i="3"/>
  <c r="AG80" i="3" l="1"/>
  <c r="I22" i="3"/>
  <c r="AH74" i="3"/>
  <c r="I74" i="3" s="1"/>
  <c r="AH73" i="3"/>
  <c r="I73" i="3" s="1"/>
  <c r="AH72" i="3"/>
  <c r="I72" i="3" s="1"/>
  <c r="H23" i="3"/>
  <c r="AG86" i="3"/>
  <c r="H86" i="3" s="1"/>
  <c r="AG85" i="3"/>
  <c r="H85" i="3" s="1"/>
  <c r="AJ104" i="3"/>
  <c r="AH32" i="1"/>
  <c r="AC46" i="3"/>
  <c r="AX22" i="1"/>
  <c r="AX23" i="1" s="1"/>
  <c r="H80" i="3"/>
  <c r="AL35" i="3"/>
  <c r="AM27" i="3"/>
  <c r="AM35" i="3" s="1"/>
  <c r="N44" i="1"/>
  <c r="M34" i="1"/>
  <c r="N31" i="1"/>
  <c r="P31" i="1" s="1"/>
  <c r="AR47" i="1"/>
  <c r="J43" i="1"/>
  <c r="AI56" i="1"/>
  <c r="AW56" i="1" s="1"/>
  <c r="AV56" i="1"/>
  <c r="BJ56" i="1" s="1"/>
  <c r="AV32" i="1"/>
  <c r="AW34" i="1"/>
  <c r="AW35" i="1" s="1"/>
  <c r="AC58" i="3"/>
  <c r="AX31" i="1" s="1"/>
  <c r="AD46" i="3"/>
  <c r="AV34" i="1"/>
  <c r="AV35" i="1" s="1"/>
  <c r="T87" i="3"/>
  <c r="T88" i="3"/>
  <c r="T91" i="3"/>
  <c r="S93" i="3"/>
  <c r="T86" i="3"/>
  <c r="T85" i="3"/>
  <c r="T89" i="3"/>
  <c r="AD58" i="3"/>
  <c r="AD69" i="3" s="1"/>
  <c r="I23" i="3"/>
  <c r="Y87" i="3"/>
  <c r="Y85" i="3"/>
  <c r="Y86" i="3"/>
  <c r="J22" i="3"/>
  <c r="AA22" i="3"/>
  <c r="Z23" i="3"/>
  <c r="Z74" i="3"/>
  <c r="Z75" i="3"/>
  <c r="Z73" i="3"/>
  <c r="Z72" i="3"/>
  <c r="X93" i="3"/>
  <c r="AS46" i="1" s="1"/>
  <c r="BG54" i="1"/>
  <c r="AH23" i="3"/>
  <c r="AI22" i="3"/>
  <c r="Y80" i="3"/>
  <c r="AT54" i="1" s="1"/>
  <c r="P14" i="4"/>
  <c r="Q15" i="4"/>
  <c r="Q23" i="4"/>
  <c r="Q26" i="4"/>
  <c r="Q24" i="4"/>
  <c r="Q18" i="4"/>
  <c r="Q27" i="4"/>
  <c r="Q17" i="4"/>
  <c r="I115" i="3"/>
  <c r="L56" i="1" s="1"/>
  <c r="AD8" i="3"/>
  <c r="AL8" i="3"/>
  <c r="AM8" i="3" s="1"/>
  <c r="AI115" i="3"/>
  <c r="K100" i="3"/>
  <c r="K96" i="3"/>
  <c r="J107" i="3"/>
  <c r="J115" i="3" s="1"/>
  <c r="M56" i="1" s="1"/>
  <c r="AJ107" i="3"/>
  <c r="AJ110" i="3"/>
  <c r="K110" i="3" s="1"/>
  <c r="K99" i="3"/>
  <c r="AL24" i="3"/>
  <c r="AL96" i="3" s="1"/>
  <c r="AK101" i="3"/>
  <c r="AK99" i="3"/>
  <c r="AK110" i="3" s="1"/>
  <c r="AK100" i="3"/>
  <c r="AK111" i="3" s="1"/>
  <c r="AK98" i="3"/>
  <c r="AK109" i="3" s="1"/>
  <c r="AK97" i="3"/>
  <c r="AK108" i="3" s="1"/>
  <c r="T24" i="3"/>
  <c r="S101" i="3"/>
  <c r="S96" i="3"/>
  <c r="S99" i="3"/>
  <c r="S110" i="3" s="1"/>
  <c r="S100" i="3"/>
  <c r="S111" i="3" s="1"/>
  <c r="S98" i="3"/>
  <c r="S109" i="3" s="1"/>
  <c r="S97" i="3"/>
  <c r="S108" i="3" s="1"/>
  <c r="J104" i="3"/>
  <c r="AB100" i="3"/>
  <c r="AB111" i="3" s="1"/>
  <c r="AB98" i="3"/>
  <c r="AB109" i="3" s="1"/>
  <c r="AB99" i="3"/>
  <c r="AB110" i="3" s="1"/>
  <c r="AC24" i="3"/>
  <c r="AB101" i="3"/>
  <c r="AB96" i="3"/>
  <c r="AB97" i="3"/>
  <c r="AB108" i="3" s="1"/>
  <c r="R107" i="3"/>
  <c r="R115" i="3" s="1"/>
  <c r="R104" i="3"/>
  <c r="AJ109" i="3"/>
  <c r="K109" i="3" s="1"/>
  <c r="K98" i="3"/>
  <c r="AJ108" i="3"/>
  <c r="K97" i="3"/>
  <c r="AA107" i="3"/>
  <c r="AA115" i="3" s="1"/>
  <c r="AA104" i="3"/>
  <c r="BI32" i="1"/>
  <c r="BI34" i="1"/>
  <c r="AI32" i="1"/>
  <c r="N25" i="1"/>
  <c r="P25" i="1" s="1"/>
  <c r="P22" i="1"/>
  <c r="AL50" i="3"/>
  <c r="AK46" i="3"/>
  <c r="BJ25" i="1"/>
  <c r="AK61" i="3"/>
  <c r="AK58" i="3"/>
  <c r="BH35" i="1"/>
  <c r="AK107" i="3"/>
  <c r="BI23" i="1"/>
  <c r="BI26" i="1"/>
  <c r="K148" i="1"/>
  <c r="K149" i="1" s="1"/>
  <c r="K150" i="1" s="1"/>
  <c r="S69" i="3"/>
  <c r="U78" i="3"/>
  <c r="U91" i="3"/>
  <c r="T61" i="3"/>
  <c r="T58" i="3"/>
  <c r="AJ31" i="1" s="1"/>
  <c r="AI23" i="1"/>
  <c r="U88" i="3"/>
  <c r="U75" i="3"/>
  <c r="U53" i="3"/>
  <c r="U64" i="3" s="1"/>
  <c r="U86" i="3"/>
  <c r="U73" i="3"/>
  <c r="U51" i="3"/>
  <c r="U62" i="3" s="1"/>
  <c r="N23" i="1"/>
  <c r="U89" i="3"/>
  <c r="U76" i="3"/>
  <c r="U54" i="3"/>
  <c r="U65" i="3" s="1"/>
  <c r="U90" i="3"/>
  <c r="U77" i="3"/>
  <c r="U55" i="3"/>
  <c r="U66" i="3" s="1"/>
  <c r="T80" i="3"/>
  <c r="AH35" i="1"/>
  <c r="AI55" i="1"/>
  <c r="T128" i="3"/>
  <c r="U120" i="3"/>
  <c r="U128" i="3" s="1"/>
  <c r="T46" i="3"/>
  <c r="AJ25" i="1"/>
  <c r="L47" i="1"/>
  <c r="L148" i="1" s="1"/>
  <c r="L42" i="1"/>
  <c r="L35" i="1"/>
  <c r="U87" i="3"/>
  <c r="U74" i="3"/>
  <c r="U52" i="3"/>
  <c r="U63" i="3" s="1"/>
  <c r="U85" i="3"/>
  <c r="U35" i="3"/>
  <c r="U46" i="3" s="1"/>
  <c r="U72" i="3"/>
  <c r="U50" i="3"/>
  <c r="AS54" i="1"/>
  <c r="AH80" i="3" l="1"/>
  <c r="AG93" i="3"/>
  <c r="AI75" i="3"/>
  <c r="AI74" i="3"/>
  <c r="AI73" i="3"/>
  <c r="AI72" i="3"/>
  <c r="J72" i="3" s="1"/>
  <c r="AH87" i="3"/>
  <c r="I87" i="3" s="1"/>
  <c r="AH86" i="3"/>
  <c r="I86" i="3" s="1"/>
  <c r="AH85" i="3"/>
  <c r="I85" i="3" s="1"/>
  <c r="H93" i="3"/>
  <c r="I80" i="3"/>
  <c r="N53" i="1"/>
  <c r="N34" i="1"/>
  <c r="K98" i="1" s="1"/>
  <c r="N32" i="1"/>
  <c r="AS47" i="1"/>
  <c r="J52" i="1"/>
  <c r="J152" i="1" s="1"/>
  <c r="J155" i="1" s="1"/>
  <c r="J169" i="1"/>
  <c r="J170" i="1" s="1"/>
  <c r="J180" i="1" s="1"/>
  <c r="AI53" i="1"/>
  <c r="AI45" i="1" s="1"/>
  <c r="AJ56" i="1"/>
  <c r="AX56" i="1" s="1"/>
  <c r="AX32" i="1"/>
  <c r="AW32" i="1"/>
  <c r="AC69" i="3"/>
  <c r="AX25" i="1"/>
  <c r="AX26" i="1" s="1"/>
  <c r="T93" i="3"/>
  <c r="AJ45" i="1" s="1"/>
  <c r="BG46" i="1"/>
  <c r="BG47" i="1" s="1"/>
  <c r="Z80" i="3"/>
  <c r="AU54" i="1" s="1"/>
  <c r="Z87" i="3"/>
  <c r="Z88" i="3"/>
  <c r="Z86" i="3"/>
  <c r="Z85" i="3"/>
  <c r="AA23" i="3"/>
  <c r="AB22" i="3"/>
  <c r="AA75" i="3"/>
  <c r="AA76" i="3"/>
  <c r="AA74" i="3"/>
  <c r="AA72" i="3"/>
  <c r="AA73" i="3"/>
  <c r="BH54" i="1"/>
  <c r="Y93" i="3"/>
  <c r="AT46" i="1" s="1"/>
  <c r="J74" i="3"/>
  <c r="J75" i="3"/>
  <c r="AJ22" i="3"/>
  <c r="K22" i="3" s="1"/>
  <c r="AI23" i="3"/>
  <c r="J73" i="3"/>
  <c r="AJ55" i="1"/>
  <c r="AI52" i="1"/>
  <c r="K104" i="3"/>
  <c r="AJ115" i="3"/>
  <c r="K107" i="3"/>
  <c r="U24" i="3"/>
  <c r="T97" i="3"/>
  <c r="T108" i="3" s="1"/>
  <c r="T98" i="3"/>
  <c r="T109" i="3" s="1"/>
  <c r="T101" i="3"/>
  <c r="T112" i="3" s="1"/>
  <c r="T102" i="3"/>
  <c r="T96" i="3"/>
  <c r="T100" i="3"/>
  <c r="T111" i="3" s="1"/>
  <c r="T99" i="3"/>
  <c r="T110" i="3" s="1"/>
  <c r="AK115" i="3"/>
  <c r="AC97" i="3"/>
  <c r="AC108" i="3" s="1"/>
  <c r="AC99" i="3"/>
  <c r="AC110" i="3" s="1"/>
  <c r="AC98" i="3"/>
  <c r="AC109" i="3" s="1"/>
  <c r="AD24" i="3"/>
  <c r="AC101" i="3"/>
  <c r="AC112" i="3" s="1"/>
  <c r="AC102" i="3"/>
  <c r="AC100" i="3"/>
  <c r="AC111" i="3" s="1"/>
  <c r="AC96" i="3"/>
  <c r="AM24" i="3"/>
  <c r="AM96" i="3" s="1"/>
  <c r="AL98" i="3"/>
  <c r="AL109" i="3" s="1"/>
  <c r="AL101" i="3"/>
  <c r="AL112" i="3" s="1"/>
  <c r="AL99" i="3"/>
  <c r="AL110" i="3" s="1"/>
  <c r="AL102" i="3"/>
  <c r="AL100" i="3"/>
  <c r="AL111" i="3" s="1"/>
  <c r="AL97" i="3"/>
  <c r="AL108" i="3" s="1"/>
  <c r="K108" i="3"/>
  <c r="S104" i="3"/>
  <c r="S107" i="3"/>
  <c r="S115" i="3" s="1"/>
  <c r="AK104" i="3"/>
  <c r="K55" i="1"/>
  <c r="K171" i="1" s="1"/>
  <c r="AB107" i="3"/>
  <c r="AB115" i="3" s="1"/>
  <c r="AB104" i="3"/>
  <c r="BJ32" i="1"/>
  <c r="BJ34" i="1"/>
  <c r="AJ32" i="1"/>
  <c r="BI35" i="1"/>
  <c r="AL107" i="3"/>
  <c r="AL61" i="3"/>
  <c r="AL58" i="3"/>
  <c r="AK69" i="3"/>
  <c r="BJ23" i="1"/>
  <c r="BJ26" i="1"/>
  <c r="AL46" i="3"/>
  <c r="AM50" i="3"/>
  <c r="U93" i="3"/>
  <c r="L149" i="1"/>
  <c r="L150" i="1" s="1"/>
  <c r="AJ23" i="1"/>
  <c r="T69" i="3"/>
  <c r="N26" i="1"/>
  <c r="U58" i="3"/>
  <c r="U69" i="3" s="1"/>
  <c r="U61" i="3"/>
  <c r="H152" i="4"/>
  <c r="M47" i="1"/>
  <c r="M42" i="1"/>
  <c r="M35" i="1"/>
  <c r="U80" i="3"/>
  <c r="AI80" i="3" l="1"/>
  <c r="AH93" i="3"/>
  <c r="AJ75" i="3"/>
  <c r="K75" i="3" s="1"/>
  <c r="AJ74" i="3"/>
  <c r="K74" i="3" s="1"/>
  <c r="AJ73" i="3"/>
  <c r="K73" i="3" s="1"/>
  <c r="AJ72" i="3"/>
  <c r="K72" i="3" s="1"/>
  <c r="AJ76" i="3"/>
  <c r="K76" i="3" s="1"/>
  <c r="J23" i="3"/>
  <c r="AI87" i="3"/>
  <c r="J87" i="3" s="1"/>
  <c r="AI86" i="3"/>
  <c r="J86" i="3" s="1"/>
  <c r="AI88" i="3"/>
  <c r="J88" i="3" s="1"/>
  <c r="AI85" i="3"/>
  <c r="J85" i="3" s="1"/>
  <c r="J80" i="3"/>
  <c r="I93" i="3"/>
  <c r="L55" i="1"/>
  <c r="L171" i="1" s="1"/>
  <c r="K43" i="1"/>
  <c r="K52" i="1" s="1"/>
  <c r="K152" i="1" s="1"/>
  <c r="K155" i="1" s="1"/>
  <c r="P34" i="1"/>
  <c r="N47" i="1"/>
  <c r="N148" i="1" s="1"/>
  <c r="N42" i="1"/>
  <c r="AT47" i="1"/>
  <c r="AW52" i="1"/>
  <c r="AW44" i="1" s="1"/>
  <c r="AW53" i="1"/>
  <c r="AW45" i="1" s="1"/>
  <c r="AX52" i="1"/>
  <c r="AX44" i="1" s="1"/>
  <c r="AX53" i="1"/>
  <c r="AX45" i="1" s="1"/>
  <c r="AX34" i="1"/>
  <c r="AX35" i="1" s="1"/>
  <c r="AJ52" i="1"/>
  <c r="AJ53" i="1"/>
  <c r="BH46" i="1"/>
  <c r="BH47" i="1" s="1"/>
  <c r="BI54" i="1"/>
  <c r="AC22" i="3"/>
  <c r="AB23" i="3"/>
  <c r="AB73" i="3"/>
  <c r="AB75" i="3"/>
  <c r="AB74" i="3"/>
  <c r="AB77" i="3"/>
  <c r="AB76" i="3"/>
  <c r="AB72" i="3"/>
  <c r="AA89" i="3"/>
  <c r="AA88" i="3"/>
  <c r="AA87" i="3"/>
  <c r="AA86" i="3"/>
  <c r="AA85" i="3"/>
  <c r="Z93" i="3"/>
  <c r="AU46" i="1" s="1"/>
  <c r="AJ23" i="3"/>
  <c r="K23" i="3" s="1"/>
  <c r="AK22" i="3"/>
  <c r="AA80" i="3"/>
  <c r="AV54" i="1" s="1"/>
  <c r="K115" i="3"/>
  <c r="AL104" i="3"/>
  <c r="AL115" i="3"/>
  <c r="AM99" i="3"/>
  <c r="AM110" i="3" s="1"/>
  <c r="AM98" i="3"/>
  <c r="AM109" i="3" s="1"/>
  <c r="AM102" i="3"/>
  <c r="AM101" i="3"/>
  <c r="AM112" i="3" s="1"/>
  <c r="AM100" i="3"/>
  <c r="AM111" i="3" s="1"/>
  <c r="AM97" i="3"/>
  <c r="AM108" i="3" s="1"/>
  <c r="T107" i="3"/>
  <c r="T115" i="3" s="1"/>
  <c r="T104" i="3"/>
  <c r="AC104" i="3"/>
  <c r="AC107" i="3"/>
  <c r="AC115" i="3" s="1"/>
  <c r="AD97" i="3"/>
  <c r="AD108" i="3" s="1"/>
  <c r="AD101" i="3"/>
  <c r="AD112" i="3" s="1"/>
  <c r="AD102" i="3"/>
  <c r="AD98" i="3"/>
  <c r="AD109" i="3" s="1"/>
  <c r="AD96" i="3"/>
  <c r="AD100" i="3"/>
  <c r="AD111" i="3" s="1"/>
  <c r="AD99" i="3"/>
  <c r="AD110" i="3" s="1"/>
  <c r="U101" i="3"/>
  <c r="U112" i="3" s="1"/>
  <c r="U97" i="3"/>
  <c r="U108" i="3" s="1"/>
  <c r="U100" i="3"/>
  <c r="U111" i="3" s="1"/>
  <c r="U99" i="3"/>
  <c r="U110" i="3" s="1"/>
  <c r="U98" i="3"/>
  <c r="U109" i="3" s="1"/>
  <c r="U102" i="3"/>
  <c r="U96" i="3"/>
  <c r="AM46" i="3"/>
  <c r="BJ35" i="1"/>
  <c r="AM58" i="3"/>
  <c r="AM61" i="3"/>
  <c r="AL69" i="3"/>
  <c r="AM107" i="3"/>
  <c r="M148" i="1"/>
  <c r="M149" i="1" s="1"/>
  <c r="M150" i="1" s="1"/>
  <c r="N35" i="1"/>
  <c r="AI93" i="3" l="1"/>
  <c r="AJ80" i="3"/>
  <c r="AJ87" i="3"/>
  <c r="AJ86" i="3"/>
  <c r="AJ88" i="3"/>
  <c r="AJ85" i="3"/>
  <c r="AJ89" i="3"/>
  <c r="J93" i="3"/>
  <c r="K80" i="3"/>
  <c r="L43" i="1"/>
  <c r="L52" i="1" s="1"/>
  <c r="L152" i="1" s="1"/>
  <c r="L155" i="1" s="1"/>
  <c r="K169" i="1"/>
  <c r="K170" i="1" s="1"/>
  <c r="K180" i="1" s="1"/>
  <c r="M55" i="1"/>
  <c r="M171" i="1" s="1"/>
  <c r="AU47" i="1"/>
  <c r="BI46" i="1"/>
  <c r="BI47" i="1" s="1"/>
  <c r="BJ47" i="1" s="1"/>
  <c r="BJ54" i="1"/>
  <c r="N55" i="1" s="1"/>
  <c r="AA93" i="3"/>
  <c r="AV46" i="1" s="1"/>
  <c r="AK74" i="3"/>
  <c r="AK77" i="3"/>
  <c r="AK76" i="3"/>
  <c r="AK75" i="3"/>
  <c r="AL22" i="3"/>
  <c r="AK23" i="3"/>
  <c r="AK73" i="3"/>
  <c r="AK72" i="3"/>
  <c r="AB80" i="3"/>
  <c r="K86" i="3"/>
  <c r="K89" i="3"/>
  <c r="K87" i="3"/>
  <c r="K88" i="3"/>
  <c r="K85" i="3"/>
  <c r="AB89" i="3"/>
  <c r="AB88" i="3"/>
  <c r="AB87" i="3"/>
  <c r="AB90" i="3"/>
  <c r="AB85" i="3"/>
  <c r="AB86" i="3"/>
  <c r="AC23" i="3"/>
  <c r="AD22" i="3"/>
  <c r="AC77" i="3"/>
  <c r="AC76" i="3"/>
  <c r="AC78" i="3"/>
  <c r="AC74" i="3"/>
  <c r="AC75" i="3"/>
  <c r="AC72" i="3"/>
  <c r="AC73" i="3"/>
  <c r="AD107" i="3"/>
  <c r="AD115" i="3" s="1"/>
  <c r="AD104" i="3"/>
  <c r="AM104" i="3"/>
  <c r="U104" i="3"/>
  <c r="U107" i="3"/>
  <c r="U115" i="3" s="1"/>
  <c r="AM115" i="3"/>
  <c r="AM69" i="3"/>
  <c r="N149" i="1"/>
  <c r="N150" i="1" s="1"/>
  <c r="L98" i="1"/>
  <c r="K101" i="1"/>
  <c r="K103" i="1" s="1"/>
  <c r="AJ93" i="3" l="1"/>
  <c r="N171" i="1"/>
  <c r="K93" i="3"/>
  <c r="L169" i="1"/>
  <c r="L170" i="1" s="1"/>
  <c r="L180" i="1" s="1"/>
  <c r="M43" i="1"/>
  <c r="M52" i="1" s="1"/>
  <c r="M152" i="1" s="1"/>
  <c r="M155" i="1" s="1"/>
  <c r="AV47" i="1"/>
  <c r="BJ46" i="1"/>
  <c r="N43" i="1" s="1"/>
  <c r="N169" i="1" s="1"/>
  <c r="AB93" i="3"/>
  <c r="AW46" i="1" s="1"/>
  <c r="AW47" i="1" s="1"/>
  <c r="AD23" i="3"/>
  <c r="AD75" i="3"/>
  <c r="AD76" i="3"/>
  <c r="AD74" i="3"/>
  <c r="AD77" i="3"/>
  <c r="AD78" i="3"/>
  <c r="AD73" i="3"/>
  <c r="AD72" i="3"/>
  <c r="AL75" i="3"/>
  <c r="AL77" i="3"/>
  <c r="AL76" i="3"/>
  <c r="AM22" i="3"/>
  <c r="AL74" i="3"/>
  <c r="AL23" i="3"/>
  <c r="AL78" i="3"/>
  <c r="AL73" i="3"/>
  <c r="AL72" i="3"/>
  <c r="AC88" i="3"/>
  <c r="AC89" i="3"/>
  <c r="AC90" i="3"/>
  <c r="AC91" i="3"/>
  <c r="AC87" i="3"/>
  <c r="AC85" i="3"/>
  <c r="AC86" i="3"/>
  <c r="AC80" i="3"/>
  <c r="AK80" i="3"/>
  <c r="AK86" i="3"/>
  <c r="AK88" i="3"/>
  <c r="AK87" i="3"/>
  <c r="AK89" i="3"/>
  <c r="AK90" i="3"/>
  <c r="AK85" i="3"/>
  <c r="L101" i="1"/>
  <c r="L103" i="1" s="1"/>
  <c r="M98" i="1"/>
  <c r="M101" i="1" s="1"/>
  <c r="M103" i="1" s="1"/>
  <c r="M169" i="1" l="1"/>
  <c r="M170" i="1" s="1"/>
  <c r="M180" i="1" s="1"/>
  <c r="N52" i="1"/>
  <c r="N170" i="1"/>
  <c r="N180" i="1" s="1"/>
  <c r="AC93" i="3"/>
  <c r="AX46" i="1" s="1"/>
  <c r="AX47" i="1" s="1"/>
  <c r="AK93" i="3"/>
  <c r="AL86" i="3"/>
  <c r="AL89" i="3"/>
  <c r="AL87" i="3"/>
  <c r="AL88" i="3"/>
  <c r="AL90" i="3"/>
  <c r="AL91" i="3"/>
  <c r="AL85" i="3"/>
  <c r="AM23" i="3"/>
  <c r="AM77" i="3"/>
  <c r="AM76" i="3"/>
  <c r="AM74" i="3"/>
  <c r="AM78" i="3"/>
  <c r="AM73" i="3"/>
  <c r="AM75" i="3"/>
  <c r="AM72" i="3"/>
  <c r="AD80" i="3"/>
  <c r="AL80" i="3"/>
  <c r="AD91" i="3"/>
  <c r="AD87" i="3"/>
  <c r="AD89" i="3"/>
  <c r="AD90" i="3"/>
  <c r="AD88" i="3"/>
  <c r="AD86" i="3"/>
  <c r="AD85" i="3"/>
  <c r="N194" i="1"/>
  <c r="N56" i="1" s="1"/>
  <c r="N152" i="1" l="1"/>
  <c r="N155" i="1" s="1"/>
  <c r="AD93" i="3"/>
  <c r="AM80" i="3"/>
  <c r="AM87" i="3"/>
  <c r="AM89" i="3"/>
  <c r="AM90" i="3"/>
  <c r="AM88" i="3"/>
  <c r="AM91" i="3"/>
  <c r="AM86" i="3"/>
  <c r="AM85" i="3"/>
  <c r="AL93" i="3"/>
  <c r="AM93" i="3" l="1"/>
  <c r="AX54" i="1"/>
  <c r="AW54" i="1"/>
  <c r="AI28" i="1"/>
  <c r="AJ29" i="1"/>
  <c r="AJ28" i="1" s="1"/>
  <c r="AJ34" i="1" s="1"/>
  <c r="AJ35" i="1" s="1"/>
  <c r="AI44" i="1"/>
  <c r="AI54" i="1"/>
  <c r="AI34" i="1" l="1"/>
  <c r="AI35" i="1" s="1"/>
  <c r="AL28" i="1"/>
  <c r="AJ44" i="1"/>
  <c r="AI46" i="1"/>
  <c r="AI47" i="1"/>
  <c r="AJ54" i="1"/>
  <c r="AJ46" i="1" l="1"/>
  <c r="AJ47" i="1"/>
  <c r="AM115" i="1" l="1"/>
  <c r="AQ115" i="1" s="1"/>
  <c r="AM116" i="1"/>
  <c r="AQ116" i="1" s="1"/>
  <c r="AM118" i="1"/>
  <c r="AQ118" i="1" s="1"/>
  <c r="AM119" i="1"/>
  <c r="AQ119" i="1" s="1"/>
  <c r="AM121" i="1"/>
  <c r="AQ121" i="1" s="1"/>
  <c r="AM122" i="1"/>
  <c r="AQ122" i="1" s="1"/>
  <c r="G148" i="4"/>
  <c r="G149" i="4"/>
  <c r="G150" i="4"/>
  <c r="H150" i="4"/>
  <c r="G151" i="4"/>
  <c r="H151" i="4"/>
  <c r="G155" i="4"/>
  <c r="G156" i="4"/>
  <c r="E36" i="4"/>
  <c r="F36" i="4"/>
  <c r="G36" i="4"/>
  <c r="H36" i="4"/>
  <c r="I36" i="4"/>
  <c r="M36" i="4"/>
  <c r="N36" i="4"/>
  <c r="O36" i="4"/>
  <c r="P36" i="4"/>
  <c r="Q36" i="4"/>
  <c r="E37" i="4"/>
  <c r="F37" i="4"/>
  <c r="G37" i="4"/>
  <c r="H37" i="4"/>
  <c r="I37" i="4"/>
  <c r="M37" i="4"/>
  <c r="N37" i="4"/>
  <c r="O37" i="4"/>
  <c r="P37" i="4"/>
  <c r="Q37" i="4"/>
  <c r="E38" i="4"/>
  <c r="F38" i="4"/>
  <c r="G38" i="4"/>
  <c r="H38" i="4"/>
  <c r="I38" i="4"/>
  <c r="M38" i="4"/>
  <c r="N38" i="4"/>
  <c r="O38" i="4"/>
  <c r="P38" i="4"/>
  <c r="Q38" i="4"/>
  <c r="E39" i="4"/>
  <c r="F39" i="4"/>
  <c r="G39" i="4"/>
  <c r="H39" i="4"/>
  <c r="I39" i="4"/>
  <c r="M39" i="4"/>
  <c r="N39" i="4"/>
  <c r="O39" i="4"/>
  <c r="P39" i="4"/>
  <c r="Q39" i="4"/>
  <c r="E40" i="4"/>
  <c r="F40" i="4"/>
  <c r="G40" i="4"/>
  <c r="H40" i="4"/>
  <c r="I40" i="4"/>
  <c r="M40" i="4"/>
  <c r="N40" i="4"/>
  <c r="O40" i="4"/>
  <c r="P40" i="4"/>
  <c r="Q40" i="4"/>
  <c r="E46" i="4"/>
  <c r="F46" i="4"/>
  <c r="G46" i="4"/>
  <c r="H46" i="4"/>
  <c r="I46" i="4"/>
  <c r="M46" i="4"/>
  <c r="N46" i="4"/>
  <c r="O46" i="4"/>
  <c r="P46" i="4"/>
  <c r="Q46" i="4"/>
  <c r="E47" i="4"/>
  <c r="F47" i="4"/>
  <c r="G47" i="4"/>
  <c r="H47" i="4"/>
  <c r="I47" i="4"/>
  <c r="M47" i="4"/>
  <c r="N47" i="4"/>
  <c r="O47" i="4"/>
  <c r="P47" i="4"/>
  <c r="Q47" i="4"/>
  <c r="E48" i="4"/>
  <c r="F48" i="4"/>
  <c r="G48" i="4"/>
  <c r="H48" i="4"/>
  <c r="I48" i="4"/>
  <c r="M48" i="4"/>
  <c r="N48" i="4"/>
  <c r="O48" i="4"/>
  <c r="P48" i="4"/>
  <c r="Q48" i="4"/>
  <c r="E49" i="4"/>
  <c r="F49" i="4"/>
  <c r="G49" i="4"/>
  <c r="H49" i="4"/>
  <c r="I49" i="4"/>
  <c r="M49" i="4"/>
  <c r="N49" i="4"/>
  <c r="O49" i="4"/>
  <c r="P49" i="4"/>
  <c r="Q49" i="4"/>
  <c r="E50" i="4"/>
  <c r="F50" i="4"/>
  <c r="G50" i="4"/>
  <c r="H50" i="4"/>
  <c r="I50" i="4"/>
  <c r="M50" i="4"/>
  <c r="N50" i="4"/>
  <c r="O50" i="4"/>
  <c r="P50" i="4"/>
  <c r="Q50" i="4"/>
  <c r="E67" i="4"/>
  <c r="F67" i="4"/>
  <c r="G67" i="4"/>
  <c r="H67" i="4"/>
  <c r="I67" i="4"/>
  <c r="M67" i="4"/>
  <c r="N67" i="4"/>
  <c r="O67" i="4"/>
  <c r="P67" i="4"/>
  <c r="Q67" i="4"/>
  <c r="E68" i="4"/>
  <c r="F68" i="4"/>
  <c r="G68" i="4"/>
  <c r="H68" i="4"/>
  <c r="I68" i="4"/>
  <c r="M68" i="4"/>
  <c r="N68" i="4"/>
  <c r="O68" i="4"/>
  <c r="P68" i="4"/>
  <c r="Q68" i="4"/>
  <c r="E69" i="4"/>
  <c r="F69" i="4"/>
  <c r="G69" i="4"/>
  <c r="H69" i="4"/>
  <c r="I69" i="4"/>
  <c r="M69" i="4"/>
  <c r="N69" i="4"/>
  <c r="O69" i="4"/>
  <c r="P69" i="4"/>
  <c r="Q69" i="4"/>
  <c r="E70" i="4"/>
  <c r="F70" i="4"/>
  <c r="G70" i="4"/>
  <c r="H70" i="4"/>
  <c r="I70" i="4"/>
  <c r="M70" i="4"/>
  <c r="N70" i="4"/>
  <c r="O70" i="4"/>
  <c r="P70" i="4"/>
  <c r="Q70" i="4"/>
  <c r="E71" i="4"/>
  <c r="F71" i="4"/>
  <c r="G71" i="4"/>
  <c r="H71" i="4"/>
  <c r="I71" i="4"/>
  <c r="M71" i="4"/>
  <c r="N71" i="4"/>
  <c r="O71" i="4"/>
  <c r="P71" i="4"/>
  <c r="Q71" i="4"/>
  <c r="E77" i="4"/>
  <c r="F77" i="4"/>
  <c r="G77" i="4"/>
  <c r="H77" i="4"/>
  <c r="I77" i="4"/>
  <c r="M77" i="4"/>
  <c r="N77" i="4"/>
  <c r="O77" i="4"/>
  <c r="P77" i="4"/>
  <c r="Q77" i="4"/>
  <c r="E78" i="4"/>
  <c r="F78" i="4"/>
  <c r="G78" i="4"/>
  <c r="H78" i="4"/>
  <c r="I78" i="4"/>
  <c r="M78" i="4"/>
  <c r="N78" i="4"/>
  <c r="O78" i="4"/>
  <c r="P78" i="4"/>
  <c r="Q78" i="4"/>
  <c r="E79" i="4"/>
  <c r="F79" i="4"/>
  <c r="G79" i="4"/>
  <c r="H79" i="4"/>
  <c r="I79" i="4"/>
  <c r="M79" i="4"/>
  <c r="N79" i="4"/>
  <c r="O79" i="4"/>
  <c r="P79" i="4"/>
  <c r="Q79" i="4"/>
  <c r="E80" i="4"/>
  <c r="F80" i="4"/>
  <c r="G80" i="4"/>
  <c r="H80" i="4"/>
  <c r="I80" i="4"/>
  <c r="M80" i="4"/>
  <c r="N80" i="4"/>
  <c r="O80" i="4"/>
  <c r="P80" i="4"/>
  <c r="Q80" i="4"/>
  <c r="E81" i="4"/>
  <c r="F81" i="4"/>
  <c r="G81" i="4"/>
  <c r="H81" i="4"/>
  <c r="I81" i="4"/>
  <c r="M81" i="4"/>
  <c r="N81" i="4"/>
  <c r="O81" i="4"/>
  <c r="P81" i="4"/>
  <c r="Q81" i="4"/>
  <c r="AC1" i="1" l="1"/>
  <c r="AD1" i="1"/>
  <c r="BM10" i="1"/>
  <c r="BT10" i="1"/>
  <c r="CA10" i="1"/>
  <c r="CH10" i="1"/>
  <c r="CO10" i="1"/>
  <c r="CV10" i="1"/>
  <c r="DC10" i="1"/>
  <c r="DJ10" i="1"/>
  <c r="DQ10" i="1"/>
  <c r="DX10" i="1"/>
  <c r="EE10" i="1"/>
  <c r="EL10" i="1"/>
  <c r="P13" i="1"/>
  <c r="P14" i="1"/>
  <c r="I46" i="1"/>
  <c r="J46" i="1"/>
  <c r="K46" i="1"/>
  <c r="L46" i="1"/>
  <c r="M46" i="1"/>
  <c r="N46" i="1"/>
  <c r="I48" i="1"/>
  <c r="J48" i="1"/>
  <c r="K48" i="1"/>
  <c r="L48" i="1"/>
  <c r="M48" i="1"/>
  <c r="N48" i="1"/>
  <c r="I50" i="1"/>
  <c r="J50" i="1"/>
  <c r="K50" i="1"/>
  <c r="L50" i="1"/>
  <c r="M50" i="1"/>
  <c r="N50" i="1"/>
  <c r="I59" i="1"/>
  <c r="J59" i="1"/>
  <c r="K59" i="1"/>
  <c r="L59" i="1"/>
  <c r="M59" i="1"/>
  <c r="N59" i="1"/>
  <c r="I61" i="1"/>
  <c r="J61" i="1"/>
  <c r="K61" i="1"/>
  <c r="L61" i="1"/>
  <c r="M61" i="1"/>
  <c r="N61" i="1"/>
  <c r="I62" i="1"/>
  <c r="J62" i="1"/>
  <c r="K62" i="1"/>
  <c r="L62" i="1"/>
  <c r="M62" i="1"/>
  <c r="N62" i="1"/>
  <c r="I63" i="1"/>
  <c r="J63" i="1"/>
  <c r="K63" i="1"/>
  <c r="L63" i="1"/>
  <c r="M63" i="1"/>
  <c r="N63" i="1"/>
  <c r="I64" i="1"/>
  <c r="J64" i="1"/>
  <c r="K64" i="1"/>
  <c r="L64" i="1"/>
  <c r="M64" i="1"/>
  <c r="N64" i="1"/>
  <c r="J71" i="1"/>
  <c r="K71" i="1"/>
  <c r="L71" i="1"/>
  <c r="M71" i="1"/>
  <c r="N71" i="1"/>
  <c r="I72" i="1"/>
  <c r="J72" i="1"/>
  <c r="K72" i="1"/>
  <c r="L72" i="1"/>
  <c r="M72" i="1"/>
  <c r="N72" i="1"/>
  <c r="I74" i="1"/>
  <c r="J74" i="1"/>
  <c r="K74" i="1"/>
  <c r="L74" i="1"/>
  <c r="M74" i="1"/>
  <c r="N74" i="1"/>
  <c r="I76" i="1"/>
  <c r="J76" i="1"/>
  <c r="K76" i="1"/>
  <c r="L76" i="1"/>
  <c r="M76" i="1"/>
  <c r="N76" i="1"/>
  <c r="K79" i="1"/>
  <c r="L79" i="1"/>
  <c r="M79" i="1"/>
  <c r="N79" i="1"/>
  <c r="J80" i="1"/>
  <c r="K80" i="1"/>
  <c r="L80" i="1"/>
  <c r="M80" i="1"/>
  <c r="N80" i="1"/>
  <c r="J82" i="1"/>
  <c r="K82" i="1"/>
  <c r="L82" i="1"/>
  <c r="M82" i="1"/>
  <c r="N82" i="1"/>
  <c r="J84" i="1"/>
  <c r="K84" i="1"/>
  <c r="L84" i="1"/>
  <c r="M84" i="1"/>
  <c r="N84" i="1"/>
  <c r="J87" i="1"/>
  <c r="K87" i="1"/>
  <c r="L87" i="1"/>
  <c r="M87" i="1"/>
  <c r="N87" i="1"/>
  <c r="I90" i="1"/>
  <c r="J90" i="1"/>
  <c r="K90" i="1"/>
  <c r="L90" i="1"/>
  <c r="M90" i="1"/>
  <c r="N90" i="1"/>
  <c r="H91" i="1"/>
  <c r="I91" i="1"/>
  <c r="J91" i="1"/>
  <c r="K91" i="1"/>
  <c r="L91" i="1"/>
  <c r="M91" i="1"/>
  <c r="N91" i="1"/>
  <c r="H92" i="1"/>
  <c r="I92" i="1"/>
  <c r="J92" i="1"/>
  <c r="K92" i="1"/>
  <c r="L92" i="1"/>
  <c r="M92" i="1"/>
  <c r="N92" i="1"/>
  <c r="K105" i="1"/>
  <c r="L105" i="1"/>
  <c r="M105" i="1"/>
  <c r="K106" i="1"/>
  <c r="L106" i="1"/>
  <c r="M106" i="1"/>
  <c r="K109" i="1"/>
  <c r="L109" i="1"/>
  <c r="M109" i="1"/>
  <c r="O114" i="1"/>
  <c r="E115" i="1"/>
  <c r="F115" i="1"/>
  <c r="M115" i="1"/>
  <c r="E116" i="1"/>
  <c r="F116" i="1"/>
  <c r="M116" i="1"/>
  <c r="E118" i="1"/>
  <c r="F118" i="1"/>
  <c r="M118" i="1"/>
  <c r="E119" i="1"/>
  <c r="F119" i="1"/>
  <c r="M119" i="1"/>
  <c r="E121" i="1"/>
  <c r="F121" i="1"/>
  <c r="M121" i="1"/>
  <c r="E122" i="1"/>
  <c r="F122" i="1"/>
  <c r="M122" i="1"/>
  <c r="I143" i="1"/>
  <c r="J143" i="1"/>
  <c r="K143" i="1"/>
  <c r="L143" i="1"/>
  <c r="M143" i="1"/>
  <c r="N143" i="1"/>
  <c r="I146" i="1"/>
  <c r="J146" i="1"/>
  <c r="K146" i="1"/>
  <c r="L146" i="1"/>
  <c r="M146" i="1"/>
  <c r="N146" i="1"/>
  <c r="I157" i="1"/>
  <c r="J157" i="1"/>
  <c r="K157" i="1"/>
  <c r="L157" i="1"/>
  <c r="M157" i="1"/>
  <c r="N157" i="1"/>
  <c r="I158" i="1"/>
  <c r="J158" i="1"/>
  <c r="K158" i="1"/>
  <c r="L158" i="1"/>
  <c r="M158" i="1"/>
  <c r="N158" i="1"/>
  <c r="I159" i="1"/>
  <c r="J159" i="1"/>
  <c r="K159" i="1"/>
  <c r="L159" i="1"/>
  <c r="M159" i="1"/>
  <c r="N159" i="1"/>
  <c r="J161" i="1"/>
  <c r="K161" i="1"/>
  <c r="L161" i="1"/>
  <c r="M161" i="1"/>
  <c r="N161" i="1"/>
  <c r="I162" i="1"/>
  <c r="J162" i="1"/>
  <c r="K162" i="1"/>
  <c r="L162" i="1"/>
  <c r="M162" i="1"/>
  <c r="N162" i="1"/>
  <c r="I163" i="1"/>
  <c r="J163" i="1"/>
  <c r="K163" i="1"/>
  <c r="L163" i="1"/>
  <c r="M163" i="1"/>
  <c r="N163" i="1"/>
  <c r="I165" i="1"/>
  <c r="J165" i="1"/>
  <c r="K165" i="1"/>
  <c r="L165" i="1"/>
  <c r="M165" i="1"/>
  <c r="N165" i="1"/>
  <c r="I167" i="1"/>
  <c r="J167" i="1"/>
  <c r="K167" i="1"/>
  <c r="L167" i="1"/>
  <c r="M167" i="1"/>
  <c r="N167" i="1"/>
  <c r="I172" i="1"/>
  <c r="J172" i="1"/>
  <c r="K172" i="1"/>
  <c r="L172" i="1"/>
  <c r="M172" i="1"/>
  <c r="N172" i="1"/>
  <c r="I174" i="1"/>
  <c r="J174" i="1"/>
  <c r="K174" i="1"/>
  <c r="L174" i="1"/>
  <c r="M174" i="1"/>
  <c r="N174" i="1"/>
  <c r="I179" i="1"/>
  <c r="J179" i="1"/>
  <c r="K179" i="1"/>
  <c r="L179" i="1"/>
  <c r="M179" i="1"/>
  <c r="N179" i="1"/>
  <c r="I182" i="1"/>
  <c r="J182" i="1"/>
  <c r="K182" i="1"/>
  <c r="L182" i="1"/>
  <c r="M182" i="1"/>
  <c r="N182" i="1"/>
  <c r="I183" i="1"/>
  <c r="J183" i="1"/>
  <c r="K183" i="1"/>
  <c r="L183" i="1"/>
  <c r="M183" i="1"/>
  <c r="N183" i="1"/>
  <c r="E57" i="4"/>
  <c r="F57" i="4"/>
  <c r="G57" i="4"/>
  <c r="H57" i="4"/>
  <c r="I57" i="4"/>
  <c r="M57" i="4"/>
  <c r="N57" i="4"/>
  <c r="O57" i="4"/>
  <c r="P57" i="4"/>
  <c r="Q57" i="4"/>
  <c r="E58" i="4"/>
  <c r="F58" i="4"/>
  <c r="G58" i="4"/>
  <c r="H58" i="4"/>
  <c r="I58" i="4"/>
  <c r="M58" i="4"/>
  <c r="N58" i="4"/>
  <c r="O58" i="4"/>
  <c r="P58" i="4"/>
  <c r="Q58" i="4"/>
  <c r="E59" i="4"/>
  <c r="F59" i="4"/>
  <c r="G59" i="4"/>
  <c r="H59" i="4"/>
  <c r="I59" i="4"/>
  <c r="M59" i="4"/>
  <c r="N59" i="4"/>
  <c r="O59" i="4"/>
  <c r="P59" i="4"/>
  <c r="Q59" i="4"/>
  <c r="E60" i="4"/>
  <c r="F60" i="4"/>
  <c r="G60" i="4"/>
  <c r="H60" i="4"/>
  <c r="I60" i="4"/>
  <c r="M60" i="4"/>
  <c r="N60" i="4"/>
  <c r="O60" i="4"/>
  <c r="P60" i="4"/>
  <c r="Q60" i="4"/>
  <c r="E61" i="4"/>
  <c r="F61" i="4"/>
  <c r="G61" i="4"/>
  <c r="H61" i="4"/>
  <c r="I61" i="4"/>
  <c r="M61" i="4"/>
  <c r="N61" i="4"/>
  <c r="O61" i="4"/>
  <c r="P61" i="4"/>
  <c r="Q61" i="4"/>
  <c r="E89" i="4"/>
  <c r="F89" i="4"/>
  <c r="G89" i="4"/>
  <c r="H89" i="4"/>
  <c r="I89" i="4"/>
  <c r="M89" i="4"/>
  <c r="N89" i="4"/>
  <c r="O89" i="4"/>
  <c r="P89" i="4"/>
  <c r="Q89" i="4"/>
  <c r="E90" i="4"/>
  <c r="F90" i="4"/>
  <c r="G90" i="4"/>
  <c r="H90" i="4"/>
  <c r="I90" i="4"/>
  <c r="M90" i="4"/>
  <c r="N90" i="4"/>
  <c r="O90" i="4"/>
  <c r="P90" i="4"/>
  <c r="Q90" i="4"/>
  <c r="E91" i="4"/>
  <c r="F91" i="4"/>
  <c r="G91" i="4"/>
  <c r="H91" i="4"/>
  <c r="I91" i="4"/>
  <c r="M91" i="4"/>
  <c r="N91" i="4"/>
  <c r="O91" i="4"/>
  <c r="P91" i="4"/>
  <c r="Q91" i="4"/>
  <c r="E92" i="4"/>
  <c r="F92" i="4"/>
  <c r="G92" i="4"/>
  <c r="H92" i="4"/>
  <c r="I92" i="4"/>
  <c r="M92" i="4"/>
  <c r="N92" i="4"/>
  <c r="O92" i="4"/>
  <c r="P92" i="4"/>
  <c r="Q92" i="4"/>
  <c r="E93" i="4"/>
  <c r="F93" i="4"/>
  <c r="G93" i="4"/>
  <c r="H93" i="4"/>
  <c r="I93" i="4"/>
  <c r="M93" i="4"/>
  <c r="N93" i="4"/>
  <c r="O93" i="4"/>
  <c r="P93" i="4"/>
  <c r="Q93" i="4"/>
  <c r="E99" i="4"/>
  <c r="F99" i="4"/>
  <c r="G99" i="4"/>
  <c r="H99" i="4"/>
  <c r="I99" i="4"/>
  <c r="M99" i="4"/>
  <c r="N99" i="4"/>
  <c r="O99" i="4"/>
  <c r="P99" i="4"/>
  <c r="Q99" i="4"/>
  <c r="E100" i="4"/>
  <c r="F100" i="4"/>
  <c r="G100" i="4"/>
  <c r="H100" i="4"/>
  <c r="I100" i="4"/>
  <c r="M100" i="4"/>
  <c r="N100" i="4"/>
  <c r="O100" i="4"/>
  <c r="P100" i="4"/>
  <c r="Q100" i="4"/>
  <c r="E101" i="4"/>
  <c r="F101" i="4"/>
  <c r="G101" i="4"/>
  <c r="H101" i="4"/>
  <c r="I101" i="4"/>
  <c r="M101" i="4"/>
  <c r="N101" i="4"/>
  <c r="O101" i="4"/>
  <c r="P101" i="4"/>
  <c r="Q101" i="4"/>
  <c r="E102" i="4"/>
  <c r="F102" i="4"/>
  <c r="G102" i="4"/>
  <c r="H102" i="4"/>
  <c r="I102" i="4"/>
  <c r="M102" i="4"/>
  <c r="N102" i="4"/>
  <c r="O102" i="4"/>
  <c r="P102" i="4"/>
  <c r="Q102" i="4"/>
  <c r="E103" i="4"/>
  <c r="F103" i="4"/>
  <c r="G103" i="4"/>
  <c r="H103" i="4"/>
  <c r="I103" i="4"/>
  <c r="M103" i="4"/>
  <c r="N103" i="4"/>
  <c r="O103" i="4"/>
  <c r="P103" i="4"/>
  <c r="Q103" i="4"/>
  <c r="E110" i="4"/>
  <c r="F110" i="4"/>
  <c r="G110" i="4"/>
  <c r="H110" i="4"/>
  <c r="I110" i="4"/>
  <c r="M110" i="4"/>
  <c r="N110" i="4"/>
  <c r="O110" i="4"/>
  <c r="P110" i="4"/>
  <c r="Q110" i="4"/>
  <c r="E111" i="4"/>
  <c r="F111" i="4"/>
  <c r="G111" i="4"/>
  <c r="H111" i="4"/>
  <c r="I111" i="4"/>
  <c r="M111" i="4"/>
  <c r="N111" i="4"/>
  <c r="O111" i="4"/>
  <c r="P111" i="4"/>
  <c r="Q111" i="4"/>
  <c r="E112" i="4"/>
  <c r="F112" i="4"/>
  <c r="G112" i="4"/>
  <c r="H112" i="4"/>
  <c r="I112" i="4"/>
  <c r="M112" i="4"/>
  <c r="N112" i="4"/>
  <c r="O112" i="4"/>
  <c r="P112" i="4"/>
  <c r="Q112" i="4"/>
  <c r="E113" i="4"/>
  <c r="F113" i="4"/>
  <c r="G113" i="4"/>
  <c r="H113" i="4"/>
  <c r="I113" i="4"/>
  <c r="M113" i="4"/>
  <c r="N113" i="4"/>
  <c r="O113" i="4"/>
  <c r="P113" i="4"/>
  <c r="Q113" i="4"/>
  <c r="E114" i="4"/>
  <c r="F114" i="4"/>
  <c r="G114" i="4"/>
  <c r="H114" i="4"/>
  <c r="I114" i="4"/>
  <c r="M114" i="4"/>
  <c r="N114" i="4"/>
  <c r="O114" i="4"/>
  <c r="P114" i="4"/>
  <c r="Q114" i="4"/>
  <c r="E122" i="4"/>
  <c r="F122" i="4"/>
  <c r="G122" i="4"/>
  <c r="H122" i="4"/>
  <c r="I122" i="4"/>
  <c r="M122" i="4"/>
  <c r="N122" i="4"/>
  <c r="O122" i="4"/>
  <c r="P122" i="4"/>
  <c r="Q122" i="4"/>
  <c r="E123" i="4"/>
  <c r="F123" i="4"/>
  <c r="G123" i="4"/>
  <c r="H123" i="4"/>
  <c r="I123" i="4"/>
  <c r="M123" i="4"/>
  <c r="N123" i="4"/>
  <c r="O123" i="4"/>
  <c r="P123" i="4"/>
  <c r="Q123" i="4"/>
  <c r="E124" i="4"/>
  <c r="F124" i="4"/>
  <c r="G124" i="4"/>
  <c r="H124" i="4"/>
  <c r="I124" i="4"/>
  <c r="M124" i="4"/>
  <c r="N124" i="4"/>
  <c r="O124" i="4"/>
  <c r="P124" i="4"/>
  <c r="Q124" i="4"/>
  <c r="E125" i="4"/>
  <c r="F125" i="4"/>
  <c r="G125" i="4"/>
  <c r="H125" i="4"/>
  <c r="I125" i="4"/>
  <c r="M125" i="4"/>
  <c r="N125" i="4"/>
  <c r="O125" i="4"/>
  <c r="P125" i="4"/>
  <c r="Q125" i="4"/>
  <c r="E126" i="4"/>
  <c r="F126" i="4"/>
  <c r="G126" i="4"/>
  <c r="H126" i="4"/>
  <c r="I126" i="4"/>
  <c r="M126" i="4"/>
  <c r="N126" i="4"/>
  <c r="O126" i="4"/>
  <c r="P126" i="4"/>
  <c r="Q126" i="4"/>
  <c r="E134" i="4"/>
  <c r="F134" i="4"/>
  <c r="G134" i="4"/>
  <c r="H134" i="4"/>
  <c r="I134" i="4"/>
  <c r="M134" i="4"/>
  <c r="N134" i="4"/>
  <c r="O134" i="4"/>
  <c r="P134" i="4"/>
  <c r="Q134" i="4"/>
  <c r="E135" i="4"/>
  <c r="F135" i="4"/>
  <c r="G135" i="4"/>
  <c r="H135" i="4"/>
  <c r="I135" i="4"/>
  <c r="M135" i="4"/>
  <c r="N135" i="4"/>
  <c r="O135" i="4"/>
  <c r="P135" i="4"/>
  <c r="Q135" i="4"/>
  <c r="E136" i="4"/>
  <c r="F136" i="4"/>
  <c r="G136" i="4"/>
  <c r="H136" i="4"/>
  <c r="I136" i="4"/>
  <c r="M136" i="4"/>
  <c r="N136" i="4"/>
  <c r="O136" i="4"/>
  <c r="P136" i="4"/>
  <c r="Q136" i="4"/>
  <c r="E137" i="4"/>
  <c r="F137" i="4"/>
  <c r="G137" i="4"/>
  <c r="H137" i="4"/>
  <c r="I137" i="4"/>
  <c r="M137" i="4"/>
  <c r="N137" i="4"/>
  <c r="O137" i="4"/>
  <c r="P137" i="4"/>
  <c r="Q137" i="4"/>
  <c r="E138" i="4"/>
  <c r="F138" i="4"/>
  <c r="G138" i="4"/>
  <c r="H138" i="4"/>
  <c r="I138" i="4"/>
  <c r="M138" i="4"/>
  <c r="N138" i="4"/>
  <c r="O138" i="4"/>
  <c r="P138" i="4"/>
  <c r="Q138" i="4"/>
  <c r="H148" i="4"/>
  <c r="H149" i="4"/>
  <c r="H155" i="4"/>
  <c r="H156" i="4"/>
</calcChain>
</file>

<file path=xl/sharedStrings.xml><?xml version="1.0" encoding="utf-8"?>
<sst xmlns="http://schemas.openxmlformats.org/spreadsheetml/2006/main" count="901" uniqueCount="306">
  <si>
    <t>DRAFT</t>
  </si>
  <si>
    <t>Sources:</t>
  </si>
  <si>
    <t>Uses:</t>
  </si>
  <si>
    <t>Ownership:</t>
  </si>
  <si>
    <t>$ Amount</t>
  </si>
  <si>
    <t>At Close</t>
  </si>
  <si>
    <t>Purchase Price</t>
  </si>
  <si>
    <t xml:space="preserve">  Total Sources</t>
  </si>
  <si>
    <t xml:space="preserve">  Total Uses</t>
  </si>
  <si>
    <t xml:space="preserve">______ </t>
  </si>
  <si>
    <t>less: Interest</t>
  </si>
  <si>
    <t xml:space="preserve">  Net Income</t>
  </si>
  <si>
    <t>Leverage</t>
  </si>
  <si>
    <t xml:space="preserve">  Cash Available for Debt Paydown</t>
  </si>
  <si>
    <t xml:space="preserve">  Beginning</t>
  </si>
  <si>
    <t xml:space="preserve">  less: Paydown</t>
  </si>
  <si>
    <t xml:space="preserve">    Ending</t>
  </si>
  <si>
    <t xml:space="preserve">  Rate</t>
  </si>
  <si>
    <t xml:space="preserve">  Interest</t>
  </si>
  <si>
    <t>Credit Statistics</t>
  </si>
  <si>
    <t xml:space="preserve">  Enterprise Value</t>
  </si>
  <si>
    <t xml:space="preserve">  Common Equity Value</t>
  </si>
  <si>
    <t>Returns Sensitivity Analysis:</t>
  </si>
  <si>
    <t>Returns:</t>
  </si>
  <si>
    <t>Purchase</t>
  </si>
  <si>
    <t>Assumed Exit Multiple</t>
  </si>
  <si>
    <t xml:space="preserve">IRR </t>
  </si>
  <si>
    <t xml:space="preserve">Multiple </t>
  </si>
  <si>
    <t>______</t>
  </si>
  <si>
    <t>Total Revenue</t>
  </si>
  <si>
    <t>Total EBITDA</t>
  </si>
  <si>
    <t>Acquisitions</t>
  </si>
  <si>
    <r>
      <t xml:space="preserve">I.  </t>
    </r>
    <r>
      <rPr>
        <b/>
        <u/>
        <sz val="10"/>
        <rFont val="Times New Roman"/>
        <family val="1"/>
      </rPr>
      <t>TRANSACTION STRUCTURE</t>
    </r>
  </si>
  <si>
    <r>
      <t xml:space="preserve">III.  </t>
    </r>
    <r>
      <rPr>
        <b/>
        <u/>
        <sz val="10"/>
        <rFont val="Times New Roman"/>
        <family val="1"/>
      </rPr>
      <t>DEBT SCHEDULE</t>
    </r>
  </si>
  <si>
    <t>Second Lien Debt</t>
  </si>
  <si>
    <t>less: Second Lien Debt</t>
  </si>
  <si>
    <t>Acquisitions Per Year</t>
  </si>
  <si>
    <t>EBITDA Per Acquisition</t>
  </si>
  <si>
    <t>Assumptions</t>
  </si>
  <si>
    <t>EBITDA Margin Per Acquisition</t>
  </si>
  <si>
    <t>Revenue</t>
  </si>
  <si>
    <t>Revenue Growth</t>
  </si>
  <si>
    <t>EBITDA Margin</t>
  </si>
  <si>
    <t>Total EBITDA Margin</t>
  </si>
  <si>
    <t>NWC</t>
  </si>
  <si>
    <t>I. Valuation Matrix</t>
  </si>
  <si>
    <t>Arrangement Fees</t>
  </si>
  <si>
    <t>OID</t>
  </si>
  <si>
    <t>Accounting</t>
  </si>
  <si>
    <t>Legal</t>
  </si>
  <si>
    <t>Other</t>
  </si>
  <si>
    <t>Total</t>
  </si>
  <si>
    <t xml:space="preserve">  less: (Paydown) / Borrow</t>
  </si>
  <si>
    <t>Total Revenue Growth</t>
  </si>
  <si>
    <t>Multiple (1)</t>
  </si>
  <si>
    <t>CAGRs</t>
  </si>
  <si>
    <t>Simple LBO Analysis</t>
  </si>
  <si>
    <t>Price (1)</t>
  </si>
  <si>
    <t>Capex</t>
  </si>
  <si>
    <t>Δ in NWC</t>
  </si>
  <si>
    <t>Capex as % of Sales</t>
  </si>
  <si>
    <t>NWC as % of Sales</t>
  </si>
  <si>
    <t>Amort. of Transaction Fees (7 Years)</t>
  </si>
  <si>
    <t>_________</t>
  </si>
  <si>
    <t>Interest Deduct.</t>
  </si>
  <si>
    <t>State Taxes @</t>
  </si>
  <si>
    <t>Federal Taxes @</t>
  </si>
  <si>
    <t>Total Taxes</t>
  </si>
  <si>
    <t>Fees &amp; Expenses (3)</t>
  </si>
  <si>
    <t>Valuation Matrix &amp; Returns</t>
  </si>
  <si>
    <t>Mid-Year</t>
  </si>
  <si>
    <t>D&amp;A as % of Sales</t>
  </si>
  <si>
    <t>D&amp;A</t>
  </si>
  <si>
    <t>(1) Excludes Management Fees.</t>
  </si>
  <si>
    <t>Cash Interest Expense</t>
  </si>
  <si>
    <t>OID Amortization</t>
  </si>
  <si>
    <t>Total Interest Expense</t>
  </si>
  <si>
    <t>Tax EBITDA (1)</t>
  </si>
  <si>
    <t>Tax EBIT (1)</t>
  </si>
  <si>
    <t>Interest Expense Limitation</t>
  </si>
  <si>
    <t>Difference Between Actual Int. Expense and Limitation</t>
  </si>
  <si>
    <t>Overage</t>
  </si>
  <si>
    <t>Underage</t>
  </si>
  <si>
    <t>% of EBIT</t>
  </si>
  <si>
    <t>Beginning Carry-Over Interest Expense Deductibility</t>
  </si>
  <si>
    <t>Addition</t>
  </si>
  <si>
    <t>Use</t>
  </si>
  <si>
    <t>Ending Carry-Over Interest Expense Deductibility</t>
  </si>
  <si>
    <t>Reported EBIT</t>
  </si>
  <si>
    <t>Less: Qualified Interest Expense</t>
  </si>
  <si>
    <t>Less: Qualified Capex (2)</t>
  </si>
  <si>
    <t>Federal Taxable Earnings</t>
  </si>
  <si>
    <t>Qualified Interest Expense for Tax Purposes</t>
  </si>
  <si>
    <t>less: Capex</t>
  </si>
  <si>
    <t>less: Fee Amortization</t>
  </si>
  <si>
    <t>plus: Fee Amortization</t>
  </si>
  <si>
    <t>($ in millions, FYE December)</t>
  </si>
  <si>
    <t>Assumptions:</t>
  </si>
  <si>
    <t>EBITDA (incl. Synergies)</t>
  </si>
  <si>
    <t>2L Rate</t>
  </si>
  <si>
    <t>Base D&amp;A</t>
  </si>
  <si>
    <t>Acq. D&amp;A</t>
  </si>
  <si>
    <t>Total D&amp;A</t>
  </si>
  <si>
    <t>Acq. Capex</t>
  </si>
  <si>
    <t>Total Capex</t>
  </si>
  <si>
    <t>Purchase Price / Entry Leverage</t>
  </si>
  <si>
    <t>Purchase Price / Exit Multiple</t>
  </si>
  <si>
    <t xml:space="preserve"> </t>
  </si>
  <si>
    <t>Mgmt</t>
  </si>
  <si>
    <t>Resolute</t>
  </si>
  <si>
    <t>IRR</t>
  </si>
  <si>
    <t>% Own.</t>
  </si>
  <si>
    <t>Tax Rate</t>
  </si>
  <si>
    <t>Assume Step-Up?</t>
  </si>
  <si>
    <t>Exit Multiple</t>
  </si>
  <si>
    <t>--</t>
  </si>
  <si>
    <t>TJC Acq. EBITDA</t>
  </si>
  <si>
    <t>TJC Purchase Multiple</t>
  </si>
  <si>
    <t>Mgmt Purchase Multiple</t>
  </si>
  <si>
    <t>TJC Acq. EBITDA Margin</t>
  </si>
  <si>
    <t>Mgmt Acq. EBITDA Margin</t>
  </si>
  <si>
    <t>Annual Revenue Growth</t>
  </si>
  <si>
    <t>Change in NWC</t>
  </si>
  <si>
    <t>Step</t>
  </si>
  <si>
    <t>Annual Acquired EBITDA</t>
  </si>
  <si>
    <t>x</t>
  </si>
  <si>
    <r>
      <t xml:space="preserve">IV.  </t>
    </r>
    <r>
      <rPr>
        <b/>
        <u/>
        <sz val="10"/>
        <rFont val="Times New Roman"/>
        <family val="1"/>
      </rPr>
      <t>RETURNS ANALYSIS</t>
    </r>
  </si>
  <si>
    <t>TJC Case (5 Year Returns)</t>
  </si>
  <si>
    <t>Step:</t>
  </si>
  <si>
    <t xml:space="preserve">  Total Debt / Adj. EBITDA</t>
  </si>
  <si>
    <t xml:space="preserve">  Adj. EBITDA / Interest</t>
  </si>
  <si>
    <t xml:space="preserve">  Adj. EBITDA less Capex / Interest</t>
  </si>
  <si>
    <t>Mgmt Case (5 Year Returns)</t>
  </si>
  <si>
    <t>Exit Adj. EBITDA Multiple</t>
  </si>
  <si>
    <t>X</t>
  </si>
  <si>
    <t>(2) Excludes investments in buildings, land and improvements.</t>
  </si>
  <si>
    <t>Options (4)</t>
  </si>
  <si>
    <t>(equity / cap</t>
  </si>
  <si>
    <t xml:space="preserve">Exit 
Multiple </t>
  </si>
  <si>
    <t>TJC</t>
  </si>
  <si>
    <t>MGMT</t>
  </si>
  <si>
    <t>less: Acquisition Purchase Price</t>
  </si>
  <si>
    <t>Total 
Leverage</t>
  </si>
  <si>
    <t>Purchase Price / Acquired EBITDA (TJC Case)</t>
  </si>
  <si>
    <t>Purchase Price / Acquired EBITDA (Mgmt Case)</t>
  </si>
  <si>
    <t xml:space="preserve">  PF Adj. Exit EBITDA</t>
  </si>
  <si>
    <t>Actual (5)</t>
  </si>
  <si>
    <r>
      <t xml:space="preserve">VI. </t>
    </r>
    <r>
      <rPr>
        <b/>
        <u/>
        <sz val="10"/>
        <rFont val="Times New Roman"/>
        <family val="1"/>
      </rPr>
      <t>NET WORKING CAPITAL SCHEDULE</t>
    </r>
  </si>
  <si>
    <t>Transaction Fees &amp; Expenses:</t>
  </si>
  <si>
    <t>Illustrative Purchase Price</t>
  </si>
  <si>
    <t>Less: Acquisition Spend</t>
  </si>
  <si>
    <t>Mgmt Acq. EBITDA</t>
  </si>
  <si>
    <t>Less: EBITDA from Foreign Operations</t>
  </si>
  <si>
    <t>EBITDA from U.S. Operations</t>
  </si>
  <si>
    <t>Less: Earnings from Foreign Operations</t>
  </si>
  <si>
    <t>US Taxes @</t>
  </si>
  <si>
    <t>M.E., Africa, India</t>
  </si>
  <si>
    <t>Europe</t>
  </si>
  <si>
    <t>Asia</t>
  </si>
  <si>
    <t>% Revenue</t>
  </si>
  <si>
    <t>ROW Taxes @</t>
  </si>
  <si>
    <r>
      <t xml:space="preserve">V. </t>
    </r>
    <r>
      <rPr>
        <b/>
        <u/>
        <sz val="10"/>
        <rFont val="Times New Roman"/>
        <family val="1"/>
      </rPr>
      <t>TAX SCHEDULE</t>
    </r>
  </si>
  <si>
    <t>less: Management Fees &amp; Other</t>
  </si>
  <si>
    <t>Acquisitions; 1 = Yes, 0 = No</t>
  </si>
  <si>
    <t>OID Amortization per Year</t>
  </si>
  <si>
    <t>Effective Tax Rate</t>
  </si>
  <si>
    <t>Projected FYE</t>
  </si>
  <si>
    <t>% Vested After Class A Return</t>
  </si>
  <si>
    <t>U.S. &amp; Mexico</t>
  </si>
  <si>
    <t>Canada</t>
  </si>
  <si>
    <t>Brazil &amp; Latin America</t>
  </si>
  <si>
    <t>FX</t>
  </si>
  <si>
    <t>Company Name</t>
  </si>
  <si>
    <t>Actual</t>
  </si>
  <si>
    <t>Margin Expansion per Acquisition</t>
  </si>
  <si>
    <t>The Jordan Company, L.P.</t>
  </si>
  <si>
    <t>Simple LBO Model</t>
  </si>
  <si>
    <t>Step-Up: (6)</t>
  </si>
  <si>
    <t>EBITDA Margin (Plus Expansion)</t>
  </si>
  <si>
    <t>Extrapolated</t>
  </si>
  <si>
    <t>Key Assumptions</t>
  </si>
  <si>
    <t>D&amp;A % of Organic Net Sales</t>
  </si>
  <si>
    <t>Capex % of Organic Net Sales</t>
  </si>
  <si>
    <t>1 = MGMT (5 Year Returns),  2 = TJC (5 Year Returns),  3 = Recession (7 Year Returns)</t>
  </si>
  <si>
    <t>Purchase Price (Incl. Fees)</t>
  </si>
  <si>
    <t>Avg. Purchase Price Multiple At Close</t>
  </si>
  <si>
    <t>Avg. Acquisition Multiple At Close</t>
  </si>
  <si>
    <t>Print</t>
  </si>
  <si>
    <t>NWC % of Revenue</t>
  </si>
  <si>
    <t>Total Consolidated Revenue</t>
  </si>
  <si>
    <t>Purchase Multiple</t>
  </si>
  <si>
    <t>Average Transaction Multiple</t>
  </si>
  <si>
    <t>Purchase Price / Transaction Multiple</t>
  </si>
  <si>
    <t>End of Year</t>
  </si>
  <si>
    <t>Floor</t>
  </si>
  <si>
    <t>Rate (2)</t>
  </si>
  <si>
    <t>FD Own. %</t>
  </si>
  <si>
    <t>SOFR + CSA Rate - End of Year</t>
  </si>
  <si>
    <t>Class A Equity (Sellers / Mgmt)</t>
  </si>
  <si>
    <t>less: D&amp;A</t>
  </si>
  <si>
    <t>plus: D&amp;A</t>
  </si>
  <si>
    <t>Sellers / Mgmt.</t>
  </si>
  <si>
    <t>Stub:</t>
  </si>
  <si>
    <t>Transaction Close</t>
  </si>
  <si>
    <t>Year End</t>
  </si>
  <si>
    <t>Stub</t>
  </si>
  <si>
    <t>Total PF Adj. EBITDA</t>
  </si>
  <si>
    <r>
      <t xml:space="preserve">II.  </t>
    </r>
    <r>
      <rPr>
        <b/>
        <u/>
        <sz val="10"/>
        <color rgb="FF000000"/>
        <rFont val="Times New Roman"/>
        <family val="1"/>
      </rPr>
      <t>P&amp;L SUMMARY</t>
    </r>
  </si>
  <si>
    <r>
      <t xml:space="preserve">III.  </t>
    </r>
    <r>
      <rPr>
        <b/>
        <u/>
        <sz val="10"/>
        <color indexed="8"/>
        <rFont val="Times New Roman"/>
        <family val="1"/>
      </rPr>
      <t>CASH FLOWS</t>
    </r>
  </si>
  <si>
    <t xml:space="preserve">-- </t>
  </si>
  <si>
    <t>Revenue Per Acquisition</t>
  </si>
  <si>
    <t xml:space="preserve">Adj. EBITDA </t>
  </si>
  <si>
    <t>Metric</t>
  </si>
  <si>
    <t xml:space="preserve">SOFR </t>
  </si>
  <si>
    <t xml:space="preserve">  % Growth</t>
  </si>
  <si>
    <t>Acquired Revenue</t>
  </si>
  <si>
    <t xml:space="preserve">  % Margin</t>
  </si>
  <si>
    <t>Unitranche Rate</t>
  </si>
  <si>
    <t>Unitranche Debt</t>
  </si>
  <si>
    <t>Unitranche Debt, Net of Cash</t>
  </si>
  <si>
    <t>less: Unitranche Debt, Net of Cash</t>
  </si>
  <si>
    <t>Purchase Price / Organic EBITDA CAGR</t>
  </si>
  <si>
    <t>Vest?</t>
  </si>
  <si>
    <t>Fully Diluted Ownership</t>
  </si>
  <si>
    <t>Diluted Ownership - (Same as above, no time vs. performance split)</t>
  </si>
  <si>
    <t>Purchase Price / Adj. EBITDA</t>
  </si>
  <si>
    <t>Purchase Price / Adj. EBITDA Less CapEx</t>
  </si>
  <si>
    <t>Base Capex</t>
  </si>
  <si>
    <t>Recession Acq. EBITDA Margin</t>
  </si>
  <si>
    <t>Recession Purchase Multiple</t>
  </si>
  <si>
    <t>Recession Acq. EBITDA</t>
  </si>
  <si>
    <t>Est.</t>
  </si>
  <si>
    <t>EBITDA less capex.</t>
  </si>
  <si>
    <t>Mgmt Rollover</t>
  </si>
  <si>
    <t>Resolute VI IRR</t>
  </si>
  <si>
    <t>Resolute VI MOIC</t>
  </si>
  <si>
    <t>Mgmt Appreciation Plan</t>
  </si>
  <si>
    <t>MGMT Projections</t>
  </si>
  <si>
    <t>TJC Projections</t>
  </si>
  <si>
    <t>Circ</t>
  </si>
  <si>
    <t>Case</t>
  </si>
  <si>
    <t>Acq.</t>
  </si>
  <si>
    <t>less: Class A Return of Equity (Res VI &amp; Mgmt)</t>
  </si>
  <si>
    <t>Class A Equity (Res VI)</t>
  </si>
  <si>
    <t xml:space="preserve">FY2025E Adj. EBITDA </t>
  </si>
  <si>
    <t>Memo: Ending Cash</t>
  </si>
  <si>
    <t>Resolute VI</t>
  </si>
  <si>
    <t>MOIC</t>
  </si>
  <si>
    <t>less: Amortization of Step-Up</t>
  </si>
  <si>
    <t>plus: Amortization of Step-Up</t>
  </si>
  <si>
    <t>Organic EBITDA CAGR
('24E - '29P)</t>
  </si>
  <si>
    <t>Free Cash Flow (2)</t>
  </si>
  <si>
    <t>III. Returns Sensitivities - TJC Case Excluding Acquisitions (3)</t>
  </si>
  <si>
    <t>IV. Returns Sensitivities - MGMT Case Including Acquisitions (3)</t>
  </si>
  <si>
    <t>V. Returns Sensitivities - MGMT Case Excluding Acquisitions (3)</t>
  </si>
  <si>
    <t>B&amp;W</t>
  </si>
  <si>
    <t>Capex % of Total Net Sales</t>
  </si>
  <si>
    <t>6 Months</t>
  </si>
  <si>
    <t>'22A - '25E</t>
  </si>
  <si>
    <t>'25E - '30P</t>
  </si>
  <si>
    <t>FY25E</t>
  </si>
  <si>
    <t>25-'30 CAGR</t>
  </si>
  <si>
    <t>Plus: PF Acq. Adj. (Mid-Year Convention)</t>
  </si>
  <si>
    <t>Acquired EBITDA (5)</t>
  </si>
  <si>
    <t>Memo: Cash Available for Debt Paydown (Excl. Acquisitions)</t>
  </si>
  <si>
    <t>% of Initial Debt</t>
  </si>
  <si>
    <t>Memo: Cumulative Cash Flow (Excl. Acquisitions)</t>
  </si>
  <si>
    <t xml:space="preserve">FY2024A Adj. EBITDA </t>
  </si>
  <si>
    <t>LTM Apr-25A EBITDA</t>
  </si>
  <si>
    <t>Adj. EBITDA (1)</t>
  </si>
  <si>
    <t>Annual Acquired Revenue</t>
  </si>
  <si>
    <t>'25E - '30P Organic Revenue CAGR</t>
  </si>
  <si>
    <t>'25E - '30P Organic Adj. EBITDA CAGR</t>
  </si>
  <si>
    <t>'30P Organic Adj. EBITDA</t>
  </si>
  <si>
    <t>'30P Organic Adj. EBITDA - % of MGMT Case</t>
  </si>
  <si>
    <t>'25E - '30P Avg. Capex as a % of Base Net Sales</t>
  </si>
  <si>
    <t># of Acquisitions ('25E - '30P)</t>
  </si>
  <si>
    <t>TJC EBITDA Growth Rate</t>
  </si>
  <si>
    <t>Annual Acquired EBITDA 
('26P - '30P) ($mm)</t>
  </si>
  <si>
    <t>Organic EBITDA CAGR
('25E - '30P)</t>
  </si>
  <si>
    <t>PF (1)</t>
  </si>
  <si>
    <t>(5) Taxable income calculated as EBT less CapEx plus any interest expense in excess of 30.0% of EBIT. Disallowed interest carried forward indefinitely.</t>
  </si>
  <si>
    <t>less: Taxes (5)</t>
  </si>
  <si>
    <t>less: Increase in NWC (6)</t>
  </si>
  <si>
    <t xml:space="preserve">PF Adj. 6/30/30P Exit EBITDA </t>
  </si>
  <si>
    <t>II. Returns Sensitivities - TJC Case Including Acquisitions (3)</t>
  </si>
  <si>
    <t>LTM Jun-25E EBITDA</t>
  </si>
  <si>
    <t>LTM Jun'25E</t>
  </si>
  <si>
    <t>LTM Jun-25E</t>
  </si>
  <si>
    <t>Entry Leverage (x LTM Jun-25E EBITDA)</t>
  </si>
  <si>
    <t>(6) NWC based on Management case percentage of total revenue (14.6% as of LTM Apr-25 Revenue). Subject to further diligence.</t>
  </si>
  <si>
    <t>Excel Color Code Legend</t>
  </si>
  <si>
    <t>Blue</t>
  </si>
  <si>
    <t>Green</t>
  </si>
  <si>
    <t>Linked cell; cell that is connected to another tab</t>
  </si>
  <si>
    <t>Purple</t>
  </si>
  <si>
    <t>Orange</t>
  </si>
  <si>
    <t>Change in excel formula from status quo</t>
  </si>
  <si>
    <t>Black</t>
  </si>
  <si>
    <t>Formula</t>
  </si>
  <si>
    <t>ABC Company</t>
  </si>
  <si>
    <t>Source: Project ABC CIP.</t>
  </si>
  <si>
    <t>Linked cell within tab or CapIQ forumula</t>
  </si>
  <si>
    <t>ABC Co Revenue</t>
  </si>
  <si>
    <t>ABC Co Adj. EBITDA</t>
  </si>
  <si>
    <t>Hardcode; manually input / not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</si>
</sst>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8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_);\(&quot;$&quot;#,##0.0\)"/>
    <numFmt numFmtId="165" formatCode="0.0%_);\(0.0%\)_)"/>
    <numFmt numFmtId="166" formatCode="0.00\x&quot; &quot;"/>
    <numFmt numFmtId="167" formatCode="0.00%_);\(0.00%\)_)"/>
    <numFmt numFmtId="168" formatCode="#,##0.0_);\(#,##0.0\)"/>
    <numFmt numFmtId="169" formatCode="&quot;On&quot;;;&quot;Off&quot;"/>
    <numFmt numFmtId="170" formatCode="0.0%&quot;)&quot;;\(0.0%\)"/>
    <numFmt numFmtId="171" formatCode="0.0%"/>
    <numFmt numFmtId="172" formatCode="0.0\ \x"/>
    <numFmt numFmtId="173" formatCode="m/d/yyyy&quot;E&quot;_)"/>
    <numFmt numFmtId="174" formatCode="&quot;FY&quot;\ 0&quot;P&quot;_)"/>
    <numFmt numFmtId="175" formatCode="0&quot;P&quot;_)"/>
    <numFmt numFmtId="176" formatCode="&quot;Year&quot;\ 0"/>
    <numFmt numFmtId="177" formatCode="0\ &quot;years&quot;"/>
    <numFmt numFmtId="178" formatCode="0.00\ \x&quot; &quot;"/>
    <numFmt numFmtId="179" formatCode="&quot;year &quot;0&quot; &quot;"/>
    <numFmt numFmtId="180" formatCode="0.00\ \x"/>
    <numFmt numFmtId="181" formatCode=";;;"/>
    <numFmt numFmtId="182" formatCode="yyyy&quot;P&quot;_)"/>
    <numFmt numFmtId="183" formatCode="0.0"/>
    <numFmt numFmtId="184" formatCode="#0.0%_);\(#0.0%\)"/>
    <numFmt numFmtId="185" formatCode="#0.0\x"/>
    <numFmt numFmtId="186" formatCode="#,##0.000_);\(#,##0.000\)"/>
    <numFmt numFmtId="187" formatCode="&quot;Yes &quot;;;&quot;No &quot;"/>
    <numFmt numFmtId="188" formatCode="&quot;FY&quot;####&quot;A&quot;"/>
    <numFmt numFmtId="189" formatCode="&quot;FY&quot;####&quot;E&quot;"/>
    <numFmt numFmtId="190" formatCode="&quot;CY&quot;0&quot;E&quot;_)"/>
    <numFmt numFmtId="191" formatCode="#0.00\x"/>
    <numFmt numFmtId="192" formatCode="#0.0\x&quot; &quot;"/>
    <numFmt numFmtId="193" formatCode="&quot;FY&quot;0&quot;A&quot;_)"/>
    <numFmt numFmtId="194" formatCode="&quot;FY&quot;0&quot;E&quot;_)"/>
    <numFmt numFmtId="195" formatCode="&quot;FY&quot;0&quot;P&quot;_)"/>
    <numFmt numFmtId="196" formatCode="_(&quot;$&quot;* #,##0.0_);_(&quot;$&quot;* \(#,##0.0\);_(&quot;--&quot;?_);_(@_)"/>
    <numFmt numFmtId="197" formatCode="[$$-409]#,##0.0_);\([$$-409]#,##0.0\);[$$-409]#,##0.0_);@_)"/>
    <numFmt numFmtId="198" formatCode="#,##0.0_);\(#,##0.0\);#,##0.0_);@_)"/>
    <numFmt numFmtId="199" formatCode="0.0%_);\(0.0%\);0.0%_);@_)"/>
    <numFmt numFmtId="200" formatCode="#,##0.0_);\(#,##0.0\);&quot;-- &quot;"/>
    <numFmt numFmtId="201" formatCode="#0.00%_);\(#0.00%\)"/>
    <numFmt numFmtId="202" formatCode="0.0\x_);\(0.0\x\);0.0\x_);@_)"/>
    <numFmt numFmtId="203" formatCode="[$$-409]#,##0.0_);\([$$-409]#,##0.0\);&quot;-- &quot;"/>
    <numFmt numFmtId="204" formatCode="[$$-409]#,##0_);\([$$-409]#,##0\);[$$-409]#,##0_);@_)"/>
    <numFmt numFmtId="205" formatCode="[$$-409]#,##0.0_);\([$$-409]#,##0.0\)"/>
    <numFmt numFmtId="206" formatCode="#,##0.0_);\(#,##0.0\);\-\-_)"/>
    <numFmt numFmtId="207" formatCode="0.0\x&quot; &quot;"/>
    <numFmt numFmtId="208" formatCode="&quot;$&quot;#,##0.0_);\(&quot;$&quot;#,##0.0\);\-\-_)"/>
    <numFmt numFmtId="209" formatCode="#,##0.0000_);\(#,##0.0000\);#,##0.0000_);@_)"/>
    <numFmt numFmtId="210" formatCode="[$-409]mmm\-yy;@"/>
    <numFmt numFmtId="211" formatCode="0.0%_);\(0.0%\);\-_)"/>
    <numFmt numFmtId="212" formatCode="&quot;$&quot;#,##0.0_);\(&quot;$&quot;#,##0.0\);\-_);@_)"/>
    <numFmt numFmtId="213" formatCode="#,##0.0_);\(#,##0.0\);\-_);@_)"/>
    <numFmt numFmtId="214" formatCode="&quot;Yes&quot;;;&quot;No&quot;"/>
    <numFmt numFmtId="215" formatCode="0.00%_);\(0.00%\);\-_)"/>
    <numFmt numFmtId="216" formatCode="0.0000000000000000%"/>
    <numFmt numFmtId="217" formatCode="0.00\x"/>
    <numFmt numFmtId="218" formatCode="&quot;$&quot;#,##0.0"/>
    <numFmt numFmtId="219" formatCode="0.0\x_)"/>
    <numFmt numFmtId="220" formatCode="[$£-809]#,##0.0;\-[$£-809]#,##0.0"/>
    <numFmt numFmtId="221" formatCode="[$£-809]#,##0.0"/>
    <numFmt numFmtId="222" formatCode="#,##0.0_);\(#,##0.0\);\-_)"/>
    <numFmt numFmtId="223" formatCode="0.00\x&quot; &quot;;\(0.00\x\);\-\-_)"/>
    <numFmt numFmtId="224" formatCode="#0.00\x;\(0.00\x\);\-\-_)"/>
    <numFmt numFmtId="225" formatCode="&quot;$&quot;#,##0.0_);[Red]\(&quot;$&quot;#,##0.0\)"/>
    <numFmt numFmtId="226" formatCode="0.00%_);\(0.00%\);0.00%_);@_)"/>
    <numFmt numFmtId="227" formatCode="#,##0.0_);\(#,##0.0\);\-\-_);@_)"/>
    <numFmt numFmtId="228" formatCode="0%_);\(0%\);0%_);@_)"/>
    <numFmt numFmtId="229" formatCode="&quot;$&quot;#,##0.0_);\(&quot;$&quot;#,##0.0\);&quot;-- &quot;"/>
    <numFmt numFmtId="230" formatCode="_([$$]#,##0_)_%;\([$$]#,##0\)_%;_(&quot;–&quot;_)_%;_(@_)_%"/>
    <numFmt numFmtId="231" formatCode="[$$]#,##0.0;\([$$]#,##0.0\);&quot;–&quot;;@"/>
    <numFmt numFmtId="232" formatCode="#,##0;\(#,##0\);&quot;–&quot;;@"/>
    <numFmt numFmtId="233" formatCode="_(#,##0_)_%;\(#,##0\)_%;_(&quot;–&quot;_)_%;_(@_)_%"/>
    <numFmt numFmtId="234" formatCode="_(#,##0.0%_);\(#,##0.0%\);_(&quot;–&quot;_)_%;_(@_)_%"/>
    <numFmt numFmtId="235" formatCode="_(#,##0.00%_);\(#,##0.00%\);_(&quot;–&quot;_)_%;_(@_)_%"/>
    <numFmt numFmtId="236" formatCode="#,##0.0_);\(#,##0.0\);\-\-"/>
    <numFmt numFmtId="237" formatCode="#,##0.0%;\(#,##0.0%\);&quot;–&quot;;@"/>
  </numFmts>
  <fonts count="8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8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i/>
      <sz val="10"/>
      <name val="Times New Roman"/>
      <family val="1"/>
    </font>
    <font>
      <sz val="10"/>
      <color indexed="20"/>
      <name val="Times New Roman"/>
      <family val="1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b/>
      <sz val="10"/>
      <color rgb="FF0000FF"/>
      <name val="Times New Roman"/>
      <family val="1"/>
    </font>
    <font>
      <b/>
      <i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17"/>
      <name val="Times New Roman"/>
      <family val="1"/>
    </font>
    <font>
      <b/>
      <u/>
      <sz val="10"/>
      <color indexed="8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32"/>
      <name val="Times New Roman"/>
      <family val="1"/>
    </font>
    <font>
      <sz val="10"/>
      <color theme="1"/>
      <name val="Times New Roman"/>
      <family val="1"/>
    </font>
    <font>
      <b/>
      <sz val="11.5"/>
      <color indexed="20"/>
      <name val="Times New Roman"/>
      <family val="1"/>
    </font>
    <font>
      <b/>
      <u val="singleAccounting"/>
      <sz val="10"/>
      <name val="Times New Roman"/>
      <family val="1"/>
    </font>
    <font>
      <sz val="10"/>
      <color rgb="FF008000"/>
      <name val="Times New Roman"/>
      <family val="1"/>
    </font>
    <font>
      <sz val="10"/>
      <color rgb="FF660066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u/>
      <sz val="12"/>
      <name val="Times New Roman"/>
      <family val="1"/>
    </font>
    <font>
      <u val="singleAccounting"/>
      <sz val="10"/>
      <name val="Times New Roman"/>
      <family val="1"/>
    </font>
    <font>
      <sz val="11"/>
      <name val="Times New Roman"/>
      <family val="1"/>
    </font>
    <font>
      <i/>
      <sz val="10"/>
      <color rgb="FF660066"/>
      <name val="Times New Roman"/>
      <family val="1"/>
    </font>
    <font>
      <i/>
      <sz val="9"/>
      <name val="Times New Roman"/>
      <family val="1"/>
    </font>
    <font>
      <b/>
      <sz val="12"/>
      <color theme="0"/>
      <name val="Times New Roman"/>
      <family val="1"/>
    </font>
    <font>
      <i/>
      <sz val="10"/>
      <color rgb="FF0000FF"/>
      <name val="Times New Roman"/>
      <family val="1"/>
    </font>
    <font>
      <sz val="10"/>
      <color theme="0"/>
      <name val="Times New Roman"/>
      <family val="1"/>
    </font>
    <font>
      <b/>
      <sz val="10"/>
      <color rgb="FF008000"/>
      <name val="Times New Roman"/>
      <family val="1"/>
    </font>
    <font>
      <i/>
      <sz val="10"/>
      <color rgb="FFFF0000"/>
      <name val="Times New Roman"/>
      <family val="1"/>
    </font>
    <font>
      <u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1"/>
      <name val="Times New Roman"/>
      <family val="1"/>
    </font>
    <font>
      <b/>
      <i/>
      <sz val="10"/>
      <color indexed="12"/>
      <name val="Times New Roman"/>
      <family val="1"/>
    </font>
    <font>
      <sz val="10"/>
      <color rgb="FFFF0000"/>
      <name val="Times New Roman"/>
      <family val="1"/>
    </font>
    <font>
      <b/>
      <sz val="12"/>
      <color rgb="FF008000"/>
      <name val="Times New Roman"/>
      <family val="1"/>
    </font>
    <font>
      <b/>
      <sz val="18"/>
      <color rgb="FF008000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i/>
      <sz val="24"/>
      <name val="Times New Roman"/>
      <family val="1"/>
    </font>
    <font>
      <b/>
      <sz val="24"/>
      <color rgb="FF008000"/>
      <name val="Times New Roman"/>
      <family val="1"/>
    </font>
    <font>
      <i/>
      <sz val="22"/>
      <color rgb="FF008000"/>
      <name val="Times New Roman"/>
      <family val="1"/>
    </font>
    <font>
      <b/>
      <i/>
      <sz val="10"/>
      <color rgb="FFFF0000"/>
      <name val="Times New Roman"/>
      <family val="1"/>
    </font>
    <font>
      <b/>
      <i/>
      <sz val="10"/>
      <color indexed="8"/>
      <name val="Times New Roman"/>
      <family val="1"/>
    </font>
    <font>
      <b/>
      <sz val="11"/>
      <color rgb="FF0000FF"/>
      <name val="Times New Roman"/>
      <family val="1"/>
    </font>
    <font>
      <b/>
      <sz val="18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u val="singleAccounting"/>
      <sz val="10"/>
      <color indexed="8"/>
      <name val="Times New Roman"/>
      <family val="1"/>
    </font>
    <font>
      <b/>
      <u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theme="1"/>
      <name val="Century Gothic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  <font>
      <sz val="10"/>
      <color rgb="FF800080"/>
      <name val="Times New Roman"/>
      <family val="1"/>
    </font>
    <font>
      <i/>
      <sz val="10"/>
      <color rgb="FF800080"/>
      <name val="Times New Roman"/>
      <family val="1"/>
    </font>
    <font>
      <i/>
      <sz val="24"/>
      <color rgb="FF0000FF"/>
      <name val="Times New Roman"/>
      <family val="1"/>
    </font>
    <font>
      <b/>
      <sz val="14"/>
      <color rgb="FF008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FF"/>
      <name val="Times New Roman"/>
      <family val="1"/>
    </font>
    <font>
      <b/>
      <i/>
      <u/>
      <sz val="10"/>
      <name val="Times New Roman"/>
      <family val="1"/>
    </font>
    <font>
      <b/>
      <u val="singleAccounting"/>
      <sz val="10"/>
      <color rgb="FF0000FF"/>
      <name val="Times New Roman"/>
      <family val="1"/>
    </font>
    <font>
      <b/>
      <u val="singleAccounting"/>
      <sz val="10"/>
      <color rgb="FFFF0000"/>
      <name val="Times New Roman"/>
      <family val="1"/>
    </font>
    <font>
      <sz val="11"/>
      <color rgb="FF008000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2"/>
      <color rgb="FF0000FF"/>
      <name val="Times New Roman"/>
      <family val="1"/>
    </font>
    <font>
      <sz val="11"/>
      <color rgb="FF800080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theme="1"/>
      </right>
      <top/>
      <bottom/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21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43" fontId="30" fillId="0" borderId="0" applyFont="0" applyFill="0" applyBorder="0" applyAlignment="0" applyProtection="0"/>
    <xf numFmtId="0" fontId="21" fillId="0" borderId="0"/>
    <xf numFmtId="44" fontId="30" fillId="0" borderId="0" applyFont="0" applyFill="0" applyBorder="0" applyAlignment="0" applyProtection="0"/>
    <xf numFmtId="0" fontId="34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66" fillId="0" borderId="0"/>
    <xf numFmtId="0" fontId="22" fillId="0" borderId="0"/>
    <xf numFmtId="0" fontId="65" fillId="0" borderId="0"/>
    <xf numFmtId="0" fontId="22" fillId="0" borderId="0"/>
    <xf numFmtId="0" fontId="67" fillId="0" borderId="0"/>
    <xf numFmtId="0" fontId="30" fillId="0" borderId="0"/>
    <xf numFmtId="9" fontId="1" fillId="0" borderId="0" applyFont="0" applyFill="0" applyBorder="0" applyAlignment="0" applyProtection="0"/>
    <xf numFmtId="9" fontId="67" fillId="0" borderId="0" applyFont="0" applyFill="0" applyBorder="0" applyAlignment="0" applyProtection="0"/>
  </cellStyleXfs>
  <cellXfs count="991">
    <xf numFmtId="0" fontId="0" fillId="0" borderId="0" xfId="0"/>
    <xf numFmtId="0" fontId="4" fillId="0" borderId="0" xfId="0" applyFont="1"/>
    <xf numFmtId="0" fontId="6" fillId="0" borderId="0" xfId="0" applyFont="1" applyAlignment="1">
      <alignment horizontal="right"/>
    </xf>
    <xf numFmtId="0" fontId="7" fillId="0" borderId="1" xfId="0" applyFont="1" applyBorder="1"/>
    <xf numFmtId="0" fontId="6" fillId="0" borderId="1" xfId="0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5" fillId="0" borderId="0" xfId="0" applyFont="1"/>
    <xf numFmtId="164" fontId="8" fillId="0" borderId="0" xfId="0" applyNumberFormat="1" applyFont="1"/>
    <xf numFmtId="0" fontId="7" fillId="0" borderId="6" xfId="0" applyFont="1" applyBorder="1" applyAlignment="1">
      <alignment horizontal="centerContinuous"/>
    </xf>
    <xf numFmtId="0" fontId="7" fillId="2" borderId="6" xfId="0" applyFont="1" applyFill="1" applyBorder="1" applyAlignment="1">
      <alignment horizontal="centerContinuous"/>
    </xf>
    <xf numFmtId="172" fontId="8" fillId="0" borderId="0" xfId="0" applyNumberFormat="1" applyFont="1" applyAlignment="1">
      <alignment horizontal="right"/>
    </xf>
    <xf numFmtId="176" fontId="8" fillId="0" borderId="0" xfId="0" applyNumberFormat="1" applyFont="1"/>
    <xf numFmtId="0" fontId="5" fillId="0" borderId="0" xfId="0" applyFont="1" applyAlignment="1">
      <alignment horizontal="left" indent="1"/>
    </xf>
    <xf numFmtId="164" fontId="5" fillId="0" borderId="0" xfId="0" applyNumberFormat="1" applyFont="1"/>
    <xf numFmtId="165" fontId="5" fillId="0" borderId="0" xfId="1" applyNumberFormat="1" applyFont="1" applyBorder="1" applyAlignment="1">
      <alignment horizontal="right"/>
    </xf>
    <xf numFmtId="165" fontId="5" fillId="0" borderId="0" xfId="1" applyNumberFormat="1" applyFont="1" applyAlignment="1">
      <alignment horizontal="right"/>
    </xf>
    <xf numFmtId="0" fontId="18" fillId="0" borderId="0" xfId="0" applyFont="1"/>
    <xf numFmtId="0" fontId="8" fillId="0" borderId="0" xfId="0" applyFont="1" applyAlignment="1">
      <alignment horizontal="right"/>
    </xf>
    <xf numFmtId="168" fontId="8" fillId="0" borderId="0" xfId="0" applyNumberFormat="1" applyFont="1"/>
    <xf numFmtId="171" fontId="14" fillId="0" borderId="0" xfId="0" applyNumberFormat="1" applyFont="1"/>
    <xf numFmtId="171" fontId="15" fillId="0" borderId="0" xfId="0" applyNumberFormat="1" applyFont="1"/>
    <xf numFmtId="184" fontId="8" fillId="0" borderId="0" xfId="0" applyNumberFormat="1" applyFont="1"/>
    <xf numFmtId="0" fontId="20" fillId="0" borderId="0" xfId="0" applyFont="1"/>
    <xf numFmtId="171" fontId="19" fillId="0" borderId="0" xfId="0" applyNumberFormat="1" applyFont="1"/>
    <xf numFmtId="0" fontId="8" fillId="0" borderId="0" xfId="0" applyFont="1" applyAlignment="1">
      <alignment horizontal="centerContinuous"/>
    </xf>
    <xf numFmtId="0" fontId="7" fillId="0" borderId="0" xfId="2" applyFont="1"/>
    <xf numFmtId="0" fontId="5" fillId="0" borderId="0" xfId="2" applyFont="1"/>
    <xf numFmtId="0" fontId="5" fillId="0" borderId="0" xfId="4" applyFont="1"/>
    <xf numFmtId="0" fontId="24" fillId="0" borderId="0" xfId="4" applyFont="1" applyAlignment="1">
      <alignment horizontal="center" vertical="center"/>
    </xf>
    <xf numFmtId="0" fontId="7" fillId="0" borderId="0" xfId="4" applyFont="1"/>
    <xf numFmtId="0" fontId="7" fillId="0" borderId="0" xfId="4" applyFont="1" applyAlignment="1">
      <alignment horizontal="right"/>
    </xf>
    <xf numFmtId="0" fontId="5" fillId="0" borderId="1" xfId="2" applyFont="1" applyBorder="1"/>
    <xf numFmtId="0" fontId="5" fillId="0" borderId="1" xfId="4" applyFont="1" applyBorder="1"/>
    <xf numFmtId="0" fontId="7" fillId="0" borderId="1" xfId="4" applyFont="1" applyBorder="1" applyAlignment="1">
      <alignment horizontal="right"/>
    </xf>
    <xf numFmtId="0" fontId="5" fillId="0" borderId="0" xfId="2" applyFont="1" applyAlignment="1">
      <alignment horizontal="fill"/>
    </xf>
    <xf numFmtId="0" fontId="5" fillId="0" borderId="0" xfId="2" applyFont="1" applyAlignment="1">
      <alignment horizontal="centerContinuous"/>
    </xf>
    <xf numFmtId="0" fontId="7" fillId="0" borderId="0" xfId="2" applyFont="1" applyAlignment="1">
      <alignment horizontal="centerContinuous"/>
    </xf>
    <xf numFmtId="0" fontId="5" fillId="0" borderId="0" xfId="2" quotePrefix="1" applyFont="1" applyAlignment="1">
      <alignment horizontal="left"/>
    </xf>
    <xf numFmtId="186" fontId="7" fillId="0" borderId="0" xfId="2" applyNumberFormat="1" applyFont="1"/>
    <xf numFmtId="168" fontId="7" fillId="0" borderId="0" xfId="2" applyNumberFormat="1" applyFont="1"/>
    <xf numFmtId="0" fontId="25" fillId="0" borderId="0" xfId="0" applyFont="1"/>
    <xf numFmtId="0" fontId="5" fillId="0" borderId="3" xfId="0" applyFont="1" applyBorder="1" applyAlignment="1">
      <alignment horizontal="left" indent="1"/>
    </xf>
    <xf numFmtId="0" fontId="7" fillId="0" borderId="3" xfId="0" applyFont="1" applyBorder="1"/>
    <xf numFmtId="0" fontId="23" fillId="0" borderId="0" xfId="0" applyFont="1"/>
    <xf numFmtId="174" fontId="18" fillId="0" borderId="0" xfId="0" applyNumberFormat="1" applyFont="1" applyAlignment="1">
      <alignment vertical="center"/>
    </xf>
    <xf numFmtId="184" fontId="18" fillId="0" borderId="0" xfId="0" applyNumberFormat="1" applyFont="1" applyAlignment="1">
      <alignment horizontal="right"/>
    </xf>
    <xf numFmtId="171" fontId="18" fillId="0" borderId="0" xfId="0" applyNumberFormat="1" applyFont="1" applyAlignment="1">
      <alignment horizontal="right"/>
    </xf>
    <xf numFmtId="168" fontId="10" fillId="0" borderId="0" xfId="0" applyNumberFormat="1" applyFont="1"/>
    <xf numFmtId="164" fontId="18" fillId="0" borderId="0" xfId="0" applyNumberFormat="1" applyFont="1"/>
    <xf numFmtId="165" fontId="18" fillId="0" borderId="0" xfId="1" applyNumberFormat="1" applyFont="1" applyAlignment="1">
      <alignment horizontal="right"/>
    </xf>
    <xf numFmtId="199" fontId="8" fillId="0" borderId="0" xfId="0" applyNumberFormat="1" applyFont="1"/>
    <xf numFmtId="171" fontId="29" fillId="0" borderId="0" xfId="0" applyNumberFormat="1" applyFont="1"/>
    <xf numFmtId="171" fontId="5" fillId="0" borderId="0" xfId="0" applyNumberFormat="1" applyFont="1" applyAlignment="1">
      <alignment horizontal="right"/>
    </xf>
    <xf numFmtId="184" fontId="7" fillId="0" borderId="0" xfId="0" applyNumberFormat="1" applyFont="1" applyAlignment="1">
      <alignment horizontal="right"/>
    </xf>
    <xf numFmtId="199" fontId="16" fillId="0" borderId="0" xfId="0" applyNumberFormat="1" applyFont="1"/>
    <xf numFmtId="185" fontId="28" fillId="0" borderId="8" xfId="0" applyNumberFormat="1" applyFont="1" applyBorder="1"/>
    <xf numFmtId="0" fontId="5" fillId="0" borderId="6" xfId="2" applyFont="1" applyBorder="1" applyAlignment="1">
      <alignment horizontal="center"/>
    </xf>
    <xf numFmtId="0" fontId="5" fillId="0" borderId="3" xfId="0" applyFont="1" applyBorder="1"/>
    <xf numFmtId="168" fontId="7" fillId="0" borderId="0" xfId="0" applyNumberFormat="1" applyFont="1" applyAlignment="1">
      <alignment vertical="center"/>
    </xf>
    <xf numFmtId="198" fontId="12" fillId="0" borderId="0" xfId="0" applyNumberFormat="1" applyFont="1" applyAlignment="1">
      <alignment vertical="center"/>
    </xf>
    <xf numFmtId="185" fontId="7" fillId="0" borderId="0" xfId="2" applyNumberFormat="1" applyFont="1"/>
    <xf numFmtId="0" fontId="6" fillId="0" borderId="0" xfId="0" applyFont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7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167" fontId="7" fillId="0" borderId="0" xfId="0" applyNumberFormat="1" applyFont="1" applyAlignment="1">
      <alignment vertical="center"/>
    </xf>
    <xf numFmtId="167" fontId="7" fillId="0" borderId="5" xfId="0" applyNumberFormat="1" applyFont="1" applyBorder="1" applyAlignment="1">
      <alignment vertical="center"/>
    </xf>
    <xf numFmtId="167" fontId="7" fillId="0" borderId="7" xfId="0" applyNumberFormat="1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191" fontId="7" fillId="0" borderId="0" xfId="0" applyNumberFormat="1" applyFont="1" applyAlignment="1">
      <alignment vertical="center"/>
    </xf>
    <xf numFmtId="165" fontId="12" fillId="0" borderId="0" xfId="1" applyNumberFormat="1" applyFont="1" applyAlignment="1">
      <alignment horizontal="right" vertical="center"/>
    </xf>
    <xf numFmtId="170" fontId="12" fillId="0" borderId="5" xfId="0" applyNumberFormat="1" applyFont="1" applyBorder="1" applyAlignment="1">
      <alignment horizontal="left" vertical="center"/>
    </xf>
    <xf numFmtId="37" fontId="7" fillId="0" borderId="0" xfId="0" applyNumberFormat="1" applyFont="1" applyAlignment="1">
      <alignment vertical="center"/>
    </xf>
    <xf numFmtId="0" fontId="33" fillId="0" borderId="0" xfId="0" applyFont="1" applyAlignment="1">
      <alignment horizontal="centerContinuous" vertical="center"/>
    </xf>
    <xf numFmtId="0" fontId="5" fillId="0" borderId="6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Continuous" vertical="center"/>
    </xf>
    <xf numFmtId="0" fontId="5" fillId="2" borderId="6" xfId="0" applyFont="1" applyFill="1" applyBorder="1" applyAlignment="1">
      <alignment horizontal="centerContinuous" vertical="center"/>
    </xf>
    <xf numFmtId="0" fontId="7" fillId="2" borderId="6" xfId="0" applyFont="1" applyFill="1" applyBorder="1" applyAlignment="1">
      <alignment horizontal="centerContinuous" vertical="center"/>
    </xf>
    <xf numFmtId="0" fontId="12" fillId="0" borderId="0" xfId="0" applyFont="1" applyAlignment="1">
      <alignment vertical="center"/>
    </xf>
    <xf numFmtId="193" fontId="7" fillId="0" borderId="0" xfId="0" applyNumberFormat="1" applyFont="1" applyAlignment="1">
      <alignment horizontal="right" vertical="center"/>
    </xf>
    <xf numFmtId="165" fontId="12" fillId="0" borderId="0" xfId="1" applyNumberFormat="1" applyFont="1" applyBorder="1" applyAlignment="1">
      <alignment horizontal="right" vertical="center"/>
    </xf>
    <xf numFmtId="165" fontId="12" fillId="0" borderId="0" xfId="0" applyNumberFormat="1" applyFont="1" applyAlignment="1">
      <alignment vertical="center"/>
    </xf>
    <xf numFmtId="0" fontId="1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164" fontId="5" fillId="0" borderId="0" xfId="1" applyNumberFormat="1" applyFont="1" applyBorder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165" fontId="17" fillId="0" borderId="0" xfId="1" applyNumberFormat="1" applyFont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167" fontId="12" fillId="0" borderId="0" xfId="1" applyNumberFormat="1" applyFont="1" applyAlignment="1">
      <alignment horizontal="right" vertical="center"/>
    </xf>
    <xf numFmtId="0" fontId="11" fillId="0" borderId="0" xfId="0" applyFont="1" applyAlignment="1">
      <alignment vertical="center"/>
    </xf>
    <xf numFmtId="168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7" fillId="2" borderId="0" xfId="0" applyFont="1" applyFill="1" applyAlignment="1">
      <alignment horizontal="centerContinuous" vertical="center"/>
    </xf>
    <xf numFmtId="0" fontId="7" fillId="0" borderId="15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168" fontId="7" fillId="0" borderId="5" xfId="0" applyNumberFormat="1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178" fontId="7" fillId="0" borderId="0" xfId="0" applyNumberFormat="1" applyFont="1" applyAlignment="1">
      <alignment horizontal="right" vertical="center"/>
    </xf>
    <xf numFmtId="180" fontId="11" fillId="0" borderId="4" xfId="0" applyNumberFormat="1" applyFont="1" applyBorder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167" fontId="7" fillId="0" borderId="0" xfId="1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181" fontId="7" fillId="0" borderId="0" xfId="1" applyNumberFormat="1" applyFont="1" applyBorder="1" applyAlignment="1">
      <alignment horizontal="right" vertical="center"/>
    </xf>
    <xf numFmtId="197" fontId="5" fillId="0" borderId="0" xfId="0" applyNumberFormat="1" applyFont="1" applyAlignment="1">
      <alignment vertical="center"/>
    </xf>
    <xf numFmtId="166" fontId="7" fillId="0" borderId="0" xfId="0" applyNumberFormat="1" applyFont="1" applyAlignment="1">
      <alignment horizontal="right" vertical="center"/>
    </xf>
    <xf numFmtId="178" fontId="7" fillId="0" borderId="3" xfId="0" applyNumberFormat="1" applyFont="1" applyBorder="1" applyAlignment="1">
      <alignment horizontal="left" vertical="center"/>
    </xf>
    <xf numFmtId="199" fontId="12" fillId="0" borderId="0" xfId="0" applyNumberFormat="1" applyFont="1" applyAlignment="1">
      <alignment vertical="center"/>
    </xf>
    <xf numFmtId="0" fontId="7" fillId="0" borderId="0" xfId="7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64" fontId="7" fillId="0" borderId="0" xfId="2" applyNumberFormat="1" applyFont="1" applyAlignment="1">
      <alignment horizontal="centerContinuous"/>
    </xf>
    <xf numFmtId="178" fontId="7" fillId="0" borderId="4" xfId="0" applyNumberFormat="1" applyFont="1" applyBorder="1" applyAlignment="1">
      <alignment horizontal="left" vertical="center"/>
    </xf>
    <xf numFmtId="167" fontId="7" fillId="0" borderId="0" xfId="1" applyNumberFormat="1" applyFont="1" applyFill="1" applyBorder="1" applyAlignment="1">
      <alignment horizontal="right" vertical="center"/>
    </xf>
    <xf numFmtId="166" fontId="7" fillId="0" borderId="5" xfId="0" applyNumberFormat="1" applyFont="1" applyBorder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78" fontId="7" fillId="0" borderId="16" xfId="0" applyNumberFormat="1" applyFont="1" applyBorder="1" applyAlignment="1">
      <alignment horizontal="left" vertical="center"/>
    </xf>
    <xf numFmtId="178" fontId="7" fillId="0" borderId="6" xfId="0" applyNumberFormat="1" applyFont="1" applyBorder="1" applyAlignment="1">
      <alignment horizontal="left" vertical="center"/>
    </xf>
    <xf numFmtId="167" fontId="7" fillId="0" borderId="6" xfId="1" applyNumberFormat="1" applyFont="1" applyFill="1" applyBorder="1" applyAlignment="1">
      <alignment horizontal="right" vertical="center"/>
    </xf>
    <xf numFmtId="166" fontId="7" fillId="0" borderId="7" xfId="0" applyNumberFormat="1" applyFont="1" applyBorder="1" applyAlignment="1">
      <alignment horizontal="right" vertical="center"/>
    </xf>
    <xf numFmtId="166" fontId="7" fillId="0" borderId="0" xfId="0" applyNumberFormat="1" applyFont="1" applyAlignment="1">
      <alignment vertical="center"/>
    </xf>
    <xf numFmtId="191" fontId="7" fillId="0" borderId="0" xfId="3" applyNumberFormat="1" applyAlignment="1">
      <alignment vertical="center"/>
    </xf>
    <xf numFmtId="184" fontId="7" fillId="0" borderId="0" xfId="0" applyNumberFormat="1" applyFont="1"/>
    <xf numFmtId="204" fontId="7" fillId="0" borderId="0" xfId="0" applyNumberFormat="1" applyFont="1" applyAlignment="1">
      <alignment vertical="center"/>
    </xf>
    <xf numFmtId="185" fontId="29" fillId="0" borderId="0" xfId="0" applyNumberFormat="1" applyFont="1"/>
    <xf numFmtId="184" fontId="29" fillId="0" borderId="0" xfId="0" applyNumberFormat="1" applyFont="1" applyAlignment="1">
      <alignment horizontal="right"/>
    </xf>
    <xf numFmtId="184" fontId="29" fillId="0" borderId="0" xfId="0" applyNumberFormat="1" applyFont="1"/>
    <xf numFmtId="168" fontId="29" fillId="0" borderId="0" xfId="0" applyNumberFormat="1" applyFont="1"/>
    <xf numFmtId="171" fontId="8" fillId="0" borderId="0" xfId="0" applyNumberFormat="1" applyFont="1" applyAlignment="1">
      <alignment horizontal="right"/>
    </xf>
    <xf numFmtId="171" fontId="15" fillId="0" borderId="0" xfId="0" quotePrefix="1" applyNumberFormat="1" applyFont="1" applyAlignment="1">
      <alignment horizontal="right"/>
    </xf>
    <xf numFmtId="184" fontId="8" fillId="0" borderId="0" xfId="0" applyNumberFormat="1" applyFont="1" applyAlignment="1">
      <alignment horizontal="right"/>
    </xf>
    <xf numFmtId="184" fontId="13" fillId="0" borderId="0" xfId="0" applyNumberFormat="1" applyFont="1"/>
    <xf numFmtId="213" fontId="8" fillId="0" borderId="0" xfId="0" applyNumberFormat="1" applyFont="1"/>
    <xf numFmtId="171" fontId="7" fillId="0" borderId="0" xfId="0" applyNumberFormat="1" applyFont="1" applyAlignment="1">
      <alignment horizontal="right"/>
    </xf>
    <xf numFmtId="37" fontId="14" fillId="0" borderId="8" xfId="0" applyNumberFormat="1" applyFont="1" applyBorder="1"/>
    <xf numFmtId="178" fontId="7" fillId="0" borderId="0" xfId="0" quotePrefix="1" applyNumberFormat="1" applyFont="1" applyAlignment="1">
      <alignment horizontal="left" vertical="center"/>
    </xf>
    <xf numFmtId="206" fontId="7" fillId="0" borderId="0" xfId="0" applyNumberFormat="1" applyFont="1" applyAlignment="1">
      <alignment horizontal="right" vertical="center"/>
    </xf>
    <xf numFmtId="167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216" fontId="7" fillId="0" borderId="0" xfId="0" applyNumberFormat="1" applyFont="1" applyAlignment="1">
      <alignment vertical="center"/>
    </xf>
    <xf numFmtId="172" fontId="7" fillId="0" borderId="0" xfId="0" applyNumberFormat="1" applyFont="1" applyAlignment="1">
      <alignment horizontal="right"/>
    </xf>
    <xf numFmtId="213" fontId="7" fillId="0" borderId="0" xfId="0" applyNumberFormat="1" applyFont="1"/>
    <xf numFmtId="209" fontId="7" fillId="0" borderId="0" xfId="0" applyNumberFormat="1" applyFont="1" applyAlignment="1">
      <alignment horizontal="right" vertical="center"/>
    </xf>
    <xf numFmtId="210" fontId="27" fillId="0" borderId="0" xfId="0" applyNumberFormat="1" applyFont="1" applyAlignment="1">
      <alignment horizontal="center" vertical="center"/>
    </xf>
    <xf numFmtId="195" fontId="7" fillId="0" borderId="0" xfId="0" applyNumberFormat="1" applyFont="1" applyAlignment="1">
      <alignment vertical="center"/>
    </xf>
    <xf numFmtId="200" fontId="7" fillId="0" borderId="0" xfId="0" applyNumberFormat="1" applyFont="1" applyAlignment="1">
      <alignment vertical="center"/>
    </xf>
    <xf numFmtId="197" fontId="7" fillId="0" borderId="0" xfId="0" applyNumberFormat="1" applyFont="1" applyAlignment="1">
      <alignment vertical="center"/>
    </xf>
    <xf numFmtId="171" fontId="7" fillId="0" borderId="0" xfId="0" applyNumberFormat="1" applyFont="1" applyAlignment="1">
      <alignment vertical="center"/>
    </xf>
    <xf numFmtId="0" fontId="7" fillId="0" borderId="3" xfId="0" applyFont="1" applyBorder="1" applyAlignment="1">
      <alignment vertical="center"/>
    </xf>
    <xf numFmtId="211" fontId="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Continuous" vertical="center"/>
    </xf>
    <xf numFmtId="0" fontId="7" fillId="0" borderId="16" xfId="0" applyFont="1" applyBorder="1" applyAlignment="1">
      <alignment vertical="center"/>
    </xf>
    <xf numFmtId="185" fontId="7" fillId="0" borderId="0" xfId="0" applyNumberFormat="1" applyFont="1" applyAlignment="1">
      <alignment vertical="center"/>
    </xf>
    <xf numFmtId="7" fontId="7" fillId="0" borderId="0" xfId="0" applyNumberFormat="1" applyFont="1" applyAlignment="1">
      <alignment vertical="center"/>
    </xf>
    <xf numFmtId="0" fontId="7" fillId="0" borderId="5" xfId="0" applyFont="1" applyBorder="1" applyAlignment="1">
      <alignment vertical="center"/>
    </xf>
    <xf numFmtId="184" fontId="7" fillId="0" borderId="3" xfId="0" applyNumberFormat="1" applyFont="1" applyBorder="1" applyAlignment="1">
      <alignment vertical="center"/>
    </xf>
    <xf numFmtId="201" fontId="7" fillId="0" borderId="0" xfId="0" applyNumberFormat="1" applyFont="1" applyAlignment="1">
      <alignment vertical="center"/>
    </xf>
    <xf numFmtId="184" fontId="7" fillId="0" borderId="15" xfId="0" applyNumberFormat="1" applyFont="1" applyBorder="1" applyAlignment="1">
      <alignment vertical="center"/>
    </xf>
    <xf numFmtId="199" fontId="7" fillId="0" borderId="2" xfId="0" applyNumberFormat="1" applyFont="1" applyBorder="1" applyAlignment="1">
      <alignment vertical="center"/>
    </xf>
    <xf numFmtId="185" fontId="7" fillId="0" borderId="15" xfId="0" applyNumberFormat="1" applyFont="1" applyBorder="1" applyAlignment="1">
      <alignment vertical="center"/>
    </xf>
    <xf numFmtId="185" fontId="7" fillId="0" borderId="3" xfId="0" applyNumberFormat="1" applyFont="1" applyBorder="1" applyAlignment="1">
      <alignment vertical="center"/>
    </xf>
    <xf numFmtId="185" fontId="7" fillId="0" borderId="2" xfId="0" applyNumberFormat="1" applyFont="1" applyBorder="1" applyAlignment="1">
      <alignment vertical="center"/>
    </xf>
    <xf numFmtId="184" fontId="7" fillId="0" borderId="4" xfId="0" applyNumberFormat="1" applyFont="1" applyBorder="1" applyAlignment="1">
      <alignment vertical="center"/>
    </xf>
    <xf numFmtId="184" fontId="7" fillId="0" borderId="0" xfId="0" applyNumberFormat="1" applyFont="1" applyAlignment="1">
      <alignment vertical="center"/>
    </xf>
    <xf numFmtId="199" fontId="7" fillId="0" borderId="5" xfId="0" applyNumberFormat="1" applyFont="1" applyBorder="1" applyAlignment="1">
      <alignment vertical="center"/>
    </xf>
    <xf numFmtId="185" fontId="7" fillId="0" borderId="4" xfId="0" applyNumberFormat="1" applyFont="1" applyBorder="1" applyAlignment="1">
      <alignment vertical="center"/>
    </xf>
    <xf numFmtId="185" fontId="7" fillId="0" borderId="5" xfId="0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/>
    </xf>
    <xf numFmtId="184" fontId="7" fillId="0" borderId="16" xfId="0" applyNumberFormat="1" applyFont="1" applyBorder="1" applyAlignment="1">
      <alignment vertical="center"/>
    </xf>
    <xf numFmtId="184" fontId="7" fillId="0" borderId="6" xfId="0" applyNumberFormat="1" applyFont="1" applyBorder="1" applyAlignment="1">
      <alignment vertical="center"/>
    </xf>
    <xf numFmtId="199" fontId="7" fillId="0" borderId="7" xfId="0" applyNumberFormat="1" applyFont="1" applyBorder="1" applyAlignment="1">
      <alignment vertical="center"/>
    </xf>
    <xf numFmtId="185" fontId="7" fillId="0" borderId="16" xfId="0" applyNumberFormat="1" applyFont="1" applyBorder="1" applyAlignment="1">
      <alignment vertical="center"/>
    </xf>
    <xf numFmtId="185" fontId="7" fillId="0" borderId="6" xfId="0" applyNumberFormat="1" applyFont="1" applyBorder="1" applyAlignment="1">
      <alignment vertical="center"/>
    </xf>
    <xf numFmtId="185" fontId="7" fillId="0" borderId="7" xfId="0" applyNumberFormat="1" applyFont="1" applyBorder="1" applyAlignment="1">
      <alignment vertical="center"/>
    </xf>
    <xf numFmtId="174" fontId="7" fillId="0" borderId="3" xfId="0" applyNumberFormat="1" applyFont="1" applyBorder="1" applyAlignment="1">
      <alignment vertical="center"/>
    </xf>
    <xf numFmtId="172" fontId="7" fillId="0" borderId="0" xfId="0" applyNumberFormat="1" applyFont="1" applyAlignment="1">
      <alignment horizontal="right" vertical="center"/>
    </xf>
    <xf numFmtId="172" fontId="7" fillId="2" borderId="0" xfId="0" applyNumberFormat="1" applyFont="1" applyFill="1" applyAlignment="1">
      <alignment horizontal="right"/>
    </xf>
    <xf numFmtId="176" fontId="7" fillId="0" borderId="0" xfId="0" applyNumberFormat="1" applyFont="1" applyAlignment="1">
      <alignment vertical="center"/>
    </xf>
    <xf numFmtId="168" fontId="7" fillId="2" borderId="0" xfId="0" applyNumberFormat="1" applyFont="1" applyFill="1" applyAlignment="1">
      <alignment horizontal="right" vertical="center"/>
    </xf>
    <xf numFmtId="199" fontId="7" fillId="0" borderId="0" xfId="0" applyNumberFormat="1" applyFont="1" applyAlignment="1">
      <alignment vertical="center"/>
    </xf>
    <xf numFmtId="196" fontId="7" fillId="0" borderId="0" xfId="0" applyNumberFormat="1" applyFont="1" applyAlignment="1">
      <alignment horizontal="right" vertical="center"/>
    </xf>
    <xf numFmtId="168" fontId="7" fillId="2" borderId="0" xfId="0" applyNumberFormat="1" applyFont="1" applyFill="1" applyAlignment="1">
      <alignment vertical="center"/>
    </xf>
    <xf numFmtId="10" fontId="7" fillId="0" borderId="0" xfId="1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168" fontId="7" fillId="0" borderId="0" xfId="0" applyNumberFormat="1" applyFont="1"/>
    <xf numFmtId="211" fontId="12" fillId="0" borderId="0" xfId="0" applyNumberFormat="1" applyFont="1" applyAlignment="1">
      <alignment vertical="center"/>
    </xf>
    <xf numFmtId="195" fontId="7" fillId="0" borderId="3" xfId="0" applyNumberFormat="1" applyFont="1" applyBorder="1" applyAlignment="1">
      <alignment vertical="center"/>
    </xf>
    <xf numFmtId="10" fontId="7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0" fontId="7" fillId="0" borderId="0" xfId="1" applyNumberFormat="1" applyFont="1" applyFill="1" applyBorder="1" applyAlignment="1">
      <alignment horizontal="right" vertical="center"/>
    </xf>
    <xf numFmtId="182" fontId="7" fillId="0" borderId="0" xfId="0" quotePrefix="1" applyNumberFormat="1" applyFont="1" applyAlignment="1">
      <alignment horizontal="right" vertical="center"/>
    </xf>
    <xf numFmtId="175" fontId="7" fillId="0" borderId="0" xfId="0" applyNumberFormat="1" applyFont="1" applyAlignment="1">
      <alignment vertical="center"/>
    </xf>
    <xf numFmtId="173" fontId="7" fillId="2" borderId="0" xfId="0" quotePrefix="1" applyNumberFormat="1" applyFont="1" applyFill="1" applyAlignment="1">
      <alignment horizontal="right" vertical="center"/>
    </xf>
    <xf numFmtId="175" fontId="7" fillId="2" borderId="0" xfId="0" applyNumberFormat="1" applyFont="1" applyFill="1" applyAlignment="1">
      <alignment vertical="center"/>
    </xf>
    <xf numFmtId="172" fontId="7" fillId="2" borderId="0" xfId="0" applyNumberFormat="1" applyFont="1" applyFill="1" applyAlignment="1">
      <alignment horizontal="right" vertical="center"/>
    </xf>
    <xf numFmtId="183" fontId="7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5" fontId="7" fillId="0" borderId="0" xfId="0" applyNumberFormat="1" applyFont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Continuous" vertical="center"/>
    </xf>
    <xf numFmtId="0" fontId="7" fillId="0" borderId="13" xfId="0" applyFont="1" applyBorder="1" applyAlignment="1">
      <alignment horizontal="centerContinuous" vertical="center"/>
    </xf>
    <xf numFmtId="0" fontId="7" fillId="0" borderId="14" xfId="0" applyFont="1" applyBorder="1" applyAlignment="1">
      <alignment horizontal="centerContinuous" vertical="center"/>
    </xf>
    <xf numFmtId="0" fontId="7" fillId="0" borderId="15" xfId="0" applyFont="1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79" fontId="7" fillId="0" borderId="2" xfId="0" applyNumberFormat="1" applyFont="1" applyBorder="1" applyAlignment="1">
      <alignment horizontal="right" vertical="center"/>
    </xf>
    <xf numFmtId="175" fontId="7" fillId="0" borderId="10" xfId="0" applyNumberFormat="1" applyFont="1" applyBorder="1" applyAlignment="1">
      <alignment horizontal="center" vertical="center"/>
    </xf>
    <xf numFmtId="172" fontId="7" fillId="0" borderId="4" xfId="0" applyNumberFormat="1" applyFont="1" applyBorder="1" applyAlignment="1">
      <alignment horizontal="left" vertical="center"/>
    </xf>
    <xf numFmtId="172" fontId="7" fillId="0" borderId="5" xfId="0" applyNumberFormat="1" applyFont="1" applyBorder="1" applyAlignment="1">
      <alignment horizontal="right" vertical="center"/>
    </xf>
    <xf numFmtId="172" fontId="7" fillId="0" borderId="10" xfId="0" applyNumberFormat="1" applyFont="1" applyBorder="1" applyAlignment="1">
      <alignment horizontal="center" vertical="center"/>
    </xf>
    <xf numFmtId="172" fontId="7" fillId="0" borderId="4" xfId="0" applyNumberFormat="1" applyFont="1" applyBorder="1" applyAlignment="1">
      <alignment horizontal="right"/>
    </xf>
    <xf numFmtId="172" fontId="7" fillId="0" borderId="5" xfId="0" applyNumberFormat="1" applyFont="1" applyBorder="1" applyAlignment="1">
      <alignment horizontal="right"/>
    </xf>
    <xf numFmtId="176" fontId="7" fillId="0" borderId="5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81" fontId="7" fillId="0" borderId="10" xfId="0" applyNumberFormat="1" applyFont="1" applyBorder="1" applyAlignment="1">
      <alignment horizontal="right" vertical="center"/>
    </xf>
    <xf numFmtId="181" fontId="7" fillId="0" borderId="0" xfId="0" applyNumberFormat="1" applyFont="1" applyAlignment="1">
      <alignment horizontal="right" vertical="center"/>
    </xf>
    <xf numFmtId="0" fontId="12" fillId="0" borderId="16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197" fontId="12" fillId="0" borderId="7" xfId="0" applyNumberFormat="1" applyFont="1" applyBorder="1" applyAlignment="1">
      <alignment vertical="center"/>
    </xf>
    <xf numFmtId="198" fontId="7" fillId="0" borderId="0" xfId="0" applyNumberFormat="1" applyFont="1" applyAlignment="1">
      <alignment horizontal="right" vertical="center"/>
    </xf>
    <xf numFmtId="198" fontId="12" fillId="0" borderId="0" xfId="0" applyNumberFormat="1" applyFont="1" applyAlignment="1">
      <alignment horizontal="right" vertical="center"/>
    </xf>
    <xf numFmtId="199" fontId="7" fillId="0" borderId="8" xfId="0" applyNumberFormat="1" applyFont="1" applyBorder="1" applyAlignment="1">
      <alignment vertical="center"/>
    </xf>
    <xf numFmtId="197" fontId="7" fillId="0" borderId="0" xfId="0" applyNumberFormat="1" applyFont="1" applyAlignment="1">
      <alignment horizontal="right" vertical="center"/>
    </xf>
    <xf numFmtId="164" fontId="5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164" fontId="14" fillId="0" borderId="0" xfId="0" applyNumberFormat="1" applyFont="1"/>
    <xf numFmtId="184" fontId="14" fillId="0" borderId="0" xfId="0" applyNumberFormat="1" applyFont="1"/>
    <xf numFmtId="168" fontId="14" fillId="0" borderId="5" xfId="0" applyNumberFormat="1" applyFont="1" applyBorder="1"/>
    <xf numFmtId="176" fontId="14" fillId="0" borderId="0" xfId="0" applyNumberFormat="1" applyFont="1"/>
    <xf numFmtId="0" fontId="16" fillId="2" borderId="8" xfId="0" applyFont="1" applyFill="1" applyBorder="1" applyAlignment="1">
      <alignment horizontal="center"/>
    </xf>
    <xf numFmtId="169" fontId="14" fillId="0" borderId="8" xfId="0" applyNumberFormat="1" applyFont="1" applyBorder="1" applyAlignment="1">
      <alignment horizontal="center"/>
    </xf>
    <xf numFmtId="212" fontId="5" fillId="0" borderId="0" xfId="0" applyNumberFormat="1" applyFont="1"/>
    <xf numFmtId="208" fontId="7" fillId="0" borderId="0" xfId="0" applyNumberFormat="1" applyFont="1"/>
    <xf numFmtId="172" fontId="7" fillId="0" borderId="0" xfId="0" applyNumberFormat="1" applyFont="1" applyAlignment="1">
      <alignment horizontal="center"/>
    </xf>
    <xf numFmtId="174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2" fontId="7" fillId="2" borderId="0" xfId="0" applyNumberFormat="1" applyFont="1" applyFill="1" applyAlignment="1">
      <alignment horizontal="center"/>
    </xf>
    <xf numFmtId="168" fontId="7" fillId="2" borderId="0" xfId="0" applyNumberFormat="1" applyFont="1" applyFill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85" fontId="7" fillId="0" borderId="6" xfId="2" applyNumberFormat="1" applyFont="1" applyBorder="1"/>
    <xf numFmtId="184" fontId="28" fillId="0" borderId="8" xfId="0" applyNumberFormat="1" applyFont="1" applyBorder="1"/>
    <xf numFmtId="164" fontId="7" fillId="0" borderId="3" xfId="0" applyNumberFormat="1" applyFont="1" applyBorder="1" applyAlignment="1">
      <alignment vertical="center"/>
    </xf>
    <xf numFmtId="0" fontId="7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43" fontId="4" fillId="0" borderId="0" xfId="0" applyNumberFormat="1" applyFont="1"/>
    <xf numFmtId="43" fontId="8" fillId="0" borderId="0" xfId="0" applyNumberFormat="1" applyFont="1"/>
    <xf numFmtId="43" fontId="8" fillId="0" borderId="0" xfId="0" applyNumberFormat="1" applyFont="1" applyAlignment="1">
      <alignment horizontal="centerContinuous"/>
    </xf>
    <xf numFmtId="43" fontId="18" fillId="0" borderId="0" xfId="0" applyNumberFormat="1" applyFont="1" applyAlignment="1">
      <alignment vertical="center"/>
    </xf>
    <xf numFmtId="43" fontId="8" fillId="0" borderId="0" xfId="0" applyNumberFormat="1" applyFont="1" applyAlignment="1">
      <alignment horizontal="right"/>
    </xf>
    <xf numFmtId="43" fontId="29" fillId="0" borderId="0" xfId="0" applyNumberFormat="1" applyFont="1"/>
    <xf numFmtId="43" fontId="29" fillId="0" borderId="0" xfId="0" applyNumberFormat="1" applyFont="1" applyAlignment="1">
      <alignment horizontal="right"/>
    </xf>
    <xf numFmtId="43" fontId="5" fillId="0" borderId="0" xfId="0" applyNumberFormat="1" applyFont="1"/>
    <xf numFmtId="43" fontId="5" fillId="0" borderId="0" xfId="0" applyNumberFormat="1" applyFont="1" applyAlignment="1">
      <alignment horizontal="right"/>
    </xf>
    <xf numFmtId="43" fontId="15" fillId="0" borderId="0" xfId="0" quotePrefix="1" applyNumberFormat="1" applyFont="1" applyAlignment="1">
      <alignment horizontal="right"/>
    </xf>
    <xf numFmtId="43" fontId="18" fillId="0" borderId="0" xfId="0" applyNumberFormat="1" applyFont="1" applyAlignment="1">
      <alignment horizontal="right"/>
    </xf>
    <xf numFmtId="43" fontId="18" fillId="0" borderId="0" xfId="0" applyNumberFormat="1" applyFont="1"/>
    <xf numFmtId="206" fontId="7" fillId="0" borderId="0" xfId="0" applyNumberFormat="1" applyFont="1" applyAlignment="1">
      <alignment vertical="center"/>
    </xf>
    <xf numFmtId="206" fontId="28" fillId="0" borderId="0" xfId="0" applyNumberFormat="1" applyFont="1"/>
    <xf numFmtId="0" fontId="36" fillId="0" borderId="1" xfId="0" applyFont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206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185" fontId="7" fillId="0" borderId="0" xfId="3" applyNumberFormat="1" applyAlignment="1">
      <alignment vertical="center"/>
    </xf>
    <xf numFmtId="184" fontId="14" fillId="0" borderId="8" xfId="0" applyNumberFormat="1" applyFont="1" applyBorder="1" applyAlignment="1">
      <alignment horizontal="right"/>
    </xf>
    <xf numFmtId="184" fontId="28" fillId="0" borderId="8" xfId="0" applyNumberFormat="1" applyFont="1" applyBorder="1" applyAlignment="1">
      <alignment vertical="center"/>
    </xf>
    <xf numFmtId="200" fontId="7" fillId="0" borderId="0" xfId="0" applyNumberFormat="1" applyFont="1" applyAlignment="1">
      <alignment horizontal="center" vertical="center"/>
    </xf>
    <xf numFmtId="184" fontId="14" fillId="0" borderId="8" xfId="0" applyNumberFormat="1" applyFont="1" applyBorder="1" applyAlignment="1">
      <alignment horizontal="center" vertical="center"/>
    </xf>
    <xf numFmtId="201" fontId="14" fillId="0" borderId="8" xfId="0" applyNumberFormat="1" applyFont="1" applyBorder="1" applyAlignment="1">
      <alignment horizontal="center" vertical="center"/>
    </xf>
    <xf numFmtId="199" fontId="14" fillId="0" borderId="8" xfId="0" applyNumberFormat="1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13" xfId="0" applyNumberFormat="1" applyFont="1" applyBorder="1" applyAlignment="1">
      <alignment vertical="center"/>
    </xf>
    <xf numFmtId="184" fontId="7" fillId="0" borderId="0" xfId="3" applyNumberFormat="1" applyAlignment="1">
      <alignment vertical="center"/>
    </xf>
    <xf numFmtId="0" fontId="7" fillId="0" borderId="0" xfId="2" applyFont="1" applyAlignment="1">
      <alignment horizontal="left" vertical="center"/>
    </xf>
    <xf numFmtId="14" fontId="1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Continuous"/>
    </xf>
    <xf numFmtId="5" fontId="5" fillId="0" borderId="0" xfId="0" applyNumberFormat="1" applyFont="1" applyAlignment="1">
      <alignment vertical="center"/>
    </xf>
    <xf numFmtId="191" fontId="14" fillId="0" borderId="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Continuous"/>
    </xf>
    <xf numFmtId="0" fontId="5" fillId="2" borderId="6" xfId="0" applyFont="1" applyFill="1" applyBorder="1" applyAlignment="1">
      <alignment horizontal="centerContinuous"/>
    </xf>
    <xf numFmtId="0" fontId="7" fillId="0" borderId="0" xfId="2" applyFont="1" applyAlignment="1">
      <alignment horizontal="center" vertical="center"/>
    </xf>
    <xf numFmtId="188" fontId="7" fillId="0" borderId="6" xfId="3" applyNumberFormat="1" applyBorder="1" applyAlignment="1">
      <alignment horizontal="left"/>
    </xf>
    <xf numFmtId="0" fontId="7" fillId="0" borderId="6" xfId="2" applyFont="1" applyBorder="1"/>
    <xf numFmtId="0" fontId="5" fillId="0" borderId="3" xfId="2" applyFont="1" applyBorder="1" applyAlignment="1">
      <alignment horizontal="left"/>
    </xf>
    <xf numFmtId="0" fontId="9" fillId="0" borderId="3" xfId="2" applyFont="1" applyBorder="1" applyAlignment="1">
      <alignment horizontal="centerContinuous"/>
    </xf>
    <xf numFmtId="0" fontId="5" fillId="0" borderId="0" xfId="2" applyFont="1" applyAlignment="1">
      <alignment horizontal="left"/>
    </xf>
    <xf numFmtId="190" fontId="7" fillId="0" borderId="0" xfId="3" applyNumberFormat="1" applyAlignment="1">
      <alignment horizontal="left"/>
    </xf>
    <xf numFmtId="164" fontId="7" fillId="0" borderId="0" xfId="2" applyNumberFormat="1" applyFont="1"/>
    <xf numFmtId="5" fontId="7" fillId="0" borderId="0" xfId="2" applyNumberFormat="1" applyFont="1"/>
    <xf numFmtId="202" fontId="14" fillId="0" borderId="8" xfId="1" applyNumberFormat="1" applyFont="1" applyBorder="1" applyAlignment="1">
      <alignment horizontal="center" vertical="center"/>
    </xf>
    <xf numFmtId="0" fontId="9" fillId="0" borderId="3" xfId="2" applyFont="1" applyBorder="1" applyAlignment="1">
      <alignment horizontal="right" indent="1"/>
    </xf>
    <xf numFmtId="164" fontId="7" fillId="0" borderId="0" xfId="0" applyNumberFormat="1" applyFont="1"/>
    <xf numFmtId="206" fontId="7" fillId="0" borderId="0" xfId="0" applyNumberFormat="1" applyFont="1"/>
    <xf numFmtId="0" fontId="5" fillId="0" borderId="0" xfId="0" applyFont="1" applyAlignment="1">
      <alignment horizontal="left" vertical="center" indent="1"/>
    </xf>
    <xf numFmtId="190" fontId="7" fillId="0" borderId="6" xfId="3" applyNumberFormat="1" applyBorder="1" applyAlignment="1">
      <alignment horizontal="left"/>
    </xf>
    <xf numFmtId="0" fontId="7" fillId="0" borderId="6" xfId="3" applyBorder="1" applyAlignment="1">
      <alignment horizontal="left"/>
    </xf>
    <xf numFmtId="0" fontId="7" fillId="0" borderId="0" xfId="3" applyAlignment="1">
      <alignment horizontal="left"/>
    </xf>
    <xf numFmtId="0" fontId="5" fillId="0" borderId="6" xfId="2" applyFont="1" applyBorder="1" applyAlignment="1">
      <alignment horizontal="centerContinuous" vertical="center"/>
    </xf>
    <xf numFmtId="0" fontId="5" fillId="0" borderId="0" xfId="2" applyFont="1" applyAlignment="1">
      <alignment horizontal="center" vertical="center"/>
    </xf>
    <xf numFmtId="0" fontId="7" fillId="0" borderId="3" xfId="2" applyFont="1" applyBorder="1" applyAlignment="1">
      <alignment horizontal="centerContinuous" vertical="center"/>
    </xf>
    <xf numFmtId="164" fontId="7" fillId="0" borderId="0" xfId="2" applyNumberFormat="1" applyFont="1" applyAlignment="1">
      <alignment horizontal="center" vertical="center"/>
    </xf>
    <xf numFmtId="192" fontId="7" fillId="0" borderId="6" xfId="2" applyNumberFormat="1" applyFont="1" applyBorder="1" applyAlignment="1">
      <alignment horizontal="right" vertical="center"/>
    </xf>
    <xf numFmtId="192" fontId="7" fillId="0" borderId="0" xfId="2" applyNumberFormat="1" applyFont="1" applyAlignment="1">
      <alignment horizontal="center" vertical="center"/>
    </xf>
    <xf numFmtId="191" fontId="7" fillId="0" borderId="0" xfId="3" applyNumberFormat="1" applyAlignment="1">
      <alignment horizontal="center" vertical="center"/>
    </xf>
    <xf numFmtId="184" fontId="7" fillId="0" borderId="0" xfId="3" applyNumberFormat="1" applyAlignment="1">
      <alignment horizontal="center" vertical="center"/>
    </xf>
    <xf numFmtId="185" fontId="7" fillId="0" borderId="0" xfId="3" applyNumberFormat="1" applyAlignment="1">
      <alignment horizontal="center" vertical="center"/>
    </xf>
    <xf numFmtId="174" fontId="28" fillId="0" borderId="3" xfId="0" applyNumberFormat="1" applyFont="1" applyBorder="1"/>
    <xf numFmtId="164" fontId="5" fillId="0" borderId="0" xfId="2" applyNumberFormat="1" applyFont="1"/>
    <xf numFmtId="0" fontId="7" fillId="0" borderId="0" xfId="2" applyFont="1" applyAlignment="1">
      <alignment horizontal="center"/>
    </xf>
    <xf numFmtId="0" fontId="7" fillId="0" borderId="3" xfId="2" applyFont="1" applyBorder="1"/>
    <xf numFmtId="165" fontId="38" fillId="0" borderId="8" xfId="1" applyNumberFormat="1" applyFont="1" applyBorder="1" applyAlignment="1">
      <alignment horizontal="right" vertical="center"/>
    </xf>
    <xf numFmtId="164" fontId="7" fillId="0" borderId="0" xfId="2" applyNumberFormat="1" applyFont="1" applyAlignment="1">
      <alignment horizontal="right" vertical="center"/>
    </xf>
    <xf numFmtId="192" fontId="7" fillId="0" borderId="0" xfId="2" applyNumberFormat="1" applyFont="1" applyAlignment="1">
      <alignment horizontal="right" vertical="center"/>
    </xf>
    <xf numFmtId="165" fontId="38" fillId="0" borderId="0" xfId="1" applyNumberFormat="1" applyFont="1" applyBorder="1" applyAlignment="1">
      <alignment horizontal="right" vertical="center"/>
    </xf>
    <xf numFmtId="0" fontId="7" fillId="0" borderId="0" xfId="3" applyAlignment="1">
      <alignment vertical="center" textRotation="90" wrapText="1"/>
    </xf>
    <xf numFmtId="167" fontId="7" fillId="0" borderId="4" xfId="1" applyNumberFormat="1" applyFont="1" applyBorder="1" applyAlignment="1">
      <alignment horizontal="right" vertical="center"/>
    </xf>
    <xf numFmtId="167" fontId="7" fillId="0" borderId="5" xfId="1" applyNumberFormat="1" applyFont="1" applyBorder="1" applyAlignment="1">
      <alignment horizontal="right" vertical="center"/>
    </xf>
    <xf numFmtId="164" fontId="14" fillId="0" borderId="0" xfId="0" applyNumberFormat="1" applyFont="1" applyAlignment="1">
      <alignment vertical="center"/>
    </xf>
    <xf numFmtId="197" fontId="7" fillId="0" borderId="0" xfId="2" applyNumberFormat="1" applyFont="1" applyAlignment="1">
      <alignment horizontal="center"/>
    </xf>
    <xf numFmtId="205" fontId="7" fillId="0" borderId="0" xfId="2" applyNumberFormat="1" applyFont="1" applyAlignment="1">
      <alignment horizontal="center"/>
    </xf>
    <xf numFmtId="219" fontId="12" fillId="0" borderId="10" xfId="0" applyNumberFormat="1" applyFont="1" applyBorder="1" applyAlignment="1">
      <alignment horizontal="right" vertical="center"/>
    </xf>
    <xf numFmtId="219" fontId="12" fillId="0" borderId="11" xfId="0" applyNumberFormat="1" applyFont="1" applyBorder="1" applyAlignment="1">
      <alignment horizontal="right" vertical="center"/>
    </xf>
    <xf numFmtId="191" fontId="14" fillId="0" borderId="0" xfId="0" applyNumberFormat="1" applyFont="1" applyAlignment="1">
      <alignment vertical="center"/>
    </xf>
    <xf numFmtId="14" fontId="27" fillId="0" borderId="0" xfId="2" applyNumberFormat="1" applyFont="1" applyAlignment="1">
      <alignment horizontal="centerContinuous"/>
    </xf>
    <xf numFmtId="14" fontId="7" fillId="0" borderId="0" xfId="2" applyNumberFormat="1" applyFont="1" applyAlignment="1">
      <alignment horizontal="centerContinuous"/>
    </xf>
    <xf numFmtId="37" fontId="8" fillId="0" borderId="0" xfId="2" applyNumberFormat="1" applyFont="1" applyAlignment="1" applyProtection="1">
      <alignment horizontal="centerContinuous"/>
      <protection locked="0"/>
    </xf>
    <xf numFmtId="186" fontId="27" fillId="0" borderId="0" xfId="2" applyNumberFormat="1" applyFont="1" applyAlignment="1">
      <alignment horizontal="center"/>
    </xf>
    <xf numFmtId="191" fontId="27" fillId="0" borderId="0" xfId="2" applyNumberFormat="1" applyFont="1" applyAlignment="1">
      <alignment horizontal="center"/>
    </xf>
    <xf numFmtId="0" fontId="7" fillId="3" borderId="0" xfId="2" quotePrefix="1" applyFont="1" applyFill="1"/>
    <xf numFmtId="171" fontId="28" fillId="3" borderId="0" xfId="1" quotePrefix="1" applyNumberFormat="1" applyFont="1" applyFill="1" applyBorder="1" applyAlignment="1">
      <alignment horizontal="center"/>
    </xf>
    <xf numFmtId="171" fontId="28" fillId="0" borderId="0" xfId="1" quotePrefix="1" applyNumberFormat="1" applyFont="1" applyFill="1" applyBorder="1" applyAlignment="1">
      <alignment horizontal="center"/>
    </xf>
    <xf numFmtId="0" fontId="39" fillId="0" borderId="4" xfId="0" applyFont="1" applyBorder="1" applyAlignment="1">
      <alignment vertical="center"/>
    </xf>
    <xf numFmtId="168" fontId="39" fillId="0" borderId="0" xfId="0" applyNumberFormat="1" applyFont="1" applyAlignment="1">
      <alignment vertical="center"/>
    </xf>
    <xf numFmtId="166" fontId="39" fillId="0" borderId="0" xfId="0" applyNumberFormat="1" applyFont="1" applyAlignment="1">
      <alignment vertical="center"/>
    </xf>
    <xf numFmtId="167" fontId="39" fillId="0" borderId="5" xfId="0" applyNumberFormat="1" applyFont="1" applyBorder="1" applyAlignment="1">
      <alignment vertical="center"/>
    </xf>
    <xf numFmtId="191" fontId="28" fillId="0" borderId="0" xfId="3" applyNumberFormat="1" applyFont="1" applyAlignment="1">
      <alignment vertical="center"/>
    </xf>
    <xf numFmtId="171" fontId="28" fillId="0" borderId="0" xfId="3" applyNumberFormat="1" applyFont="1" applyAlignment="1">
      <alignment vertical="center"/>
    </xf>
    <xf numFmtId="191" fontId="28" fillId="0" borderId="10" xfId="3" applyNumberFormat="1" applyFont="1" applyBorder="1" applyAlignment="1">
      <alignment vertical="center"/>
    </xf>
    <xf numFmtId="167" fontId="14" fillId="0" borderId="6" xfId="0" applyNumberFormat="1" applyFont="1" applyBorder="1" applyAlignment="1">
      <alignment vertical="center"/>
    </xf>
    <xf numFmtId="167" fontId="14" fillId="0" borderId="0" xfId="0" applyNumberFormat="1" applyFont="1" applyAlignment="1">
      <alignment vertical="center"/>
    </xf>
    <xf numFmtId="167" fontId="14" fillId="0" borderId="5" xfId="0" applyNumberFormat="1" applyFont="1" applyBorder="1" applyAlignment="1">
      <alignment vertical="center"/>
    </xf>
    <xf numFmtId="164" fontId="14" fillId="0" borderId="10" xfId="0" applyNumberFormat="1" applyFont="1" applyBorder="1" applyAlignment="1">
      <alignment horizontal="right" vertical="center"/>
    </xf>
    <xf numFmtId="164" fontId="29" fillId="0" borderId="0" xfId="0" applyNumberFormat="1" applyFont="1" applyAlignment="1">
      <alignment vertical="center"/>
    </xf>
    <xf numFmtId="185" fontId="7" fillId="0" borderId="0" xfId="0" applyNumberFormat="1" applyFont="1"/>
    <xf numFmtId="171" fontId="7" fillId="0" borderId="0" xfId="3" applyNumberFormat="1" applyAlignment="1">
      <alignment vertical="center"/>
    </xf>
    <xf numFmtId="14" fontId="14" fillId="0" borderId="8" xfId="0" applyNumberFormat="1" applyFont="1" applyBorder="1" applyAlignment="1">
      <alignment vertical="center"/>
    </xf>
    <xf numFmtId="185" fontId="28" fillId="0" borderId="0" xfId="2" applyNumberFormat="1" applyFont="1" applyAlignment="1">
      <alignment horizontal="center"/>
    </xf>
    <xf numFmtId="196" fontId="14" fillId="0" borderId="0" xfId="0" applyNumberFormat="1" applyFont="1" applyAlignment="1">
      <alignment vertical="center"/>
    </xf>
    <xf numFmtId="171" fontId="14" fillId="0" borderId="8" xfId="0" applyNumberFormat="1" applyFont="1" applyBorder="1" applyAlignment="1">
      <alignment horizontal="center" vertical="center"/>
    </xf>
    <xf numFmtId="189" fontId="7" fillId="3" borderId="0" xfId="3" applyNumberFormat="1" applyFill="1"/>
    <xf numFmtId="185" fontId="7" fillId="3" borderId="0" xfId="2" applyNumberFormat="1" applyFont="1" applyFill="1"/>
    <xf numFmtId="7" fontId="18" fillId="0" borderId="0" xfId="0" applyNumberFormat="1" applyFont="1"/>
    <xf numFmtId="165" fontId="41" fillId="0" borderId="0" xfId="1" applyNumberFormat="1" applyFont="1" applyAlignment="1">
      <alignment horizontal="right" vertical="center"/>
    </xf>
    <xf numFmtId="164" fontId="14" fillId="0" borderId="0" xfId="0" applyNumberFormat="1" applyFont="1" applyAlignment="1">
      <alignment horizontal="center" vertical="center"/>
    </xf>
    <xf numFmtId="193" fontId="7" fillId="0" borderId="3" xfId="0" applyNumberFormat="1" applyFont="1" applyBorder="1" applyAlignment="1">
      <alignment horizontal="right" vertical="center"/>
    </xf>
    <xf numFmtId="2" fontId="14" fillId="0" borderId="0" xfId="0" applyNumberFormat="1" applyFont="1" applyAlignment="1">
      <alignment vertical="center"/>
    </xf>
    <xf numFmtId="220" fontId="5" fillId="0" borderId="0" xfId="1" applyNumberFormat="1" applyFont="1" applyBorder="1" applyAlignment="1">
      <alignment horizontal="right" vertical="center"/>
    </xf>
    <xf numFmtId="184" fontId="14" fillId="0" borderId="0" xfId="0" applyNumberFormat="1" applyFont="1" applyAlignment="1">
      <alignment vertical="center"/>
    </xf>
    <xf numFmtId="222" fontId="25" fillId="0" borderId="0" xfId="0" applyNumberFormat="1" applyFont="1" applyAlignment="1">
      <alignment vertical="center"/>
    </xf>
    <xf numFmtId="0" fontId="7" fillId="0" borderId="3" xfId="0" quotePrefix="1" applyFont="1" applyBorder="1" applyAlignment="1">
      <alignment vertical="center"/>
    </xf>
    <xf numFmtId="184" fontId="7" fillId="0" borderId="8" xfId="0" applyNumberFormat="1" applyFont="1" applyBorder="1" applyAlignment="1">
      <alignment vertical="center"/>
    </xf>
    <xf numFmtId="164" fontId="28" fillId="0" borderId="0" xfId="2" quotePrefix="1" applyNumberFormat="1" applyFont="1" applyAlignment="1">
      <alignment horizontal="center"/>
    </xf>
    <xf numFmtId="199" fontId="5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95" fontId="8" fillId="0" borderId="0" xfId="0" applyNumberFormat="1" applyFont="1" applyAlignment="1">
      <alignment vertical="center"/>
    </xf>
    <xf numFmtId="172" fontId="8" fillId="0" borderId="0" xfId="0" applyNumberFormat="1" applyFont="1" applyAlignment="1">
      <alignment horizontal="right" vertical="center"/>
    </xf>
    <xf numFmtId="171" fontId="25" fillId="0" borderId="0" xfId="0" applyNumberFormat="1" applyFont="1"/>
    <xf numFmtId="0" fontId="25" fillId="0" borderId="0" xfId="0" applyFont="1" applyAlignment="1">
      <alignment vertical="center"/>
    </xf>
    <xf numFmtId="171" fontId="5" fillId="0" borderId="3" xfId="0" applyNumberFormat="1" applyFont="1" applyBorder="1"/>
    <xf numFmtId="195" fontId="42" fillId="0" borderId="0" xfId="0" applyNumberFormat="1" applyFont="1" applyAlignment="1">
      <alignment horizontal="right" vertical="center"/>
    </xf>
    <xf numFmtId="0" fontId="43" fillId="0" borderId="0" xfId="0" applyFont="1" applyAlignment="1">
      <alignment horizontal="left" vertical="center" indent="1"/>
    </xf>
    <xf numFmtId="171" fontId="12" fillId="0" borderId="0" xfId="1" applyNumberFormat="1" applyFont="1" applyBorder="1" applyAlignment="1">
      <alignment vertical="center"/>
    </xf>
    <xf numFmtId="0" fontId="5" fillId="0" borderId="0" xfId="2" applyFont="1" applyAlignment="1">
      <alignment horizontal="center"/>
    </xf>
    <xf numFmtId="0" fontId="37" fillId="4" borderId="13" xfId="3" applyFont="1" applyFill="1" applyBorder="1" applyAlignment="1">
      <alignment horizontal="centerContinuous" vertical="center"/>
    </xf>
    <xf numFmtId="0" fontId="37" fillId="4" borderId="14" xfId="3" applyFont="1" applyFill="1" applyBorder="1" applyAlignment="1">
      <alignment horizontal="centerContinuous" vertical="center"/>
    </xf>
    <xf numFmtId="0" fontId="5" fillId="3" borderId="12" xfId="0" applyFont="1" applyFill="1" applyBorder="1" applyAlignment="1">
      <alignment horizontal="centerContinuous" vertical="center"/>
    </xf>
    <xf numFmtId="0" fontId="26" fillId="4" borderId="13" xfId="0" applyFont="1" applyFill="1" applyBorder="1" applyAlignment="1">
      <alignment horizontal="centerContinuous" vertical="center"/>
    </xf>
    <xf numFmtId="0" fontId="26" fillId="4" borderId="14" xfId="0" applyFont="1" applyFill="1" applyBorder="1" applyAlignment="1">
      <alignment horizontal="centerContinuous" vertical="center"/>
    </xf>
    <xf numFmtId="0" fontId="44" fillId="3" borderId="13" xfId="0" applyFont="1" applyFill="1" applyBorder="1" applyAlignment="1">
      <alignment horizontal="centerContinuous"/>
    </xf>
    <xf numFmtId="0" fontId="44" fillId="3" borderId="14" xfId="0" applyFont="1" applyFill="1" applyBorder="1" applyAlignment="1">
      <alignment horizontal="centerContinuous"/>
    </xf>
    <xf numFmtId="218" fontId="14" fillId="0" borderId="9" xfId="0" applyNumberFormat="1" applyFont="1" applyBorder="1" applyAlignment="1">
      <alignment horizontal="center" vertical="center"/>
    </xf>
    <xf numFmtId="218" fontId="28" fillId="0" borderId="8" xfId="0" applyNumberFormat="1" applyFont="1" applyBorder="1"/>
    <xf numFmtId="218" fontId="7" fillId="0" borderId="0" xfId="0" applyNumberFormat="1" applyFont="1"/>
    <xf numFmtId="171" fontId="45" fillId="0" borderId="8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217" fontId="14" fillId="0" borderId="8" xfId="0" applyNumberFormat="1" applyFont="1" applyBorder="1" applyAlignment="1">
      <alignment horizontal="center" vertical="center"/>
    </xf>
    <xf numFmtId="39" fontId="14" fillId="0" borderId="8" xfId="0" applyNumberFormat="1" applyFont="1" applyBorder="1" applyAlignment="1">
      <alignment vertical="center"/>
    </xf>
    <xf numFmtId="206" fontId="29" fillId="0" borderId="0" xfId="0" applyNumberFormat="1" applyFont="1" applyAlignment="1">
      <alignment horizontal="right" vertical="center"/>
    </xf>
    <xf numFmtId="220" fontId="7" fillId="2" borderId="0" xfId="0" applyNumberFormat="1" applyFont="1" applyFill="1"/>
    <xf numFmtId="221" fontId="5" fillId="0" borderId="0" xfId="0" applyNumberFormat="1" applyFont="1" applyAlignment="1">
      <alignment vertical="center"/>
    </xf>
    <xf numFmtId="164" fontId="46" fillId="2" borderId="0" xfId="0" applyNumberFormat="1" applyFont="1" applyFill="1"/>
    <xf numFmtId="220" fontId="46" fillId="2" borderId="0" xfId="0" applyNumberFormat="1" applyFont="1" applyFill="1"/>
    <xf numFmtId="211" fontId="12" fillId="0" borderId="0" xfId="0" applyNumberFormat="1" applyFont="1" applyAlignment="1">
      <alignment horizontal="right" vertical="center"/>
    </xf>
    <xf numFmtId="165" fontId="41" fillId="0" borderId="0" xfId="1" applyNumberFormat="1" applyFont="1" applyBorder="1" applyAlignment="1">
      <alignment horizontal="right" vertical="center"/>
    </xf>
    <xf numFmtId="206" fontId="14" fillId="0" borderId="0" xfId="0" applyNumberFormat="1" applyFont="1"/>
    <xf numFmtId="208" fontId="7" fillId="2" borderId="0" xfId="0" applyNumberFormat="1" applyFont="1" applyFill="1"/>
    <xf numFmtId="208" fontId="14" fillId="0" borderId="0" xfId="0" applyNumberFormat="1" applyFont="1"/>
    <xf numFmtId="0" fontId="14" fillId="0" borderId="8" xfId="0" applyFont="1" applyBorder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167" fontId="5" fillId="0" borderId="0" xfId="0" applyNumberFormat="1" applyFont="1" applyAlignment="1">
      <alignment vertical="center"/>
    </xf>
    <xf numFmtId="0" fontId="47" fillId="4" borderId="12" xfId="0" applyFont="1" applyFill="1" applyBorder="1" applyAlignment="1">
      <alignment horizontal="centerContinuous" vertical="center"/>
    </xf>
    <xf numFmtId="0" fontId="40" fillId="3" borderId="12" xfId="0" applyFont="1" applyFill="1" applyBorder="1" applyAlignment="1">
      <alignment horizontal="centerContinuous" vertical="center"/>
    </xf>
    <xf numFmtId="213" fontId="14" fillId="0" borderId="0" xfId="0" applyNumberFormat="1" applyFont="1"/>
    <xf numFmtId="168" fontId="14" fillId="0" borderId="0" xfId="0" applyNumberFormat="1" applyFont="1"/>
    <xf numFmtId="2" fontId="7" fillId="0" borderId="0" xfId="0" applyNumberFormat="1" applyFont="1" applyAlignment="1">
      <alignment vertical="center"/>
    </xf>
    <xf numFmtId="0" fontId="8" fillId="3" borderId="0" xfId="0" applyFont="1" applyFill="1"/>
    <xf numFmtId="7" fontId="8" fillId="3" borderId="0" xfId="0" applyNumberFormat="1" applyFont="1" applyFill="1"/>
    <xf numFmtId="37" fontId="29" fillId="3" borderId="0" xfId="0" applyNumberFormat="1" applyFont="1" applyFill="1"/>
    <xf numFmtId="164" fontId="8" fillId="3" borderId="0" xfId="0" applyNumberFormat="1" applyFont="1" applyFill="1"/>
    <xf numFmtId="164" fontId="29" fillId="3" borderId="0" xfId="0" applyNumberFormat="1" applyFont="1" applyFill="1"/>
    <xf numFmtId="184" fontId="29" fillId="3" borderId="0" xfId="0" applyNumberFormat="1" applyFont="1" applyFill="1"/>
    <xf numFmtId="0" fontId="8" fillId="3" borderId="17" xfId="0" applyFont="1" applyFill="1" applyBorder="1"/>
    <xf numFmtId="184" fontId="29" fillId="3" borderId="17" xfId="0" applyNumberFormat="1" applyFont="1" applyFill="1" applyBorder="1"/>
    <xf numFmtId="0" fontId="49" fillId="0" borderId="0" xfId="0" applyFont="1" applyAlignment="1">
      <alignment horizontal="centerContinuous" vertical="center"/>
    </xf>
    <xf numFmtId="0" fontId="34" fillId="0" borderId="0" xfId="4" applyFont="1" applyAlignment="1">
      <alignment horizontal="centerContinuous"/>
    </xf>
    <xf numFmtId="0" fontId="34" fillId="0" borderId="0" xfId="4" applyFont="1"/>
    <xf numFmtId="0" fontId="50" fillId="0" borderId="0" xfId="0" applyFont="1" applyAlignment="1">
      <alignment horizontal="centerContinuous" vertical="center"/>
    </xf>
    <xf numFmtId="0" fontId="50" fillId="0" borderId="1" xfId="0" applyFont="1" applyBorder="1" applyAlignment="1">
      <alignment horizontal="left" vertical="center"/>
    </xf>
    <xf numFmtId="0" fontId="34" fillId="0" borderId="1" xfId="4" applyFont="1" applyBorder="1"/>
    <xf numFmtId="0" fontId="50" fillId="0" borderId="0" xfId="0" applyFont="1" applyAlignment="1">
      <alignment horizontal="left" vertical="center"/>
    </xf>
    <xf numFmtId="0" fontId="51" fillId="0" borderId="0" xfId="0" applyFont="1" applyAlignment="1" applyProtection="1">
      <alignment horizontal="centerContinuous" vertical="center"/>
      <protection locked="0"/>
    </xf>
    <xf numFmtId="14" fontId="34" fillId="0" borderId="0" xfId="4" applyNumberFormat="1" applyFont="1" applyAlignment="1">
      <alignment horizontal="center"/>
    </xf>
    <xf numFmtId="0" fontId="7" fillId="0" borderId="0" xfId="12" applyFont="1" applyAlignment="1">
      <alignment horizontal="right"/>
    </xf>
    <xf numFmtId="0" fontId="52" fillId="0" borderId="0" xfId="0" applyFont="1" applyAlignment="1">
      <alignment horizontal="centerContinuous" vertical="center"/>
    </xf>
    <xf numFmtId="0" fontId="53" fillId="0" borderId="0" xfId="11" applyFont="1" applyAlignment="1" applyProtection="1">
      <alignment horizontal="centerContinuous" vertical="center"/>
      <protection locked="0"/>
    </xf>
    <xf numFmtId="206" fontId="29" fillId="0" borderId="0" xfId="0" applyNumberFormat="1" applyFont="1" applyAlignment="1">
      <alignment horizontal="right"/>
    </xf>
    <xf numFmtId="164" fontId="7" fillId="0" borderId="13" xfId="2" applyNumberFormat="1" applyFont="1" applyBorder="1" applyAlignment="1">
      <alignment horizontal="right" vertical="center"/>
    </xf>
    <xf numFmtId="165" fontId="14" fillId="0" borderId="0" xfId="1" applyNumberFormat="1" applyFont="1" applyBorder="1" applyAlignment="1">
      <alignment horizontal="right" vertical="center"/>
    </xf>
    <xf numFmtId="165" fontId="29" fillId="0" borderId="0" xfId="1" applyNumberFormat="1" applyFont="1" applyBorder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164" fontId="7" fillId="3" borderId="0" xfId="0" applyNumberFormat="1" applyFont="1" applyFill="1" applyAlignment="1">
      <alignment horizontal="right" vertical="center"/>
    </xf>
    <xf numFmtId="164" fontId="28" fillId="0" borderId="13" xfId="2" applyNumberFormat="1" applyFont="1" applyBorder="1" applyAlignment="1">
      <alignment horizontal="right" vertical="center"/>
    </xf>
    <xf numFmtId="164" fontId="28" fillId="0" borderId="0" xfId="0" applyNumberFormat="1" applyFont="1"/>
    <xf numFmtId="184" fontId="7" fillId="0" borderId="8" xfId="0" applyNumberFormat="1" applyFont="1" applyBorder="1"/>
    <xf numFmtId="208" fontId="7" fillId="3" borderId="0" xfId="0" applyNumberFormat="1" applyFont="1" applyFill="1" applyAlignment="1">
      <alignment horizontal="right" vertical="center"/>
    </xf>
    <xf numFmtId="208" fontId="7" fillId="0" borderId="0" xfId="0" applyNumberFormat="1" applyFont="1" applyAlignment="1">
      <alignment horizontal="right" vertical="center"/>
    </xf>
    <xf numFmtId="208" fontId="12" fillId="0" borderId="0" xfId="0" applyNumberFormat="1" applyFont="1" applyAlignment="1">
      <alignment horizontal="right" vertical="center"/>
    </xf>
    <xf numFmtId="208" fontId="7" fillId="0" borderId="0" xfId="0" applyNumberFormat="1" applyFont="1" applyAlignment="1">
      <alignment vertical="center"/>
    </xf>
    <xf numFmtId="224" fontId="28" fillId="0" borderId="0" xfId="2" applyNumberFormat="1" applyFont="1"/>
    <xf numFmtId="165" fontId="35" fillId="0" borderId="0" xfId="1" applyNumberFormat="1" applyFont="1" applyBorder="1" applyAlignment="1">
      <alignment horizontal="center" vertical="center"/>
    </xf>
    <xf numFmtId="211" fontId="14" fillId="0" borderId="0" xfId="0" applyNumberFormat="1" applyFont="1" applyAlignment="1">
      <alignment horizontal="right" vertical="center"/>
    </xf>
    <xf numFmtId="165" fontId="38" fillId="0" borderId="0" xfId="1" applyNumberFormat="1" applyFont="1" applyBorder="1" applyAlignment="1">
      <alignment horizontal="center" vertical="center"/>
    </xf>
    <xf numFmtId="193" fontId="7" fillId="0" borderId="0" xfId="0" applyNumberFormat="1" applyFont="1" applyAlignment="1">
      <alignment vertical="center"/>
    </xf>
    <xf numFmtId="0" fontId="7" fillId="0" borderId="0" xfId="0" quotePrefix="1" applyFont="1" applyAlignment="1">
      <alignment horizontal="right" vertical="center"/>
    </xf>
    <xf numFmtId="199" fontId="12" fillId="0" borderId="0" xfId="7" applyNumberFormat="1" applyFont="1" applyAlignment="1">
      <alignment horizontal="right" vertic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16" fillId="0" borderId="0" xfId="0" applyNumberFormat="1" applyFont="1"/>
    <xf numFmtId="172" fontId="7" fillId="2" borderId="10" xfId="0" applyNumberFormat="1" applyFont="1" applyFill="1" applyBorder="1" applyAlignment="1">
      <alignment horizontal="right"/>
    </xf>
    <xf numFmtId="168" fontId="7" fillId="2" borderId="10" xfId="0" applyNumberFormat="1" applyFont="1" applyFill="1" applyBorder="1" applyAlignment="1">
      <alignment horizontal="right" vertical="center"/>
    </xf>
    <xf numFmtId="208" fontId="29" fillId="2" borderId="10" xfId="0" applyNumberFormat="1" applyFont="1" applyFill="1" applyBorder="1"/>
    <xf numFmtId="172" fontId="7" fillId="0" borderId="10" xfId="0" applyNumberFormat="1" applyFont="1" applyBorder="1" applyAlignment="1">
      <alignment horizontal="right"/>
    </xf>
    <xf numFmtId="165" fontId="12" fillId="0" borderId="10" xfId="1" applyNumberFormat="1" applyFont="1" applyBorder="1" applyAlignment="1">
      <alignment horizontal="right" vertical="center"/>
    </xf>
    <xf numFmtId="164" fontId="5" fillId="0" borderId="10" xfId="1" applyNumberFormat="1" applyFont="1" applyBorder="1" applyAlignment="1">
      <alignment horizontal="right" vertical="center"/>
    </xf>
    <xf numFmtId="164" fontId="5" fillId="0" borderId="10" xfId="0" applyNumberFormat="1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206" fontId="14" fillId="0" borderId="10" xfId="0" applyNumberFormat="1" applyFont="1" applyBorder="1"/>
    <xf numFmtId="164" fontId="29" fillId="0" borderId="0" xfId="0" applyNumberFormat="1" applyFont="1"/>
    <xf numFmtId="0" fontId="5" fillId="0" borderId="10" xfId="0" applyFont="1" applyBorder="1" applyAlignment="1">
      <alignment horizontal="centerContinuous" vertical="center"/>
    </xf>
    <xf numFmtId="168" fontId="7" fillId="0" borderId="10" xfId="0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164" fontId="5" fillId="0" borderId="5" xfId="1" applyNumberFormat="1" applyFont="1" applyBorder="1" applyAlignment="1">
      <alignment horizontal="right" vertical="center"/>
    </xf>
    <xf numFmtId="203" fontId="14" fillId="0" borderId="0" xfId="0" applyNumberFormat="1" applyFont="1" applyAlignment="1">
      <alignment vertical="center"/>
    </xf>
    <xf numFmtId="166" fontId="7" fillId="0" borderId="15" xfId="0" applyNumberFormat="1" applyFont="1" applyBorder="1" applyAlignment="1">
      <alignment horizontal="right" vertical="center"/>
    </xf>
    <xf numFmtId="166" fontId="7" fillId="0" borderId="3" xfId="0" applyNumberFormat="1" applyFont="1" applyBorder="1" applyAlignment="1">
      <alignment horizontal="right" vertical="center"/>
    </xf>
    <xf numFmtId="166" fontId="7" fillId="0" borderId="2" xfId="0" applyNumberFormat="1" applyFont="1" applyBorder="1" applyAlignment="1">
      <alignment horizontal="right" vertical="center"/>
    </xf>
    <xf numFmtId="225" fontId="14" fillId="0" borderId="8" xfId="0" applyNumberFormat="1" applyFont="1" applyBorder="1" applyAlignment="1">
      <alignment horizontal="center" vertical="center"/>
    </xf>
    <xf numFmtId="200" fontId="7" fillId="0" borderId="0" xfId="0" applyNumberFormat="1" applyFont="1" applyAlignment="1">
      <alignment horizontal="centerContinuous" vertical="center"/>
    </xf>
    <xf numFmtId="14" fontId="7" fillId="0" borderId="8" xfId="0" applyNumberFormat="1" applyFont="1" applyBorder="1" applyAlignment="1">
      <alignment vertical="center"/>
    </xf>
    <xf numFmtId="164" fontId="14" fillId="0" borderId="8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right" vertical="center"/>
    </xf>
    <xf numFmtId="201" fontId="14" fillId="0" borderId="3" xfId="0" applyNumberFormat="1" applyFont="1" applyBorder="1"/>
    <xf numFmtId="201" fontId="14" fillId="0" borderId="0" xfId="0" applyNumberFormat="1" applyFont="1"/>
    <xf numFmtId="184" fontId="14" fillId="0" borderId="8" xfId="0" applyNumberFormat="1" applyFont="1" applyBorder="1" applyAlignment="1">
      <alignment vertical="center"/>
    </xf>
    <xf numFmtId="226" fontId="14" fillId="0" borderId="8" xfId="0" applyNumberFormat="1" applyFont="1" applyBorder="1" applyAlignment="1">
      <alignment horizontal="right" vertical="center"/>
    </xf>
    <xf numFmtId="37" fontId="29" fillId="0" borderId="8" xfId="0" applyNumberFormat="1" applyFont="1" applyBorder="1"/>
    <xf numFmtId="10" fontId="14" fillId="0" borderId="8" xfId="1" applyNumberFormat="1" applyFont="1" applyBorder="1" applyAlignment="1">
      <alignment horizontal="center" vertical="center"/>
    </xf>
    <xf numFmtId="0" fontId="23" fillId="0" borderId="0" xfId="2" applyFont="1" applyAlignment="1">
      <alignment horizontal="left"/>
    </xf>
    <xf numFmtId="0" fontId="12" fillId="0" borderId="1" xfId="4" applyFont="1" applyBorder="1"/>
    <xf numFmtId="0" fontId="32" fillId="0" borderId="0" xfId="2" applyFont="1" applyAlignment="1">
      <alignment horizontal="left"/>
    </xf>
    <xf numFmtId="0" fontId="7" fillId="0" borderId="0" xfId="2" applyFont="1" applyProtection="1">
      <protection locked="0"/>
    </xf>
    <xf numFmtId="164" fontId="16" fillId="0" borderId="0" xfId="2" applyNumberFormat="1" applyFont="1"/>
    <xf numFmtId="164" fontId="5" fillId="0" borderId="13" xfId="2" applyNumberFormat="1" applyFont="1" applyBorder="1"/>
    <xf numFmtId="178" fontId="8" fillId="0" borderId="0" xfId="0" applyNumberFormat="1" applyFont="1" applyAlignment="1">
      <alignment horizontal="left" vertical="center"/>
    </xf>
    <xf numFmtId="171" fontId="7" fillId="0" borderId="0" xfId="0" applyNumberFormat="1" applyFont="1"/>
    <xf numFmtId="226" fontId="7" fillId="0" borderId="8" xfId="1" applyNumberFormat="1" applyFont="1" applyBorder="1" applyAlignment="1">
      <alignment horizontal="right" vertical="center"/>
    </xf>
    <xf numFmtId="201" fontId="7" fillId="0" borderId="15" xfId="0" applyNumberFormat="1" applyFont="1" applyBorder="1" applyAlignment="1">
      <alignment vertical="center"/>
    </xf>
    <xf numFmtId="201" fontId="7" fillId="0" borderId="3" xfId="0" applyNumberFormat="1" applyFont="1" applyBorder="1" applyAlignment="1">
      <alignment vertical="center"/>
    </xf>
    <xf numFmtId="201" fontId="7" fillId="0" borderId="2" xfId="0" applyNumberFormat="1" applyFont="1" applyBorder="1" applyAlignment="1">
      <alignment vertical="center"/>
    </xf>
    <xf numFmtId="201" fontId="7" fillId="0" borderId="4" xfId="0" applyNumberFormat="1" applyFont="1" applyBorder="1" applyAlignment="1">
      <alignment vertical="center"/>
    </xf>
    <xf numFmtId="201" fontId="7" fillId="0" borderId="5" xfId="0" applyNumberFormat="1" applyFont="1" applyBorder="1" applyAlignment="1">
      <alignment vertical="center"/>
    </xf>
    <xf numFmtId="201" fontId="7" fillId="0" borderId="16" xfId="0" applyNumberFormat="1" applyFont="1" applyBorder="1" applyAlignment="1">
      <alignment vertical="center"/>
    </xf>
    <xf numFmtId="201" fontId="7" fillId="0" borderId="6" xfId="0" applyNumberFormat="1" applyFont="1" applyBorder="1" applyAlignment="1">
      <alignment vertical="center"/>
    </xf>
    <xf numFmtId="201" fontId="7" fillId="0" borderId="7" xfId="0" applyNumberFormat="1" applyFont="1" applyBorder="1" applyAlignment="1">
      <alignment vertical="center"/>
    </xf>
    <xf numFmtId="191" fontId="7" fillId="0" borderId="15" xfId="0" applyNumberFormat="1" applyFont="1" applyBorder="1" applyAlignment="1">
      <alignment vertical="center"/>
    </xf>
    <xf numFmtId="191" fontId="7" fillId="0" borderId="3" xfId="0" applyNumberFormat="1" applyFont="1" applyBorder="1" applyAlignment="1">
      <alignment vertical="center"/>
    </xf>
    <xf numFmtId="191" fontId="7" fillId="0" borderId="2" xfId="0" applyNumberFormat="1" applyFont="1" applyBorder="1" applyAlignment="1">
      <alignment vertical="center"/>
    </xf>
    <xf numFmtId="191" fontId="7" fillId="0" borderId="4" xfId="0" applyNumberFormat="1" applyFont="1" applyBorder="1" applyAlignment="1">
      <alignment vertical="center"/>
    </xf>
    <xf numFmtId="191" fontId="7" fillId="0" borderId="5" xfId="0" applyNumberFormat="1" applyFont="1" applyBorder="1" applyAlignment="1">
      <alignment vertical="center"/>
    </xf>
    <xf numFmtId="191" fontId="7" fillId="0" borderId="16" xfId="0" applyNumberFormat="1" applyFont="1" applyBorder="1" applyAlignment="1">
      <alignment vertical="center"/>
    </xf>
    <xf numFmtId="191" fontId="7" fillId="0" borderId="6" xfId="0" applyNumberFormat="1" applyFont="1" applyBorder="1" applyAlignment="1">
      <alignment vertical="center"/>
    </xf>
    <xf numFmtId="191" fontId="7" fillId="0" borderId="7" xfId="0" applyNumberFormat="1" applyFont="1" applyBorder="1" applyAlignment="1">
      <alignment vertical="center"/>
    </xf>
    <xf numFmtId="222" fontId="28" fillId="2" borderId="0" xfId="0" applyNumberFormat="1" applyFont="1" applyFill="1"/>
    <xf numFmtId="164" fontId="29" fillId="3" borderId="0" xfId="0" applyNumberFormat="1" applyFont="1" applyFill="1" applyAlignment="1">
      <alignment horizontal="right" vertical="center"/>
    </xf>
    <xf numFmtId="0" fontId="7" fillId="0" borderId="0" xfId="5" applyFont="1" applyAlignment="1" applyProtection="1">
      <alignment vertical="center" textRotation="90" wrapText="1"/>
      <protection locked="0"/>
    </xf>
    <xf numFmtId="184" fontId="28" fillId="0" borderId="0" xfId="3" applyNumberFormat="1" applyFont="1" applyAlignment="1">
      <alignment vertical="center"/>
    </xf>
    <xf numFmtId="217" fontId="28" fillId="0" borderId="0" xfId="3" applyNumberFormat="1" applyFont="1" applyAlignment="1">
      <alignment vertical="center"/>
    </xf>
    <xf numFmtId="215" fontId="7" fillId="0" borderId="0" xfId="0" applyNumberFormat="1" applyFont="1" applyAlignment="1">
      <alignment horizontal="right" vertical="center"/>
    </xf>
    <xf numFmtId="215" fontId="7" fillId="0" borderId="0" xfId="0" applyNumberFormat="1" applyFont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164" fontId="7" fillId="0" borderId="13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171" fontId="12" fillId="0" borderId="0" xfId="1" applyNumberFormat="1" applyFont="1" applyFill="1" applyAlignment="1">
      <alignment horizontal="center" vertical="center"/>
    </xf>
    <xf numFmtId="0" fontId="14" fillId="0" borderId="0" xfId="0" quotePrefix="1" applyFont="1" applyAlignment="1">
      <alignment vertical="center"/>
    </xf>
    <xf numFmtId="185" fontId="28" fillId="0" borderId="0" xfId="2" applyNumberFormat="1" applyFont="1"/>
    <xf numFmtId="0" fontId="5" fillId="2" borderId="16" xfId="0" applyFont="1" applyFill="1" applyBorder="1" applyAlignment="1">
      <alignment horizontal="centerContinuous" vertical="center"/>
    </xf>
    <xf numFmtId="44" fontId="5" fillId="0" borderId="0" xfId="10" applyFont="1" applyAlignment="1">
      <alignment horizontal="right"/>
    </xf>
    <xf numFmtId="0" fontId="28" fillId="0" borderId="3" xfId="0" applyFont="1" applyBorder="1"/>
    <xf numFmtId="188" fontId="7" fillId="0" borderId="0" xfId="3" applyNumberFormat="1" applyAlignment="1">
      <alignment horizontal="left"/>
    </xf>
    <xf numFmtId="217" fontId="7" fillId="0" borderId="0" xfId="0" applyNumberFormat="1" applyFont="1" applyAlignment="1">
      <alignment vertical="center"/>
    </xf>
    <xf numFmtId="167" fontId="7" fillId="0" borderId="6" xfId="0" applyNumberFormat="1" applyFont="1" applyBorder="1" applyAlignment="1">
      <alignment vertical="center"/>
    </xf>
    <xf numFmtId="227" fontId="29" fillId="0" borderId="0" xfId="0" applyNumberFormat="1" applyFont="1"/>
    <xf numFmtId="0" fontId="7" fillId="3" borderId="0" xfId="0" applyFont="1" applyFill="1"/>
    <xf numFmtId="197" fontId="29" fillId="3" borderId="0" xfId="0" applyNumberFormat="1" applyFont="1" applyFill="1"/>
    <xf numFmtId="168" fontId="29" fillId="3" borderId="0" xfId="0" applyNumberFormat="1" applyFont="1" applyFill="1"/>
    <xf numFmtId="171" fontId="19" fillId="3" borderId="0" xfId="0" applyNumberFormat="1" applyFont="1" applyFill="1"/>
    <xf numFmtId="171" fontId="8" fillId="3" borderId="0" xfId="0" applyNumberFormat="1" applyFont="1" applyFill="1" applyAlignment="1">
      <alignment horizontal="right"/>
    </xf>
    <xf numFmtId="171" fontId="15" fillId="3" borderId="0" xfId="0" applyNumberFormat="1" applyFont="1" applyFill="1"/>
    <xf numFmtId="171" fontId="15" fillId="3" borderId="0" xfId="0" quotePrefix="1" applyNumberFormat="1" applyFont="1" applyFill="1" applyAlignment="1">
      <alignment horizontal="right"/>
    </xf>
    <xf numFmtId="184" fontId="8" fillId="3" borderId="0" xfId="0" applyNumberFormat="1" applyFont="1" applyFill="1" applyAlignment="1">
      <alignment horizontal="right"/>
    </xf>
    <xf numFmtId="184" fontId="13" fillId="3" borderId="0" xfId="0" applyNumberFormat="1" applyFont="1" applyFill="1"/>
    <xf numFmtId="184" fontId="8" fillId="3" borderId="0" xfId="0" applyNumberFormat="1" applyFont="1" applyFill="1"/>
    <xf numFmtId="165" fontId="54" fillId="0" borderId="0" xfId="1" applyNumberFormat="1" applyFont="1" applyAlignment="1">
      <alignment horizontal="right"/>
    </xf>
    <xf numFmtId="0" fontId="55" fillId="0" borderId="0" xfId="0" applyFont="1"/>
    <xf numFmtId="165" fontId="55" fillId="0" borderId="0" xfId="1" applyNumberFormat="1" applyFont="1" applyAlignment="1">
      <alignment horizontal="right"/>
    </xf>
    <xf numFmtId="164" fontId="28" fillId="0" borderId="10" xfId="3" applyNumberFormat="1" applyFont="1" applyBorder="1" applyAlignment="1">
      <alignment vertical="center"/>
    </xf>
    <xf numFmtId="171" fontId="28" fillId="0" borderId="10" xfId="3" applyNumberFormat="1" applyFont="1" applyBorder="1" applyAlignment="1">
      <alignment vertical="center"/>
    </xf>
    <xf numFmtId="164" fontId="14" fillId="0" borderId="0" xfId="2" applyNumberFormat="1" applyFont="1"/>
    <xf numFmtId="164" fontId="16" fillId="0" borderId="0" xfId="2" applyNumberFormat="1" applyFont="1" applyAlignment="1">
      <alignment horizontal="center"/>
    </xf>
    <xf numFmtId="0" fontId="56" fillId="0" borderId="0" xfId="4" applyFont="1" applyAlignment="1">
      <alignment horizontal="center"/>
    </xf>
    <xf numFmtId="164" fontId="25" fillId="0" borderId="0" xfId="0" applyNumberFormat="1" applyFont="1" applyAlignment="1">
      <alignment vertical="center"/>
    </xf>
    <xf numFmtId="164" fontId="25" fillId="0" borderId="4" xfId="0" applyNumberFormat="1" applyFont="1" applyBorder="1" applyAlignment="1">
      <alignment vertical="center"/>
    </xf>
    <xf numFmtId="208" fontId="25" fillId="0" borderId="0" xfId="0" applyNumberFormat="1" applyFont="1"/>
    <xf numFmtId="171" fontId="7" fillId="0" borderId="15" xfId="0" applyNumberFormat="1" applyFont="1" applyBorder="1" applyAlignment="1">
      <alignment vertical="center"/>
    </xf>
    <xf numFmtId="171" fontId="7" fillId="0" borderId="3" xfId="0" applyNumberFormat="1" applyFont="1" applyBorder="1" applyAlignment="1">
      <alignment vertical="center"/>
    </xf>
    <xf numFmtId="171" fontId="7" fillId="0" borderId="2" xfId="0" applyNumberFormat="1" applyFont="1" applyBorder="1" applyAlignment="1">
      <alignment vertical="center"/>
    </xf>
    <xf numFmtId="171" fontId="7" fillId="0" borderId="4" xfId="0" applyNumberFormat="1" applyFont="1" applyBorder="1" applyAlignment="1">
      <alignment vertical="center"/>
    </xf>
    <xf numFmtId="171" fontId="7" fillId="0" borderId="5" xfId="0" applyNumberFormat="1" applyFont="1" applyBorder="1" applyAlignment="1">
      <alignment vertical="center"/>
    </xf>
    <xf numFmtId="171" fontId="7" fillId="0" borderId="16" xfId="0" applyNumberFormat="1" applyFont="1" applyBorder="1" applyAlignment="1">
      <alignment vertical="center"/>
    </xf>
    <xf numFmtId="171" fontId="7" fillId="0" borderId="6" xfId="0" applyNumberFormat="1" applyFont="1" applyBorder="1" applyAlignment="1">
      <alignment vertical="center"/>
    </xf>
    <xf numFmtId="171" fontId="7" fillId="0" borderId="7" xfId="0" applyNumberFormat="1" applyFont="1" applyBorder="1" applyAlignment="1">
      <alignment vertical="center"/>
    </xf>
    <xf numFmtId="191" fontId="25" fillId="0" borderId="8" xfId="0" applyNumberFormat="1" applyFont="1" applyBorder="1" applyAlignment="1">
      <alignment horizontal="center" vertical="center"/>
    </xf>
    <xf numFmtId="201" fontId="29" fillId="0" borderId="0" xfId="0" applyNumberFormat="1" applyFont="1" applyAlignment="1">
      <alignment vertical="center"/>
    </xf>
    <xf numFmtId="195" fontId="11" fillId="0" borderId="0" xfId="0" applyNumberFormat="1" applyFont="1" applyAlignment="1">
      <alignment vertical="center"/>
    </xf>
    <xf numFmtId="0" fontId="3" fillId="0" borderId="18" xfId="4" applyFont="1" applyBorder="1" applyAlignment="1">
      <alignment horizontal="centerContinuous" vertical="center"/>
    </xf>
    <xf numFmtId="0" fontId="49" fillId="0" borderId="18" xfId="4" applyFont="1" applyBorder="1" applyAlignment="1">
      <alignment horizontal="centerContinuous" vertical="center"/>
    </xf>
    <xf numFmtId="0" fontId="3" fillId="4" borderId="12" xfId="3" applyFont="1" applyFill="1" applyBorder="1" applyAlignment="1">
      <alignment horizontal="centerContinuous" vertical="center"/>
    </xf>
    <xf numFmtId="0" fontId="7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left" vertical="center"/>
    </xf>
    <xf numFmtId="185" fontId="28" fillId="0" borderId="10" xfId="3" applyNumberFormat="1" applyFont="1" applyBorder="1" applyAlignment="1">
      <alignment vertical="center"/>
    </xf>
    <xf numFmtId="185" fontId="28" fillId="0" borderId="0" xfId="3" applyNumberFormat="1" applyFont="1" applyAlignment="1">
      <alignment vertical="center"/>
    </xf>
    <xf numFmtId="224" fontId="28" fillId="0" borderId="0" xfId="2" applyNumberFormat="1" applyFont="1" applyAlignment="1">
      <alignment horizontal="right"/>
    </xf>
    <xf numFmtId="207" fontId="14" fillId="0" borderId="3" xfId="0" applyNumberFormat="1" applyFont="1" applyBorder="1" applyAlignment="1">
      <alignment horizontal="right" vertical="center"/>
    </xf>
    <xf numFmtId="197" fontId="14" fillId="0" borderId="0" xfId="0" applyNumberFormat="1" applyFont="1" applyAlignment="1">
      <alignment vertical="center"/>
    </xf>
    <xf numFmtId="191" fontId="40" fillId="3" borderId="8" xfId="3" applyNumberFormat="1" applyFont="1" applyFill="1" applyBorder="1" applyAlignment="1">
      <alignment vertical="center"/>
    </xf>
    <xf numFmtId="171" fontId="40" fillId="3" borderId="8" xfId="3" applyNumberFormat="1" applyFont="1" applyFill="1" applyBorder="1" applyAlignment="1">
      <alignment vertical="center"/>
    </xf>
    <xf numFmtId="164" fontId="40" fillId="3" borderId="8" xfId="3" applyNumberFormat="1" applyFont="1" applyFill="1" applyBorder="1" applyAlignment="1">
      <alignment vertical="center"/>
    </xf>
    <xf numFmtId="185" fontId="40" fillId="3" borderId="8" xfId="3" applyNumberFormat="1" applyFont="1" applyFill="1" applyBorder="1" applyAlignment="1">
      <alignment vertical="center"/>
    </xf>
    <xf numFmtId="185" fontId="14" fillId="0" borderId="0" xfId="0" applyNumberFormat="1" applyFont="1" applyAlignment="1">
      <alignment vertical="center"/>
    </xf>
    <xf numFmtId="10" fontId="38" fillId="0" borderId="0" xfId="0" applyNumberFormat="1" applyFont="1" applyAlignment="1">
      <alignment horizontal="right" vertical="center"/>
    </xf>
    <xf numFmtId="167" fontId="7" fillId="0" borderId="8" xfId="0" applyNumberFormat="1" applyFont="1" applyBorder="1" applyAlignment="1">
      <alignment vertical="center"/>
    </xf>
    <xf numFmtId="166" fontId="7" fillId="0" borderId="8" xfId="0" applyNumberFormat="1" applyFont="1" applyBorder="1" applyAlignment="1">
      <alignment vertical="center"/>
    </xf>
    <xf numFmtId="208" fontId="5" fillId="0" borderId="0" xfId="0" applyNumberFormat="1" applyFont="1" applyAlignment="1">
      <alignment vertical="center"/>
    </xf>
    <xf numFmtId="208" fontId="5" fillId="0" borderId="3" xfId="0" applyNumberFormat="1" applyFont="1" applyBorder="1" applyAlignment="1">
      <alignment vertical="center"/>
    </xf>
    <xf numFmtId="208" fontId="5" fillId="0" borderId="9" xfId="0" applyNumberFormat="1" applyFont="1" applyBorder="1" applyAlignment="1">
      <alignment vertical="center"/>
    </xf>
    <xf numFmtId="211" fontId="35" fillId="0" borderId="0" xfId="0" applyNumberFormat="1" applyFont="1" applyAlignment="1">
      <alignment horizontal="right" vertical="center"/>
    </xf>
    <xf numFmtId="164" fontId="7" fillId="0" borderId="10" xfId="0" applyNumberFormat="1" applyFont="1" applyBorder="1" applyAlignment="1">
      <alignment vertical="center"/>
    </xf>
    <xf numFmtId="177" fontId="14" fillId="3" borderId="8" xfId="0" applyNumberFormat="1" applyFont="1" applyFill="1" applyBorder="1" applyAlignment="1">
      <alignment horizontal="center"/>
    </xf>
    <xf numFmtId="177" fontId="14" fillId="3" borderId="0" xfId="0" applyNumberFormat="1" applyFont="1" applyFill="1" applyAlignment="1">
      <alignment horizontal="center"/>
    </xf>
    <xf numFmtId="9" fontId="34" fillId="0" borderId="0" xfId="4" applyNumberFormat="1" applyFont="1"/>
    <xf numFmtId="0" fontId="57" fillId="0" borderId="18" xfId="0" applyFont="1" applyBorder="1" applyAlignment="1">
      <alignment horizontal="centerContinuous" vertical="center"/>
    </xf>
    <xf numFmtId="43" fontId="4" fillId="0" borderId="20" xfId="8" applyFont="1" applyBorder="1" applyAlignment="1">
      <alignment horizontal="centerContinuous"/>
    </xf>
    <xf numFmtId="199" fontId="28" fillId="0" borderId="8" xfId="3" applyNumberFormat="1" applyFont="1" applyBorder="1" applyAlignment="1">
      <alignment horizontal="center" vertical="center"/>
    </xf>
    <xf numFmtId="199" fontId="28" fillId="0" borderId="0" xfId="3" applyNumberFormat="1" applyFont="1" applyAlignment="1">
      <alignment horizontal="center" vertical="center"/>
    </xf>
    <xf numFmtId="191" fontId="25" fillId="0" borderId="0" xfId="0" applyNumberFormat="1" applyFont="1" applyAlignment="1">
      <alignment vertical="center"/>
    </xf>
    <xf numFmtId="164" fontId="28" fillId="0" borderId="8" xfId="2" applyNumberFormat="1" applyFont="1" applyBorder="1" applyAlignment="1">
      <alignment horizontal="center"/>
    </xf>
    <xf numFmtId="211" fontId="58" fillId="0" borderId="10" xfId="0" applyNumberFormat="1" applyFont="1" applyBorder="1" applyAlignment="1">
      <alignment horizontal="right" vertical="center"/>
    </xf>
    <xf numFmtId="211" fontId="58" fillId="0" borderId="0" xfId="0" applyNumberFormat="1" applyFont="1" applyAlignment="1">
      <alignment horizontal="right" vertical="center"/>
    </xf>
    <xf numFmtId="194" fontId="7" fillId="0" borderId="3" xfId="0" applyNumberFormat="1" applyFont="1" applyBorder="1" applyAlignment="1">
      <alignment vertical="center"/>
    </xf>
    <xf numFmtId="194" fontId="7" fillId="0" borderId="0" xfId="0" applyNumberFormat="1" applyFont="1" applyAlignment="1">
      <alignment vertical="center"/>
    </xf>
    <xf numFmtId="198" fontId="14" fillId="0" borderId="5" xfId="0" applyNumberFormat="1" applyFont="1" applyBorder="1" applyAlignment="1">
      <alignment vertical="center"/>
    </xf>
    <xf numFmtId="14" fontId="8" fillId="0" borderId="3" xfId="0" applyNumberFormat="1" applyFont="1" applyBorder="1" applyAlignment="1">
      <alignment vertical="center"/>
    </xf>
    <xf numFmtId="0" fontId="60" fillId="0" borderId="21" xfId="0" applyFont="1" applyBorder="1" applyAlignment="1">
      <alignment horizontal="centerContinuous" vertical="center"/>
    </xf>
    <xf numFmtId="194" fontId="8" fillId="0" borderId="21" xfId="0" applyNumberFormat="1" applyFont="1" applyBorder="1" applyAlignment="1">
      <alignment horizontal="right" vertical="center"/>
    </xf>
    <xf numFmtId="0" fontId="20" fillId="0" borderId="0" xfId="0" applyFont="1" applyAlignment="1">
      <alignment vertical="center"/>
    </xf>
    <xf numFmtId="218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202" fontId="8" fillId="0" borderId="0" xfId="1" applyNumberFormat="1" applyFont="1" applyBorder="1" applyAlignment="1">
      <alignment horizontal="left" vertical="center"/>
    </xf>
    <xf numFmtId="202" fontId="8" fillId="0" borderId="0" xfId="1" applyNumberFormat="1" applyFont="1" applyBorder="1" applyAlignment="1">
      <alignment horizontal="center" vertical="center"/>
    </xf>
    <xf numFmtId="171" fontId="8" fillId="0" borderId="0" xfId="1" applyNumberFormat="1" applyFont="1" applyBorder="1" applyAlignment="1">
      <alignment horizontal="center" vertical="center"/>
    </xf>
    <xf numFmtId="228" fontId="8" fillId="0" borderId="8" xfId="0" applyNumberFormat="1" applyFont="1" applyBorder="1" applyAlignment="1">
      <alignment vertical="center"/>
    </xf>
    <xf numFmtId="172" fontId="7" fillId="0" borderId="21" xfId="0" applyNumberFormat="1" applyFont="1" applyBorder="1" applyAlignment="1">
      <alignment horizontal="right"/>
    </xf>
    <xf numFmtId="0" fontId="7" fillId="0" borderId="21" xfId="0" applyFont="1" applyBorder="1" applyAlignment="1">
      <alignment vertical="center"/>
    </xf>
    <xf numFmtId="164" fontId="29" fillId="0" borderId="21" xfId="0" applyNumberFormat="1" applyFont="1" applyBorder="1" applyAlignment="1">
      <alignment vertical="center"/>
    </xf>
    <xf numFmtId="164" fontId="5" fillId="0" borderId="21" xfId="1" applyNumberFormat="1" applyFont="1" applyBorder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165" fontId="12" fillId="0" borderId="0" xfId="1" applyNumberFormat="1" applyFont="1" applyFill="1" applyBorder="1" applyAlignment="1">
      <alignment horizontal="right" vertical="center"/>
    </xf>
    <xf numFmtId="165" fontId="41" fillId="0" borderId="0" xfId="1" applyNumberFormat="1" applyFont="1" applyFill="1" applyBorder="1" applyAlignment="1">
      <alignment horizontal="right" vertical="center"/>
    </xf>
    <xf numFmtId="165" fontId="41" fillId="0" borderId="0" xfId="1" applyNumberFormat="1" applyFont="1" applyFill="1" applyAlignment="1">
      <alignment horizontal="right" vertical="center"/>
    </xf>
    <xf numFmtId="165" fontId="43" fillId="0" borderId="0" xfId="1" applyNumberFormat="1" applyFont="1" applyBorder="1" applyAlignment="1">
      <alignment horizontal="right" vertical="center"/>
    </xf>
    <xf numFmtId="165" fontId="43" fillId="0" borderId="0" xfId="1" applyNumberFormat="1" applyFont="1" applyAlignment="1">
      <alignment horizontal="right" vertical="center"/>
    </xf>
    <xf numFmtId="171" fontId="43" fillId="0" borderId="0" xfId="1" applyNumberFormat="1" applyFont="1" applyFill="1" applyBorder="1" applyAlignment="1"/>
    <xf numFmtId="165" fontId="43" fillId="0" borderId="0" xfId="1" applyNumberFormat="1" applyFont="1" applyFill="1" applyBorder="1" applyAlignment="1">
      <alignment horizontal="right" vertical="center"/>
    </xf>
    <xf numFmtId="0" fontId="43" fillId="2" borderId="0" xfId="0" applyFont="1" applyFill="1" applyAlignment="1">
      <alignment vertical="center"/>
    </xf>
    <xf numFmtId="0" fontId="42" fillId="0" borderId="0" xfId="0" applyFont="1" applyAlignment="1">
      <alignment vertical="center"/>
    </xf>
    <xf numFmtId="167" fontId="8" fillId="0" borderId="0" xfId="1" applyNumberFormat="1" applyFont="1" applyBorder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168" fontId="8" fillId="0" borderId="0" xfId="0" applyNumberFormat="1" applyFont="1" applyAlignment="1">
      <alignment horizontal="right" vertical="center"/>
    </xf>
    <xf numFmtId="0" fontId="8" fillId="0" borderId="0" xfId="6" applyFont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0" fontId="9" fillId="0" borderId="3" xfId="2" applyFont="1" applyBorder="1"/>
    <xf numFmtId="0" fontId="9" fillId="0" borderId="0" xfId="2" applyFont="1" applyAlignment="1">
      <alignment horizontal="right" indent="1"/>
    </xf>
    <xf numFmtId="0" fontId="9" fillId="0" borderId="0" xfId="2" applyFont="1"/>
    <xf numFmtId="0" fontId="9" fillId="0" borderId="0" xfId="2" applyFont="1" applyAlignment="1">
      <alignment horizontal="centerContinuous"/>
    </xf>
    <xf numFmtId="168" fontId="28" fillId="3" borderId="0" xfId="2" applyNumberFormat="1" applyFont="1" applyFill="1" applyAlignment="1">
      <alignment horizontal="right" indent="2"/>
    </xf>
    <xf numFmtId="14" fontId="8" fillId="0" borderId="22" xfId="0" applyNumberFormat="1" applyFont="1" applyBorder="1" applyAlignment="1">
      <alignment vertical="center"/>
    </xf>
    <xf numFmtId="0" fontId="7" fillId="5" borderId="0" xfId="0" applyFont="1" applyFill="1" applyAlignment="1">
      <alignment vertical="center"/>
    </xf>
    <xf numFmtId="10" fontId="8" fillId="0" borderId="8" xfId="0" applyNumberFormat="1" applyFont="1" applyBorder="1"/>
    <xf numFmtId="164" fontId="59" fillId="0" borderId="0" xfId="0" applyNumberFormat="1" applyFont="1"/>
    <xf numFmtId="213" fontId="59" fillId="0" borderId="0" xfId="0" applyNumberFormat="1" applyFont="1"/>
    <xf numFmtId="165" fontId="12" fillId="0" borderId="21" xfId="1" quotePrefix="1" applyNumberFormat="1" applyFont="1" applyBorder="1" applyAlignment="1">
      <alignment horizontal="right" vertical="center"/>
    </xf>
    <xf numFmtId="10" fontId="7" fillId="5" borderId="0" xfId="1" applyNumberFormat="1" applyFont="1" applyFill="1" applyAlignment="1">
      <alignment horizontal="left" vertical="center"/>
    </xf>
    <xf numFmtId="14" fontId="34" fillId="0" borderId="0" xfId="4" applyNumberFormat="1" applyFont="1" applyAlignment="1">
      <alignment horizontal="centerContinuous"/>
    </xf>
    <xf numFmtId="199" fontId="28" fillId="0" borderId="10" xfId="3" applyNumberFormat="1" applyFont="1" applyBorder="1" applyAlignment="1">
      <alignment vertical="center"/>
    </xf>
    <xf numFmtId="199" fontId="40" fillId="3" borderId="8" xfId="3" applyNumberFormat="1" applyFont="1" applyFill="1" applyBorder="1" applyAlignment="1">
      <alignment vertical="center"/>
    </xf>
    <xf numFmtId="199" fontId="28" fillId="3" borderId="0" xfId="1" quotePrefix="1" applyNumberFormat="1" applyFont="1" applyFill="1" applyBorder="1" applyAlignment="1">
      <alignment horizontal="center"/>
    </xf>
    <xf numFmtId="201" fontId="14" fillId="0" borderId="14" xfId="0" applyNumberFormat="1" applyFont="1" applyBorder="1" applyAlignment="1">
      <alignment horizontal="center" vertical="center"/>
    </xf>
    <xf numFmtId="184" fontId="7" fillId="0" borderId="15" xfId="3" applyNumberFormat="1" applyBorder="1" applyAlignment="1">
      <alignment vertical="center"/>
    </xf>
    <xf numFmtId="184" fontId="7" fillId="0" borderId="3" xfId="3" applyNumberFormat="1" applyBorder="1" applyAlignment="1">
      <alignment vertical="center"/>
    </xf>
    <xf numFmtId="184" fontId="7" fillId="0" borderId="2" xfId="3" applyNumberFormat="1" applyBorder="1" applyAlignment="1">
      <alignment vertical="center"/>
    </xf>
    <xf numFmtId="184" fontId="7" fillId="0" borderId="4" xfId="3" applyNumberFormat="1" applyBorder="1" applyAlignment="1">
      <alignment vertical="center"/>
    </xf>
    <xf numFmtId="184" fontId="5" fillId="3" borderId="15" xfId="3" applyNumberFormat="1" applyFont="1" applyFill="1" applyBorder="1" applyAlignment="1">
      <alignment vertical="center"/>
    </xf>
    <xf numFmtId="184" fontId="5" fillId="3" borderId="3" xfId="3" applyNumberFormat="1" applyFont="1" applyFill="1" applyBorder="1" applyAlignment="1">
      <alignment vertical="center"/>
    </xf>
    <xf numFmtId="184" fontId="5" fillId="3" borderId="2" xfId="3" applyNumberFormat="1" applyFont="1" applyFill="1" applyBorder="1" applyAlignment="1">
      <alignment vertical="center"/>
    </xf>
    <xf numFmtId="184" fontId="7" fillId="0" borderId="5" xfId="3" applyNumberFormat="1" applyBorder="1" applyAlignment="1">
      <alignment vertical="center"/>
    </xf>
    <xf numFmtId="184" fontId="5" fillId="3" borderId="4" xfId="3" applyNumberFormat="1" applyFont="1" applyFill="1" applyBorder="1" applyAlignment="1">
      <alignment vertical="center"/>
    </xf>
    <xf numFmtId="184" fontId="5" fillId="3" borderId="0" xfId="3" applyNumberFormat="1" applyFont="1" applyFill="1" applyAlignment="1">
      <alignment vertical="center"/>
    </xf>
    <xf numFmtId="184" fontId="5" fillId="3" borderId="5" xfId="3" applyNumberFormat="1" applyFont="1" applyFill="1" applyBorder="1" applyAlignment="1">
      <alignment vertical="center"/>
    </xf>
    <xf numFmtId="184" fontId="5" fillId="3" borderId="16" xfId="3" applyNumberFormat="1" applyFont="1" applyFill="1" applyBorder="1" applyAlignment="1">
      <alignment vertical="center"/>
    </xf>
    <xf numFmtId="184" fontId="5" fillId="3" borderId="6" xfId="3" applyNumberFormat="1" applyFont="1" applyFill="1" applyBorder="1" applyAlignment="1">
      <alignment vertical="center"/>
    </xf>
    <xf numFmtId="184" fontId="5" fillId="3" borderId="7" xfId="3" applyNumberFormat="1" applyFont="1" applyFill="1" applyBorder="1" applyAlignment="1">
      <alignment vertical="center"/>
    </xf>
    <xf numFmtId="184" fontId="7" fillId="0" borderId="16" xfId="3" applyNumberFormat="1" applyBorder="1" applyAlignment="1">
      <alignment vertical="center"/>
    </xf>
    <xf numFmtId="184" fontId="7" fillId="0" borderId="6" xfId="3" applyNumberFormat="1" applyBorder="1" applyAlignment="1">
      <alignment vertical="center"/>
    </xf>
    <xf numFmtId="184" fontId="7" fillId="0" borderId="7" xfId="3" applyNumberFormat="1" applyBorder="1" applyAlignment="1">
      <alignment vertical="center"/>
    </xf>
    <xf numFmtId="191" fontId="7" fillId="0" borderId="15" xfId="3" applyNumberFormat="1" applyBorder="1" applyAlignment="1">
      <alignment vertical="center"/>
    </xf>
    <xf numFmtId="191" fontId="7" fillId="0" borderId="3" xfId="3" applyNumberFormat="1" applyBorder="1" applyAlignment="1">
      <alignment vertical="center"/>
    </xf>
    <xf numFmtId="191" fontId="7" fillId="0" borderId="2" xfId="3" applyNumberFormat="1" applyBorder="1" applyAlignment="1">
      <alignment vertical="center"/>
    </xf>
    <xf numFmtId="217" fontId="7" fillId="0" borderId="4" xfId="3" applyNumberFormat="1" applyBorder="1" applyAlignment="1">
      <alignment vertical="center"/>
    </xf>
    <xf numFmtId="217" fontId="5" fillId="3" borderId="15" xfId="3" applyNumberFormat="1" applyFont="1" applyFill="1" applyBorder="1" applyAlignment="1">
      <alignment vertical="center"/>
    </xf>
    <xf numFmtId="217" fontId="5" fillId="3" borderId="3" xfId="3" applyNumberFormat="1" applyFont="1" applyFill="1" applyBorder="1" applyAlignment="1">
      <alignment vertical="center"/>
    </xf>
    <xf numFmtId="217" fontId="5" fillId="3" borderId="2" xfId="3" applyNumberFormat="1" applyFont="1" applyFill="1" applyBorder="1" applyAlignment="1">
      <alignment vertical="center"/>
    </xf>
    <xf numFmtId="191" fontId="7" fillId="0" borderId="5" xfId="3" applyNumberFormat="1" applyBorder="1" applyAlignment="1">
      <alignment vertical="center"/>
    </xf>
    <xf numFmtId="217" fontId="5" fillId="3" borderId="4" xfId="3" applyNumberFormat="1" applyFont="1" applyFill="1" applyBorder="1" applyAlignment="1">
      <alignment vertical="center"/>
    </xf>
    <xf numFmtId="217" fontId="5" fillId="3" borderId="0" xfId="3" applyNumberFormat="1" applyFont="1" applyFill="1" applyAlignment="1">
      <alignment vertical="center"/>
    </xf>
    <xf numFmtId="217" fontId="5" fillId="3" borderId="5" xfId="3" applyNumberFormat="1" applyFont="1" applyFill="1" applyBorder="1" applyAlignment="1">
      <alignment vertical="center"/>
    </xf>
    <xf numFmtId="217" fontId="5" fillId="3" borderId="16" xfId="3" applyNumberFormat="1" applyFont="1" applyFill="1" applyBorder="1" applyAlignment="1">
      <alignment vertical="center"/>
    </xf>
    <xf numFmtId="217" fontId="5" fillId="3" borderId="6" xfId="3" applyNumberFormat="1" applyFont="1" applyFill="1" applyBorder="1" applyAlignment="1">
      <alignment vertical="center"/>
    </xf>
    <xf numFmtId="217" fontId="5" fillId="3" borderId="7" xfId="3" applyNumberFormat="1" applyFont="1" applyFill="1" applyBorder="1" applyAlignment="1">
      <alignment vertical="center"/>
    </xf>
    <xf numFmtId="191" fontId="7" fillId="0" borderId="16" xfId="3" applyNumberFormat="1" applyBorder="1" applyAlignment="1">
      <alignment vertical="center"/>
    </xf>
    <xf numFmtId="191" fontId="7" fillId="0" borderId="6" xfId="3" applyNumberFormat="1" applyBorder="1" applyAlignment="1">
      <alignment vertical="center"/>
    </xf>
    <xf numFmtId="191" fontId="7" fillId="0" borderId="7" xfId="3" applyNumberFormat="1" applyBorder="1" applyAlignment="1">
      <alignment vertical="center"/>
    </xf>
    <xf numFmtId="164" fontId="28" fillId="3" borderId="0" xfId="2" quotePrefix="1" applyNumberFormat="1" applyFont="1" applyFill="1" applyAlignment="1">
      <alignment horizontal="center"/>
    </xf>
    <xf numFmtId="208" fontId="59" fillId="0" borderId="0" xfId="0" applyNumberFormat="1" applyFont="1"/>
    <xf numFmtId="208" fontId="29" fillId="0" borderId="0" xfId="0" applyNumberFormat="1" applyFont="1"/>
    <xf numFmtId="211" fontId="16" fillId="0" borderId="8" xfId="0" applyNumberFormat="1" applyFont="1" applyBorder="1" applyAlignment="1">
      <alignment horizontal="center" vertical="center"/>
    </xf>
    <xf numFmtId="181" fontId="7" fillId="0" borderId="5" xfId="0" applyNumberFormat="1" applyFont="1" applyBorder="1" applyAlignment="1">
      <alignment horizontal="right" vertical="center"/>
    </xf>
    <xf numFmtId="0" fontId="49" fillId="0" borderId="0" xfId="11" applyFont="1" applyAlignment="1">
      <alignment horizontal="centerContinuous" vertical="center"/>
    </xf>
    <xf numFmtId="0" fontId="50" fillId="0" borderId="0" xfId="11" applyFont="1" applyAlignment="1">
      <alignment horizontal="centerContinuous" vertical="center"/>
    </xf>
    <xf numFmtId="0" fontId="50" fillId="0" borderId="1" xfId="11" applyFont="1" applyBorder="1" applyAlignment="1">
      <alignment horizontal="left" vertical="center"/>
    </xf>
    <xf numFmtId="0" fontId="50" fillId="0" borderId="0" xfId="11" applyFont="1" applyAlignment="1">
      <alignment horizontal="left" vertical="center"/>
    </xf>
    <xf numFmtId="0" fontId="51" fillId="0" borderId="0" xfId="11" applyFont="1" applyAlignment="1" applyProtection="1">
      <alignment horizontal="centerContinuous" vertical="center"/>
      <protection locked="0"/>
    </xf>
    <xf numFmtId="165" fontId="35" fillId="0" borderId="0" xfId="1" applyNumberFormat="1" applyFont="1" applyBorder="1" applyAlignment="1">
      <alignment horizontal="right" vertical="center"/>
    </xf>
    <xf numFmtId="172" fontId="7" fillId="2" borderId="5" xfId="0" applyNumberFormat="1" applyFont="1" applyFill="1" applyBorder="1" applyAlignment="1">
      <alignment horizontal="right"/>
    </xf>
    <xf numFmtId="168" fontId="7" fillId="2" borderId="5" xfId="0" applyNumberFormat="1" applyFont="1" applyFill="1" applyBorder="1" applyAlignment="1">
      <alignment horizontal="right" vertical="center"/>
    </xf>
    <xf numFmtId="164" fontId="5" fillId="0" borderId="5" xfId="0" applyNumberFormat="1" applyFont="1" applyBorder="1" applyAlignment="1">
      <alignment vertical="center"/>
    </xf>
    <xf numFmtId="208" fontId="5" fillId="0" borderId="2" xfId="0" applyNumberFormat="1" applyFont="1" applyBorder="1" applyAlignment="1">
      <alignment vertical="center"/>
    </xf>
    <xf numFmtId="211" fontId="58" fillId="0" borderId="5" xfId="0" applyNumberFormat="1" applyFont="1" applyBorder="1" applyAlignment="1">
      <alignment horizontal="right" vertical="center"/>
    </xf>
    <xf numFmtId="164" fontId="7" fillId="0" borderId="5" xfId="0" applyNumberFormat="1" applyFont="1" applyBorder="1" applyAlignment="1">
      <alignment vertical="center"/>
    </xf>
    <xf numFmtId="168" fontId="7" fillId="0" borderId="5" xfId="0" applyNumberFormat="1" applyFont="1" applyBorder="1" applyAlignment="1">
      <alignment horizontal="right" vertical="center"/>
    </xf>
    <xf numFmtId="171" fontId="8" fillId="0" borderId="0" xfId="1" applyNumberFormat="1" applyFont="1" applyBorder="1" applyAlignment="1">
      <alignment vertical="center"/>
    </xf>
    <xf numFmtId="208" fontId="62" fillId="0" borderId="3" xfId="0" applyNumberFormat="1" applyFont="1" applyBorder="1" applyAlignment="1">
      <alignment vertical="center"/>
    </xf>
    <xf numFmtId="0" fontId="5" fillId="2" borderId="7" xfId="0" applyFont="1" applyFill="1" applyBorder="1" applyAlignment="1">
      <alignment horizontal="centerContinuous" vertical="center"/>
    </xf>
    <xf numFmtId="184" fontId="7" fillId="0" borderId="0" xfId="0" applyNumberFormat="1" applyFont="1" applyAlignment="1">
      <alignment horizontal="right" vertical="center"/>
    </xf>
    <xf numFmtId="10" fontId="14" fillId="0" borderId="8" xfId="0" applyNumberFormat="1" applyFont="1" applyBorder="1"/>
    <xf numFmtId="165" fontId="12" fillId="0" borderId="0" xfId="0" applyNumberFormat="1" applyFont="1" applyAlignment="1">
      <alignment horizontal="right" vertical="center"/>
    </xf>
    <xf numFmtId="0" fontId="7" fillId="0" borderId="8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Continuous" vertical="center"/>
    </xf>
    <xf numFmtId="0" fontId="5" fillId="4" borderId="13" xfId="0" applyFont="1" applyFill="1" applyBorder="1" applyAlignment="1">
      <alignment horizontal="centerContinuous" vertical="center"/>
    </xf>
    <xf numFmtId="0" fontId="5" fillId="4" borderId="14" xfId="0" applyFont="1" applyFill="1" applyBorder="1" applyAlignment="1">
      <alignment horizontal="centerContinuous" vertical="center"/>
    </xf>
    <xf numFmtId="0" fontId="5" fillId="0" borderId="19" xfId="0" applyFont="1" applyBorder="1" applyAlignment="1">
      <alignment horizontal="centerContinuous" vertical="center"/>
    </xf>
    <xf numFmtId="0" fontId="5" fillId="0" borderId="20" xfId="0" applyFont="1" applyBorder="1" applyAlignment="1">
      <alignment horizontal="centerContinuous" vertical="center"/>
    </xf>
    <xf numFmtId="0" fontId="5" fillId="3" borderId="13" xfId="0" applyFont="1" applyFill="1" applyBorder="1" applyAlignment="1">
      <alignment horizontal="centerContinuous" vertical="center"/>
    </xf>
    <xf numFmtId="0" fontId="5" fillId="3" borderId="14" xfId="0" applyFont="1" applyFill="1" applyBorder="1" applyAlignment="1">
      <alignment horizontal="centerContinuous" vertical="center"/>
    </xf>
    <xf numFmtId="0" fontId="63" fillId="0" borderId="0" xfId="0" applyFont="1"/>
    <xf numFmtId="0" fontId="64" fillId="0" borderId="0" xfId="0" applyFont="1" applyAlignment="1">
      <alignment horizontal="centerContinuous" vertical="center"/>
    </xf>
    <xf numFmtId="0" fontId="12" fillId="0" borderId="0" xfId="0" applyFont="1" applyAlignment="1">
      <alignment horizontal="left" vertical="center" indent="2"/>
    </xf>
    <xf numFmtId="165" fontId="12" fillId="0" borderId="4" xfId="1" applyNumberFormat="1" applyFont="1" applyBorder="1" applyAlignment="1">
      <alignment horizontal="right" vertical="center"/>
    </xf>
    <xf numFmtId="171" fontId="28" fillId="0" borderId="8" xfId="1" applyNumberFormat="1" applyFont="1" applyBorder="1" applyAlignment="1">
      <alignment horizontal="center" vertical="center"/>
    </xf>
    <xf numFmtId="208" fontId="28" fillId="2" borderId="0" xfId="0" applyNumberFormat="1" applyFont="1" applyFill="1"/>
    <xf numFmtId="167" fontId="38" fillId="0" borderId="8" xfId="1" applyNumberFormat="1" applyFont="1" applyBorder="1" applyAlignment="1">
      <alignment horizontal="right" vertical="center"/>
    </xf>
    <xf numFmtId="167" fontId="38" fillId="0" borderId="0" xfId="1" applyNumberFormat="1" applyFont="1" applyBorder="1" applyAlignment="1">
      <alignment horizontal="right" vertical="center"/>
    </xf>
    <xf numFmtId="9" fontId="7" fillId="0" borderId="0" xfId="1" applyFont="1" applyFill="1" applyBorder="1" applyAlignment="1">
      <alignment vertical="center"/>
    </xf>
    <xf numFmtId="214" fontId="14" fillId="0" borderId="0" xfId="0" applyNumberFormat="1" applyFont="1" applyAlignment="1">
      <alignment horizontal="center"/>
    </xf>
    <xf numFmtId="0" fontId="7" fillId="0" borderId="12" xfId="0" applyFont="1" applyBorder="1"/>
    <xf numFmtId="0" fontId="7" fillId="0" borderId="13" xfId="0" applyFont="1" applyBorder="1"/>
    <xf numFmtId="187" fontId="14" fillId="0" borderId="14" xfId="0" applyNumberFormat="1" applyFont="1" applyBorder="1" applyAlignment="1">
      <alignment horizontal="right"/>
    </xf>
    <xf numFmtId="0" fontId="27" fillId="0" borderId="4" xfId="0" applyFont="1" applyBorder="1" applyAlignment="1">
      <alignment horizontal="centerContinuous" vertical="center"/>
    </xf>
    <xf numFmtId="0" fontId="7" fillId="0" borderId="4" xfId="0" quotePrefix="1" applyFont="1" applyBorder="1" applyAlignment="1">
      <alignment horizontal="right" vertical="center"/>
    </xf>
    <xf numFmtId="165" fontId="17" fillId="0" borderId="4" xfId="1" applyNumberFormat="1" applyFont="1" applyBorder="1" applyAlignment="1">
      <alignment horizontal="right" vertical="center"/>
    </xf>
    <xf numFmtId="0" fontId="0" fillId="0" borderId="4" xfId="0" applyBorder="1"/>
    <xf numFmtId="198" fontId="14" fillId="0" borderId="0" xfId="0" applyNumberFormat="1" applyFont="1" applyAlignment="1">
      <alignment vertical="center"/>
    </xf>
    <xf numFmtId="193" fontId="7" fillId="0" borderId="2" xfId="0" applyNumberFormat="1" applyFont="1" applyBorder="1" applyAlignment="1">
      <alignment horizontal="right" vertical="center"/>
    </xf>
    <xf numFmtId="164" fontId="59" fillId="0" borderId="5" xfId="0" applyNumberFormat="1" applyFont="1" applyBorder="1"/>
    <xf numFmtId="165" fontId="12" fillId="0" borderId="5" xfId="1" quotePrefix="1" applyNumberFormat="1" applyFont="1" applyBorder="1" applyAlignment="1">
      <alignment horizontal="right" vertical="center"/>
    </xf>
    <xf numFmtId="211" fontId="12" fillId="0" borderId="5" xfId="0" applyNumberFormat="1" applyFont="1" applyBorder="1" applyAlignment="1">
      <alignment horizontal="right" vertical="center"/>
    </xf>
    <xf numFmtId="165" fontId="12" fillId="0" borderId="5" xfId="1" applyNumberFormat="1" applyFont="1" applyFill="1" applyBorder="1" applyAlignment="1">
      <alignment horizontal="right" vertical="center"/>
    </xf>
    <xf numFmtId="206" fontId="7" fillId="0" borderId="5" xfId="0" applyNumberFormat="1" applyFont="1" applyBorder="1"/>
    <xf numFmtId="206" fontId="14" fillId="0" borderId="5" xfId="0" applyNumberFormat="1" applyFont="1" applyBorder="1"/>
    <xf numFmtId="164" fontId="29" fillId="0" borderId="5" xfId="0" applyNumberFormat="1" applyFont="1" applyBorder="1"/>
    <xf numFmtId="194" fontId="7" fillId="0" borderId="9" xfId="0" applyNumberFormat="1" applyFont="1" applyBorder="1" applyAlignment="1">
      <alignment vertical="center"/>
    </xf>
    <xf numFmtId="165" fontId="41" fillId="0" borderId="10" xfId="1" applyNumberFormat="1" applyFont="1" applyBorder="1" applyAlignment="1">
      <alignment horizontal="right" vertical="center"/>
    </xf>
    <xf numFmtId="165" fontId="41" fillId="0" borderId="10" xfId="1" applyNumberFormat="1" applyFont="1" applyFill="1" applyBorder="1" applyAlignment="1">
      <alignment horizontal="right" vertical="center"/>
    </xf>
    <xf numFmtId="206" fontId="28" fillId="0" borderId="10" xfId="0" applyNumberFormat="1" applyFont="1" applyBorder="1"/>
    <xf numFmtId="208" fontId="7" fillId="2" borderId="10" xfId="0" applyNumberFormat="1" applyFont="1" applyFill="1" applyBorder="1"/>
    <xf numFmtId="208" fontId="28" fillId="2" borderId="10" xfId="0" applyNumberFormat="1" applyFont="1" applyFill="1" applyBorder="1"/>
    <xf numFmtId="0" fontId="5" fillId="0" borderId="7" xfId="0" applyFont="1" applyBorder="1" applyAlignment="1">
      <alignment horizontal="centerContinuous" vertical="center"/>
    </xf>
    <xf numFmtId="208" fontId="29" fillId="2" borderId="5" xfId="0" applyNumberFormat="1" applyFont="1" applyFill="1" applyBorder="1"/>
    <xf numFmtId="164" fontId="5" fillId="0" borderId="2" xfId="0" applyNumberFormat="1" applyFont="1" applyBorder="1" applyAlignment="1">
      <alignment vertical="center"/>
    </xf>
    <xf numFmtId="10" fontId="12" fillId="0" borderId="0" xfId="0" applyNumberFormat="1" applyFont="1" applyAlignment="1">
      <alignment vertical="center"/>
    </xf>
    <xf numFmtId="201" fontId="7" fillId="0" borderId="0" xfId="0" applyNumberFormat="1" applyFont="1"/>
    <xf numFmtId="189" fontId="7" fillId="0" borderId="0" xfId="3" applyNumberFormat="1"/>
    <xf numFmtId="168" fontId="28" fillId="0" borderId="0" xfId="2" applyNumberFormat="1" applyFont="1" applyAlignment="1">
      <alignment horizontal="right" indent="2"/>
    </xf>
    <xf numFmtId="7" fontId="14" fillId="0" borderId="0" xfId="0" applyNumberFormat="1" applyFont="1"/>
    <xf numFmtId="7" fontId="7" fillId="0" borderId="0" xfId="0" applyNumberFormat="1" applyFont="1"/>
    <xf numFmtId="7" fontId="29" fillId="0" borderId="0" xfId="0" applyNumberFormat="1" applyFont="1"/>
    <xf numFmtId="229" fontId="29" fillId="0" borderId="21" xfId="0" applyNumberFormat="1" applyFont="1" applyBorder="1" applyAlignment="1">
      <alignment vertical="center"/>
    </xf>
    <xf numFmtId="165" fontId="12" fillId="3" borderId="0" xfId="1" applyNumberFormat="1" applyFont="1" applyFill="1" applyBorder="1" applyAlignment="1">
      <alignment horizontal="right" vertical="center"/>
    </xf>
    <xf numFmtId="168" fontId="28" fillId="3" borderId="0" xfId="2" applyNumberFormat="1" applyFont="1" applyFill="1" applyAlignment="1">
      <alignment horizontal="right" indent="1"/>
    </xf>
    <xf numFmtId="164" fontId="68" fillId="0" borderId="21" xfId="0" applyNumberFormat="1" applyFont="1" applyBorder="1" applyAlignment="1">
      <alignment vertical="center"/>
    </xf>
    <xf numFmtId="164" fontId="68" fillId="0" borderId="0" xfId="0" applyNumberFormat="1" applyFont="1" applyAlignment="1">
      <alignment vertical="center"/>
    </xf>
    <xf numFmtId="168" fontId="7" fillId="0" borderId="4" xfId="0" applyNumberFormat="1" applyFont="1" applyBorder="1" applyAlignment="1">
      <alignment horizontal="right" vertical="center"/>
    </xf>
    <xf numFmtId="164" fontId="5" fillId="0" borderId="4" xfId="1" applyNumberFormat="1" applyFont="1" applyBorder="1" applyAlignment="1">
      <alignment horizontal="right" vertical="center"/>
    </xf>
    <xf numFmtId="222" fontId="28" fillId="2" borderId="4" xfId="0" applyNumberFormat="1" applyFont="1" applyFill="1" applyBorder="1"/>
    <xf numFmtId="164" fontId="5" fillId="0" borderId="4" xfId="0" applyNumberFormat="1" applyFont="1" applyBorder="1" applyAlignment="1">
      <alignment vertical="center"/>
    </xf>
    <xf numFmtId="165" fontId="41" fillId="0" borderId="4" xfId="1" applyNumberFormat="1" applyFont="1" applyBorder="1" applyAlignment="1">
      <alignment horizontal="right" vertical="center"/>
    </xf>
    <xf numFmtId="165" fontId="41" fillId="0" borderId="4" xfId="1" applyNumberFormat="1" applyFont="1" applyFill="1" applyBorder="1" applyAlignment="1">
      <alignment horizontal="right" vertical="center"/>
    </xf>
    <xf numFmtId="208" fontId="5" fillId="0" borderId="15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211" fontId="58" fillId="0" borderId="4" xfId="0" applyNumberFormat="1" applyFont="1" applyBorder="1" applyAlignment="1">
      <alignment horizontal="right" vertical="center"/>
    </xf>
    <xf numFmtId="229" fontId="29" fillId="0" borderId="0" xfId="0" applyNumberFormat="1" applyFont="1" applyAlignment="1">
      <alignment vertical="center"/>
    </xf>
    <xf numFmtId="165" fontId="69" fillId="0" borderId="0" xfId="1" applyNumberFormat="1" applyFont="1" applyBorder="1" applyAlignment="1">
      <alignment horizontal="right" vertical="center"/>
    </xf>
    <xf numFmtId="167" fontId="7" fillId="0" borderId="0" xfId="1" applyNumberFormat="1" applyFont="1" applyFill="1" applyAlignment="1">
      <alignment horizontal="left" vertical="center"/>
    </xf>
    <xf numFmtId="177" fontId="14" fillId="0" borderId="8" xfId="0" applyNumberFormat="1" applyFont="1" applyBorder="1" applyAlignment="1">
      <alignment horizontal="center"/>
    </xf>
    <xf numFmtId="177" fontId="14" fillId="0" borderId="0" xfId="0" applyNumberFormat="1" applyFont="1" applyAlignment="1">
      <alignment horizontal="center"/>
    </xf>
    <xf numFmtId="10" fontId="14" fillId="0" borderId="8" xfId="1" applyNumberFormat="1" applyFont="1" applyFill="1" applyBorder="1" applyAlignment="1">
      <alignment horizontal="center"/>
    </xf>
    <xf numFmtId="10" fontId="14" fillId="0" borderId="0" xfId="1" applyNumberFormat="1" applyFont="1" applyFill="1" applyBorder="1" applyAlignment="1">
      <alignment horizontal="center"/>
    </xf>
    <xf numFmtId="167" fontId="14" fillId="3" borderId="0" xfId="0" applyNumberFormat="1" applyFont="1" applyFill="1" applyAlignment="1">
      <alignment horizontal="center" vertical="center"/>
    </xf>
    <xf numFmtId="171" fontId="28" fillId="3" borderId="0" xfId="1" applyNumberFormat="1" applyFont="1" applyFill="1" applyBorder="1" applyAlignment="1">
      <alignment horizontal="center"/>
    </xf>
    <xf numFmtId="211" fontId="12" fillId="0" borderId="4" xfId="0" applyNumberFormat="1" applyFont="1" applyBorder="1" applyAlignment="1">
      <alignment horizontal="right" vertical="center"/>
    </xf>
    <xf numFmtId="208" fontId="68" fillId="0" borderId="0" xfId="0" applyNumberFormat="1" applyFont="1"/>
    <xf numFmtId="208" fontId="68" fillId="2" borderId="10" xfId="0" applyNumberFormat="1" applyFont="1" applyFill="1" applyBorder="1"/>
    <xf numFmtId="208" fontId="68" fillId="0" borderId="10" xfId="0" applyNumberFormat="1" applyFont="1" applyBorder="1"/>
    <xf numFmtId="194" fontId="7" fillId="0" borderId="15" xfId="0" applyNumberFormat="1" applyFont="1" applyBorder="1" applyAlignment="1">
      <alignment vertical="center"/>
    </xf>
    <xf numFmtId="164" fontId="14" fillId="0" borderId="4" xfId="0" applyNumberFormat="1" applyFont="1" applyBorder="1"/>
    <xf numFmtId="0" fontId="5" fillId="2" borderId="11" xfId="0" applyFont="1" applyFill="1" applyBorder="1" applyAlignment="1">
      <alignment horizontal="centerContinuous" vertical="center"/>
    </xf>
    <xf numFmtId="174" fontId="7" fillId="0" borderId="2" xfId="0" applyNumberFormat="1" applyFont="1" applyBorder="1" applyAlignment="1">
      <alignment vertical="center"/>
    </xf>
    <xf numFmtId="165" fontId="35" fillId="0" borderId="5" xfId="1" applyNumberFormat="1" applyFont="1" applyBorder="1" applyAlignment="1">
      <alignment horizontal="right" vertical="center"/>
    </xf>
    <xf numFmtId="164" fontId="28" fillId="0" borderId="5" xfId="0" applyNumberFormat="1" applyFont="1" applyBorder="1"/>
    <xf numFmtId="165" fontId="41" fillId="0" borderId="5" xfId="1" applyNumberFormat="1" applyFont="1" applyBorder="1" applyAlignment="1">
      <alignment horizontal="right" vertical="center"/>
    </xf>
    <xf numFmtId="165" fontId="41" fillId="0" borderId="5" xfId="1" applyNumberFormat="1" applyFont="1" applyFill="1" applyBorder="1" applyAlignment="1">
      <alignment horizontal="right" vertical="center"/>
    </xf>
    <xf numFmtId="222" fontId="28" fillId="2" borderId="5" xfId="0" applyNumberFormat="1" applyFont="1" applyFill="1" applyBorder="1"/>
    <xf numFmtId="223" fontId="68" fillId="0" borderId="0" xfId="0" applyNumberFormat="1" applyFont="1" applyAlignment="1">
      <alignment vertical="center"/>
    </xf>
    <xf numFmtId="164" fontId="28" fillId="0" borderId="0" xfId="2" applyNumberFormat="1" applyFont="1" applyAlignment="1">
      <alignment horizontal="right" indent="1"/>
    </xf>
    <xf numFmtId="0" fontId="5" fillId="3" borderId="0" xfId="2" applyFont="1" applyFill="1" applyAlignment="1">
      <alignment horizontal="left"/>
    </xf>
    <xf numFmtId="0" fontId="7" fillId="3" borderId="0" xfId="2" applyFont="1" applyFill="1"/>
    <xf numFmtId="164" fontId="29" fillId="0" borderId="4" xfId="0" applyNumberFormat="1" applyFont="1" applyBorder="1" applyAlignment="1">
      <alignment vertical="center"/>
    </xf>
    <xf numFmtId="193" fontId="7" fillId="0" borderId="9" xfId="0" applyNumberFormat="1" applyFont="1" applyBorder="1" applyAlignment="1">
      <alignment vertical="center"/>
    </xf>
    <xf numFmtId="171" fontId="14" fillId="0" borderId="0" xfId="0" applyNumberFormat="1" applyFont="1" applyAlignment="1">
      <alignment vertical="center"/>
    </xf>
    <xf numFmtId="171" fontId="68" fillId="0" borderId="0" xfId="0" applyNumberFormat="1" applyFont="1" applyAlignment="1">
      <alignment vertical="center"/>
    </xf>
    <xf numFmtId="208" fontId="7" fillId="0" borderId="5" xfId="0" applyNumberFormat="1" applyFont="1" applyBorder="1"/>
    <xf numFmtId="208" fontId="7" fillId="0" borderId="4" xfId="0" applyNumberFormat="1" applyFont="1" applyBorder="1"/>
    <xf numFmtId="208" fontId="7" fillId="0" borderId="10" xfId="0" applyNumberFormat="1" applyFont="1" applyBorder="1"/>
    <xf numFmtId="208" fontId="7" fillId="2" borderId="5" xfId="0" applyNumberFormat="1" applyFont="1" applyFill="1" applyBorder="1"/>
    <xf numFmtId="167" fontId="7" fillId="0" borderId="2" xfId="0" applyNumberFormat="1" applyFont="1" applyBorder="1" applyAlignment="1">
      <alignment vertical="center"/>
    </xf>
    <xf numFmtId="166" fontId="7" fillId="0" borderId="7" xfId="0" applyNumberFormat="1" applyFont="1" applyBorder="1" applyAlignment="1">
      <alignment vertical="center"/>
    </xf>
    <xf numFmtId="212" fontId="7" fillId="3" borderId="0" xfId="0" applyNumberFormat="1" applyFont="1" applyFill="1" applyAlignment="1">
      <alignment vertical="center"/>
    </xf>
    <xf numFmtId="206" fontId="7" fillId="5" borderId="0" xfId="0" applyNumberFormat="1" applyFont="1" applyFill="1" applyAlignment="1">
      <alignment vertical="center"/>
    </xf>
    <xf numFmtId="166" fontId="7" fillId="3" borderId="0" xfId="0" applyNumberFormat="1" applyFont="1" applyFill="1" applyAlignment="1">
      <alignment horizontal="right" vertical="center"/>
    </xf>
    <xf numFmtId="181" fontId="39" fillId="0" borderId="4" xfId="1" applyNumberFormat="1" applyFont="1" applyBorder="1" applyAlignment="1">
      <alignment horizontal="right" vertical="center"/>
    </xf>
    <xf numFmtId="181" fontId="39" fillId="0" borderId="0" xfId="1" applyNumberFormat="1" applyFont="1" applyBorder="1" applyAlignment="1">
      <alignment horizontal="right" vertical="center"/>
    </xf>
    <xf numFmtId="181" fontId="39" fillId="0" borderId="5" xfId="1" applyNumberFormat="1" applyFont="1" applyBorder="1" applyAlignment="1">
      <alignment horizontal="right" vertical="center"/>
    </xf>
    <xf numFmtId="181" fontId="39" fillId="0" borderId="6" xfId="1" applyNumberFormat="1" applyFont="1" applyBorder="1" applyAlignment="1">
      <alignment horizontal="right" vertical="center"/>
    </xf>
    <xf numFmtId="181" fontId="39" fillId="0" borderId="7" xfId="1" applyNumberFormat="1" applyFont="1" applyBorder="1" applyAlignment="1">
      <alignment horizontal="right" vertical="center"/>
    </xf>
    <xf numFmtId="191" fontId="40" fillId="3" borderId="14" xfId="3" applyNumberFormat="1" applyFont="1" applyFill="1" applyBorder="1" applyAlignment="1">
      <alignment vertical="center"/>
    </xf>
    <xf numFmtId="191" fontId="7" fillId="0" borderId="4" xfId="3" applyNumberFormat="1" applyBorder="1" applyAlignment="1">
      <alignment vertical="center"/>
    </xf>
    <xf numFmtId="0" fontId="70" fillId="0" borderId="0" xfId="11" applyFont="1" applyAlignment="1" applyProtection="1">
      <alignment horizontal="centerContinuous" vertical="center"/>
      <protection locked="0"/>
    </xf>
    <xf numFmtId="0" fontId="48" fillId="0" borderId="0" xfId="3" applyFont="1"/>
    <xf numFmtId="0" fontId="71" fillId="0" borderId="0" xfId="3" applyFont="1"/>
    <xf numFmtId="0" fontId="23" fillId="0" borderId="0" xfId="0" applyFont="1" applyAlignment="1">
      <alignment vertical="center"/>
    </xf>
    <xf numFmtId="165" fontId="69" fillId="0" borderId="5" xfId="1" applyNumberFormat="1" applyFont="1" applyBorder="1" applyAlignment="1">
      <alignment horizontal="right" vertical="center"/>
    </xf>
    <xf numFmtId="208" fontId="14" fillId="0" borderId="4" xfId="0" applyNumberFormat="1" applyFont="1" applyBorder="1"/>
    <xf numFmtId="211" fontId="69" fillId="0" borderId="5" xfId="0" applyNumberFormat="1" applyFont="1" applyBorder="1" applyAlignment="1">
      <alignment horizontal="right" vertical="center"/>
    </xf>
    <xf numFmtId="211" fontId="69" fillId="0" borderId="0" xfId="0" applyNumberFormat="1" applyFont="1" applyAlignment="1">
      <alignment horizontal="right" vertical="center"/>
    </xf>
    <xf numFmtId="184" fontId="28" fillId="0" borderId="8" xfId="0" applyNumberFormat="1" applyFont="1" applyBorder="1" applyAlignment="1">
      <alignment horizontal="right"/>
    </xf>
    <xf numFmtId="184" fontId="14" fillId="0" borderId="11" xfId="0" applyNumberFormat="1" applyFont="1" applyBorder="1" applyAlignment="1">
      <alignment horizontal="right"/>
    </xf>
    <xf numFmtId="208" fontId="68" fillId="0" borderId="24" xfId="0" applyNumberFormat="1" applyFont="1" applyBorder="1"/>
    <xf numFmtId="208" fontId="68" fillId="0" borderId="24" xfId="0" applyNumberFormat="1" applyFont="1" applyBorder="1" applyAlignment="1">
      <alignment vertical="center"/>
    </xf>
    <xf numFmtId="208" fontId="68" fillId="0" borderId="0" xfId="0" applyNumberFormat="1" applyFont="1" applyAlignment="1">
      <alignment vertical="center"/>
    </xf>
    <xf numFmtId="184" fontId="14" fillId="0" borderId="23" xfId="0" applyNumberFormat="1" applyFont="1" applyBorder="1" applyAlignment="1">
      <alignment horizontal="right"/>
    </xf>
    <xf numFmtId="164" fontId="16" fillId="0" borderId="8" xfId="2" applyNumberFormat="1" applyFont="1" applyBorder="1" applyAlignment="1">
      <alignment horizontal="center"/>
    </xf>
    <xf numFmtId="164" fontId="62" fillId="0" borderId="0" xfId="2" applyNumberFormat="1" applyFont="1"/>
    <xf numFmtId="191" fontId="40" fillId="3" borderId="12" xfId="3" applyNumberFormat="1" applyFont="1" applyFill="1" applyBorder="1" applyAlignment="1">
      <alignment vertical="center"/>
    </xf>
    <xf numFmtId="231" fontId="28" fillId="0" borderId="0" xfId="2" applyNumberFormat="1" applyFont="1"/>
    <xf numFmtId="230" fontId="14" fillId="0" borderId="8" xfId="0" applyNumberFormat="1" applyFont="1" applyBorder="1" applyAlignment="1">
      <alignment horizontal="center" vertical="center"/>
    </xf>
    <xf numFmtId="0" fontId="72" fillId="0" borderId="0" xfId="0" applyFont="1" applyAlignment="1">
      <alignment vertical="center"/>
    </xf>
    <xf numFmtId="0" fontId="44" fillId="0" borderId="12" xfId="4" applyFont="1" applyBorder="1"/>
    <xf numFmtId="214" fontId="73" fillId="0" borderId="8" xfId="4" applyNumberFormat="1" applyFont="1" applyBorder="1" applyAlignment="1">
      <alignment horizontal="center"/>
    </xf>
    <xf numFmtId="171" fontId="68" fillId="0" borderId="4" xfId="0" applyNumberFormat="1" applyFont="1" applyBorder="1" applyAlignment="1">
      <alignment vertical="center"/>
    </xf>
    <xf numFmtId="164" fontId="68" fillId="0" borderId="8" xfId="0" applyNumberFormat="1" applyFont="1" applyBorder="1" applyAlignment="1">
      <alignment horizontal="center" vertical="center"/>
    </xf>
    <xf numFmtId="164" fontId="16" fillId="0" borderId="13" xfId="2" applyNumberFormat="1" applyFont="1" applyBorder="1"/>
    <xf numFmtId="164" fontId="62" fillId="0" borderId="13" xfId="2" applyNumberFormat="1" applyFont="1" applyBorder="1"/>
    <xf numFmtId="164" fontId="59" fillId="0" borderId="8" xfId="2" applyNumberFormat="1" applyFont="1" applyBorder="1" applyAlignment="1">
      <alignment horizontal="center"/>
    </xf>
    <xf numFmtId="207" fontId="14" fillId="0" borderId="3" xfId="0" applyNumberFormat="1" applyFont="1" applyBorder="1"/>
    <xf numFmtId="206" fontId="7" fillId="0" borderId="10" xfId="0" applyNumberFormat="1" applyFont="1" applyBorder="1"/>
    <xf numFmtId="165" fontId="12" fillId="0" borderId="0" xfId="1" applyNumberFormat="1" applyFont="1" applyBorder="1" applyAlignment="1">
      <alignment horizontal="center" vertical="center"/>
    </xf>
    <xf numFmtId="193" fontId="7" fillId="0" borderId="25" xfId="0" applyNumberFormat="1" applyFont="1" applyBorder="1" applyAlignment="1">
      <alignment vertical="center"/>
    </xf>
    <xf numFmtId="172" fontId="7" fillId="0" borderId="25" xfId="0" applyNumberFormat="1" applyFont="1" applyBorder="1" applyAlignment="1">
      <alignment horizontal="right"/>
    </xf>
    <xf numFmtId="0" fontId="7" fillId="0" borderId="25" xfId="0" applyFont="1" applyBorder="1" applyAlignment="1">
      <alignment vertical="center"/>
    </xf>
    <xf numFmtId="164" fontId="14" fillId="0" borderId="25" xfId="0" applyNumberFormat="1" applyFont="1" applyBorder="1" applyAlignment="1">
      <alignment vertical="center"/>
    </xf>
    <xf numFmtId="165" fontId="12" fillId="0" borderId="25" xfId="1" applyNumberFormat="1" applyFont="1" applyBorder="1" applyAlignment="1">
      <alignment horizontal="right" vertical="center"/>
    </xf>
    <xf numFmtId="203" fontId="14" fillId="0" borderId="25" xfId="0" applyNumberFormat="1" applyFont="1" applyBorder="1" applyAlignment="1">
      <alignment vertical="center"/>
    </xf>
    <xf numFmtId="164" fontId="5" fillId="0" borderId="25" xfId="1" applyNumberFormat="1" applyFont="1" applyBorder="1" applyAlignment="1">
      <alignment horizontal="right" vertical="center"/>
    </xf>
    <xf numFmtId="0" fontId="0" fillId="0" borderId="5" xfId="0" applyBorder="1"/>
    <xf numFmtId="194" fontId="8" fillId="0" borderId="10" xfId="0" applyNumberFormat="1" applyFont="1" applyBorder="1" applyAlignment="1">
      <alignment vertical="center"/>
    </xf>
    <xf numFmtId="172" fontId="8" fillId="0" borderId="10" xfId="0" applyNumberFormat="1" applyFont="1" applyBorder="1" applyAlignment="1">
      <alignment horizontal="right"/>
    </xf>
    <xf numFmtId="212" fontId="7" fillId="3" borderId="10" xfId="0" applyNumberFormat="1" applyFont="1" applyFill="1" applyBorder="1" applyAlignment="1">
      <alignment vertical="center"/>
    </xf>
    <xf numFmtId="206" fontId="7" fillId="0" borderId="10" xfId="0" applyNumberFormat="1" applyFont="1" applyBorder="1" applyAlignment="1">
      <alignment vertical="center"/>
    </xf>
    <xf numFmtId="206" fontId="7" fillId="3" borderId="10" xfId="0" applyNumberFormat="1" applyFont="1" applyFill="1" applyBorder="1" applyAlignment="1">
      <alignment vertical="center"/>
    </xf>
    <xf numFmtId="206" fontId="7" fillId="5" borderId="10" xfId="0" applyNumberFormat="1" applyFont="1" applyFill="1" applyBorder="1" applyAlignment="1">
      <alignment vertical="center"/>
    </xf>
    <xf numFmtId="164" fontId="5" fillId="0" borderId="11" xfId="0" applyNumberFormat="1" applyFont="1" applyBorder="1" applyAlignment="1">
      <alignment vertical="center"/>
    </xf>
    <xf numFmtId="195" fontId="8" fillId="0" borderId="10" xfId="0" applyNumberFormat="1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165" fontId="72" fillId="0" borderId="0" xfId="1" applyNumberFormat="1" applyFont="1" applyBorder="1" applyAlignment="1">
      <alignment horizontal="right" vertical="center"/>
    </xf>
    <xf numFmtId="165" fontId="72" fillId="0" borderId="5" xfId="1" applyNumberFormat="1" applyFont="1" applyBorder="1" applyAlignment="1">
      <alignment horizontal="right" vertical="center"/>
    </xf>
    <xf numFmtId="206" fontId="14" fillId="0" borderId="4" xfId="0" applyNumberFormat="1" applyFont="1" applyBorder="1"/>
    <xf numFmtId="206" fontId="46" fillId="0" borderId="0" xfId="0" applyNumberFormat="1" applyFont="1"/>
    <xf numFmtId="0" fontId="5" fillId="0" borderId="13" xfId="0" applyFont="1" applyBorder="1" applyAlignment="1">
      <alignment horizontal="centerContinuous" vertical="center"/>
    </xf>
    <xf numFmtId="176" fontId="7" fillId="0" borderId="0" xfId="0" applyNumberFormat="1" applyFont="1"/>
    <xf numFmtId="14" fontId="14" fillId="0" borderId="0" xfId="0" applyNumberFormat="1" applyFont="1" applyAlignment="1">
      <alignment vertical="center"/>
    </xf>
    <xf numFmtId="0" fontId="74" fillId="0" borderId="9" xfId="1" applyNumberFormat="1" applyFont="1" applyBorder="1" applyAlignment="1">
      <alignment horizontal="right" vertical="center"/>
    </xf>
    <xf numFmtId="164" fontId="75" fillId="0" borderId="0" xfId="0" applyNumberFormat="1" applyFont="1" applyAlignment="1">
      <alignment horizontal="centerContinuous"/>
    </xf>
    <xf numFmtId="164" fontId="76" fillId="0" borderId="0" xfId="0" applyNumberFormat="1" applyFont="1" applyAlignment="1">
      <alignment horizontal="centerContinuous"/>
    </xf>
    <xf numFmtId="208" fontId="68" fillId="2" borderId="0" xfId="0" applyNumberFormat="1" applyFont="1" applyFill="1"/>
    <xf numFmtId="211" fontId="69" fillId="0" borderId="10" xfId="0" applyNumberFormat="1" applyFont="1" applyBorder="1" applyAlignment="1">
      <alignment horizontal="right" vertical="center"/>
    </xf>
    <xf numFmtId="166" fontId="59" fillId="0" borderId="26" xfId="0" applyNumberFormat="1" applyFont="1" applyBorder="1" applyAlignment="1">
      <alignment horizontal="right" vertical="center"/>
    </xf>
    <xf numFmtId="14" fontId="14" fillId="0" borderId="9" xfId="0" applyNumberFormat="1" applyFont="1" applyBorder="1" applyAlignment="1">
      <alignment vertical="center"/>
    </xf>
    <xf numFmtId="172" fontId="7" fillId="0" borderId="10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vertical="center"/>
    </xf>
    <xf numFmtId="14" fontId="8" fillId="0" borderId="9" xfId="0" applyNumberFormat="1" applyFont="1" applyBorder="1" applyAlignment="1">
      <alignment vertical="center"/>
    </xf>
    <xf numFmtId="176" fontId="7" fillId="0" borderId="10" xfId="0" applyNumberFormat="1" applyFont="1" applyBorder="1" applyAlignment="1">
      <alignment horizontal="right" vertical="center"/>
    </xf>
    <xf numFmtId="176" fontId="7" fillId="0" borderId="10" xfId="0" applyNumberFormat="1" applyFont="1" applyBorder="1"/>
    <xf numFmtId="0" fontId="12" fillId="0" borderId="0" xfId="0" applyFont="1" applyAlignment="1">
      <alignment horizontal="center" vertical="center"/>
    </xf>
    <xf numFmtId="172" fontId="12" fillId="0" borderId="0" xfId="0" applyNumberFormat="1" applyFont="1" applyAlignment="1">
      <alignment horizontal="right" vertical="center"/>
    </xf>
    <xf numFmtId="0" fontId="5" fillId="4" borderId="3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17" fillId="4" borderId="15" xfId="0" applyFont="1" applyFill="1" applyBorder="1" applyAlignment="1">
      <alignment horizontal="left" vertical="center" indent="1"/>
    </xf>
    <xf numFmtId="0" fontId="17" fillId="4" borderId="16" xfId="0" applyFont="1" applyFill="1" applyBorder="1" applyAlignment="1">
      <alignment horizontal="left" vertical="center" indent="1"/>
    </xf>
    <xf numFmtId="5" fontId="5" fillId="0" borderId="15" xfId="0" applyNumberFormat="1" applyFont="1" applyBorder="1" applyAlignment="1">
      <alignment horizontal="centerContinuous" vertical="center"/>
    </xf>
    <xf numFmtId="0" fontId="5" fillId="0" borderId="14" xfId="0" applyFont="1" applyBorder="1" applyAlignment="1">
      <alignment horizontal="centerContinuous" vertical="center"/>
    </xf>
    <xf numFmtId="171" fontId="12" fillId="0" borderId="0" xfId="1" applyNumberFormat="1" applyFont="1" applyFill="1" applyBorder="1" applyAlignment="1">
      <alignment horizontal="center" vertical="center"/>
    </xf>
    <xf numFmtId="164" fontId="17" fillId="4" borderId="3" xfId="0" applyNumberFormat="1" applyFont="1" applyFill="1" applyBorder="1" applyAlignment="1">
      <alignment vertical="center"/>
    </xf>
    <xf numFmtId="164" fontId="17" fillId="4" borderId="2" xfId="0" applyNumberFormat="1" applyFont="1" applyFill="1" applyBorder="1" applyAlignment="1">
      <alignment vertical="center"/>
    </xf>
    <xf numFmtId="234" fontId="17" fillId="4" borderId="6" xfId="0" applyNumberFormat="1" applyFont="1" applyFill="1" applyBorder="1" applyAlignment="1">
      <alignment vertical="center"/>
    </xf>
    <xf numFmtId="234" fontId="17" fillId="4" borderId="7" xfId="0" applyNumberFormat="1" applyFont="1" applyFill="1" applyBorder="1" applyAlignment="1">
      <alignment vertical="center"/>
    </xf>
    <xf numFmtId="0" fontId="28" fillId="0" borderId="3" xfId="2" quotePrefix="1" applyFont="1" applyBorder="1"/>
    <xf numFmtId="164" fontId="59" fillId="0" borderId="0" xfId="2" applyNumberFormat="1" applyFont="1" applyAlignment="1">
      <alignment horizontal="right" indent="1"/>
    </xf>
    <xf numFmtId="168" fontId="59" fillId="3" borderId="0" xfId="2" applyNumberFormat="1" applyFont="1" applyFill="1" applyAlignment="1">
      <alignment horizontal="right" indent="1"/>
    </xf>
    <xf numFmtId="0" fontId="7" fillId="0" borderId="0" xfId="2" quotePrefix="1" applyFont="1"/>
    <xf numFmtId="232" fontId="28" fillId="0" borderId="0" xfId="2" quotePrefix="1" applyNumberFormat="1" applyFont="1" applyAlignment="1">
      <alignment horizontal="center"/>
    </xf>
    <xf numFmtId="185" fontId="28" fillId="3" borderId="0" xfId="2" applyNumberFormat="1" applyFont="1" applyFill="1" applyAlignment="1">
      <alignment horizontal="center"/>
    </xf>
    <xf numFmtId="171" fontId="59" fillId="0" borderId="0" xfId="1" quotePrefix="1" applyNumberFormat="1" applyFont="1" applyFill="1" applyBorder="1" applyAlignment="1">
      <alignment horizontal="center"/>
    </xf>
    <xf numFmtId="164" fontId="14" fillId="3" borderId="0" xfId="2" quotePrefix="1" applyNumberFormat="1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212" fontId="46" fillId="3" borderId="10" xfId="0" applyNumberFormat="1" applyFont="1" applyFill="1" applyBorder="1" applyAlignment="1">
      <alignment vertical="center"/>
    </xf>
    <xf numFmtId="206" fontId="46" fillId="0" borderId="10" xfId="0" applyNumberFormat="1" applyFont="1" applyBorder="1" applyAlignment="1">
      <alignment vertical="center"/>
    </xf>
    <xf numFmtId="206" fontId="46" fillId="3" borderId="10" xfId="0" applyNumberFormat="1" applyFont="1" applyFill="1" applyBorder="1" applyAlignment="1">
      <alignment vertical="center"/>
    </xf>
    <xf numFmtId="208" fontId="41" fillId="0" borderId="0" xfId="0" applyNumberFormat="1" applyFont="1" applyAlignment="1">
      <alignment horizontal="right" vertical="center"/>
    </xf>
    <xf numFmtId="234" fontId="7" fillId="0" borderId="0" xfId="0" applyNumberFormat="1" applyFont="1" applyAlignment="1">
      <alignment vertical="center"/>
    </xf>
    <xf numFmtId="167" fontId="38" fillId="0" borderId="8" xfId="1" applyNumberFormat="1" applyFont="1" applyFill="1" applyBorder="1" applyAlignment="1">
      <alignment horizontal="right" vertical="center"/>
    </xf>
    <xf numFmtId="233" fontId="38" fillId="0" borderId="0" xfId="1" applyNumberFormat="1" applyFont="1" applyBorder="1" applyAlignment="1">
      <alignment horizontal="right" vertical="center"/>
    </xf>
    <xf numFmtId="234" fontId="38" fillId="0" borderId="0" xfId="1" applyNumberFormat="1" applyFont="1" applyBorder="1" applyAlignment="1">
      <alignment horizontal="right" vertical="center"/>
    </xf>
    <xf numFmtId="235" fontId="7" fillId="0" borderId="0" xfId="0" applyNumberFormat="1" applyFont="1" applyAlignment="1">
      <alignment vertical="center"/>
    </xf>
    <xf numFmtId="206" fontId="68" fillId="0" borderId="6" xfId="0" applyNumberFormat="1" applyFont="1" applyBorder="1"/>
    <xf numFmtId="208" fontId="68" fillId="2" borderId="5" xfId="0" applyNumberFormat="1" applyFont="1" applyFill="1" applyBorder="1"/>
    <xf numFmtId="222" fontId="68" fillId="2" borderId="4" xfId="0" applyNumberFormat="1" applyFont="1" applyFill="1" applyBorder="1"/>
    <xf numFmtId="222" fontId="68" fillId="2" borderId="0" xfId="0" applyNumberFormat="1" applyFont="1" applyFill="1"/>
    <xf numFmtId="222" fontId="68" fillId="2" borderId="5" xfId="0" applyNumberFormat="1" applyFont="1" applyFill="1" applyBorder="1"/>
    <xf numFmtId="206" fontId="68" fillId="0" borderId="0" xfId="0" applyNumberFormat="1" applyFont="1"/>
    <xf numFmtId="184" fontId="68" fillId="0" borderId="23" xfId="0" applyNumberFormat="1" applyFont="1" applyBorder="1" applyAlignment="1">
      <alignment horizontal="right"/>
    </xf>
    <xf numFmtId="0" fontId="7" fillId="3" borderId="10" xfId="0" applyFont="1" applyFill="1" applyBorder="1" applyAlignment="1">
      <alignment vertical="center"/>
    </xf>
    <xf numFmtId="166" fontId="46" fillId="0" borderId="0" xfId="0" applyNumberFormat="1" applyFont="1" applyAlignment="1">
      <alignment horizontal="right" vertical="center"/>
    </xf>
    <xf numFmtId="166" fontId="46" fillId="0" borderId="10" xfId="0" applyNumberFormat="1" applyFont="1" applyBorder="1" applyAlignment="1">
      <alignment horizontal="right" vertical="center"/>
    </xf>
    <xf numFmtId="166" fontId="46" fillId="3" borderId="0" xfId="0" applyNumberFormat="1" applyFont="1" applyFill="1" applyAlignment="1">
      <alignment horizontal="right" vertical="center"/>
    </xf>
    <xf numFmtId="0" fontId="8" fillId="0" borderId="10" xfId="0" applyFont="1" applyBorder="1" applyAlignment="1">
      <alignment horizontal="center" vertical="center"/>
    </xf>
    <xf numFmtId="166" fontId="46" fillId="3" borderId="11" xfId="0" applyNumberFormat="1" applyFont="1" applyFill="1" applyBorder="1" applyAlignment="1">
      <alignment horizontal="right" vertical="center"/>
    </xf>
    <xf numFmtId="195" fontId="7" fillId="0" borderId="27" xfId="0" applyNumberFormat="1" applyFont="1" applyBorder="1" applyAlignment="1">
      <alignment vertical="center"/>
    </xf>
    <xf numFmtId="172" fontId="7" fillId="0" borderId="28" xfId="0" applyNumberFormat="1" applyFont="1" applyBorder="1" applyAlignment="1">
      <alignment horizontal="right"/>
    </xf>
    <xf numFmtId="0" fontId="7" fillId="0" borderId="28" xfId="0" applyFont="1" applyBorder="1" applyAlignment="1">
      <alignment vertical="center"/>
    </xf>
    <xf numFmtId="164" fontId="7" fillId="0" borderId="28" xfId="0" applyNumberFormat="1" applyFont="1" applyBorder="1" applyAlignment="1">
      <alignment vertical="center"/>
    </xf>
    <xf numFmtId="168" fontId="7" fillId="0" borderId="28" xfId="0" applyNumberFormat="1" applyFont="1" applyBorder="1" applyAlignment="1">
      <alignment vertical="center"/>
    </xf>
    <xf numFmtId="172" fontId="7" fillId="0" borderId="28" xfId="0" applyNumberFormat="1" applyFont="1" applyBorder="1" applyAlignment="1">
      <alignment horizontal="right" vertical="center"/>
    </xf>
    <xf numFmtId="164" fontId="7" fillId="0" borderId="29" xfId="0" applyNumberFormat="1" applyFont="1" applyBorder="1" applyAlignment="1">
      <alignment vertical="center"/>
    </xf>
    <xf numFmtId="164" fontId="5" fillId="0" borderId="29" xfId="0" applyNumberFormat="1" applyFont="1" applyBorder="1" applyAlignment="1">
      <alignment vertical="center"/>
    </xf>
    <xf numFmtId="164" fontId="5" fillId="0" borderId="28" xfId="0" applyNumberFormat="1" applyFont="1" applyBorder="1" applyAlignment="1">
      <alignment vertical="center"/>
    </xf>
    <xf numFmtId="164" fontId="64" fillId="0" borderId="28" xfId="0" applyNumberFormat="1" applyFont="1" applyBorder="1" applyAlignment="1">
      <alignment vertical="center"/>
    </xf>
    <xf numFmtId="0" fontId="27" fillId="0" borderId="28" xfId="0" applyFont="1" applyBorder="1" applyAlignment="1">
      <alignment horizontal="centerContinuous" vertical="center"/>
    </xf>
    <xf numFmtId="198" fontId="7" fillId="0" borderId="28" xfId="0" applyNumberFormat="1" applyFont="1" applyBorder="1" applyAlignment="1">
      <alignment horizontal="right" vertical="center"/>
    </xf>
    <xf numFmtId="198" fontId="12" fillId="0" borderId="28" xfId="0" applyNumberFormat="1" applyFont="1" applyBorder="1" applyAlignment="1">
      <alignment horizontal="right" vertical="center"/>
    </xf>
    <xf numFmtId="164" fontId="7" fillId="0" borderId="30" xfId="0" applyNumberFormat="1" applyFont="1" applyBorder="1" applyAlignment="1">
      <alignment vertical="center"/>
    </xf>
    <xf numFmtId="164" fontId="46" fillId="0" borderId="28" xfId="0" applyNumberFormat="1" applyFont="1" applyBorder="1" applyAlignment="1">
      <alignment vertical="center"/>
    </xf>
    <xf numFmtId="222" fontId="25" fillId="0" borderId="28" xfId="0" applyNumberFormat="1" applyFont="1" applyBorder="1" applyAlignment="1">
      <alignment vertical="center"/>
    </xf>
    <xf numFmtId="197" fontId="7" fillId="0" borderId="28" xfId="0" applyNumberFormat="1" applyFont="1" applyBorder="1" applyAlignment="1">
      <alignment horizontal="right" vertical="center"/>
    </xf>
    <xf numFmtId="171" fontId="12" fillId="0" borderId="31" xfId="1" applyNumberFormat="1" applyFont="1" applyBorder="1" applyAlignment="1">
      <alignment vertical="center"/>
    </xf>
    <xf numFmtId="236" fontId="29" fillId="3" borderId="0" xfId="0" applyNumberFormat="1" applyFont="1" applyFill="1"/>
    <xf numFmtId="236" fontId="29" fillId="0" borderId="0" xfId="0" applyNumberFormat="1" applyFont="1"/>
    <xf numFmtId="227" fontId="29" fillId="3" borderId="0" xfId="0" applyNumberFormat="1" applyFont="1" applyFill="1"/>
    <xf numFmtId="237" fontId="4" fillId="0" borderId="0" xfId="0" applyNumberFormat="1" applyFont="1"/>
    <xf numFmtId="0" fontId="5" fillId="3" borderId="15" xfId="0" applyFont="1" applyFill="1" applyBorder="1" applyAlignment="1">
      <alignment horizontal="centerContinuous" vertical="center"/>
    </xf>
    <xf numFmtId="0" fontId="7" fillId="3" borderId="2" xfId="0" applyFont="1" applyFill="1" applyBorder="1" applyAlignment="1">
      <alignment horizontal="centerContinuous" vertical="center"/>
    </xf>
    <xf numFmtId="0" fontId="9" fillId="3" borderId="4" xfId="0" applyFont="1" applyFill="1" applyBorder="1" applyAlignment="1">
      <alignment horizontal="center" vertical="center"/>
    </xf>
    <xf numFmtId="0" fontId="27" fillId="3" borderId="5" xfId="0" applyFont="1" applyFill="1" applyBorder="1" applyAlignment="1">
      <alignment horizontal="center" vertical="center"/>
    </xf>
    <xf numFmtId="207" fontId="7" fillId="3" borderId="16" xfId="0" applyNumberFormat="1" applyFont="1" applyFill="1" applyBorder="1" applyAlignment="1">
      <alignment horizontal="right" vertical="center"/>
    </xf>
    <xf numFmtId="207" fontId="7" fillId="3" borderId="7" xfId="0" applyNumberFormat="1" applyFont="1" applyFill="1" applyBorder="1" applyAlignment="1">
      <alignment vertical="center"/>
    </xf>
    <xf numFmtId="0" fontId="14" fillId="6" borderId="0" xfId="2" applyFont="1" applyFill="1" applyAlignment="1">
      <alignment horizontal="left"/>
    </xf>
    <xf numFmtId="0" fontId="14" fillId="0" borderId="0" xfId="2" applyFont="1" applyAlignment="1">
      <alignment horizontal="left"/>
    </xf>
    <xf numFmtId="168" fontId="59" fillId="0" borderId="0" xfId="2" applyNumberFormat="1" applyFont="1" applyAlignment="1">
      <alignment horizontal="right" indent="1"/>
    </xf>
    <xf numFmtId="165" fontId="38" fillId="0" borderId="0" xfId="1" quotePrefix="1" applyNumberFormat="1" applyFont="1" applyBorder="1" applyAlignment="1">
      <alignment horizontal="right" vertical="center"/>
    </xf>
    <xf numFmtId="211" fontId="38" fillId="0" borderId="0" xfId="0" applyNumberFormat="1" applyFont="1" applyAlignment="1">
      <alignment horizontal="right" vertical="center"/>
    </xf>
    <xf numFmtId="164" fontId="16" fillId="0" borderId="2" xfId="0" applyNumberFormat="1" applyFont="1" applyBorder="1" applyAlignment="1">
      <alignment vertical="center"/>
    </xf>
    <xf numFmtId="168" fontId="14" fillId="3" borderId="0" xfId="2" applyNumberFormat="1" applyFont="1" applyFill="1" applyAlignment="1">
      <alignment horizontal="right" indent="1"/>
    </xf>
    <xf numFmtId="164" fontId="59" fillId="0" borderId="0" xfId="0" applyNumberFormat="1" applyFont="1" applyAlignment="1">
      <alignment vertical="center"/>
    </xf>
    <xf numFmtId="168" fontId="28" fillId="0" borderId="0" xfId="0" applyNumberFormat="1" applyFont="1" applyAlignment="1">
      <alignment vertical="center"/>
    </xf>
    <xf numFmtId="184" fontId="59" fillId="0" borderId="5" xfId="0" applyNumberFormat="1" applyFont="1" applyBorder="1" applyAlignment="1">
      <alignment vertical="center"/>
    </xf>
    <xf numFmtId="184" fontId="68" fillId="0" borderId="8" xfId="0" applyNumberFormat="1" applyFont="1" applyBorder="1" applyAlignment="1">
      <alignment horizontal="right"/>
    </xf>
    <xf numFmtId="211" fontId="41" fillId="0" borderId="0" xfId="0" applyNumberFormat="1" applyFont="1" applyAlignment="1">
      <alignment horizontal="right" vertical="center"/>
    </xf>
    <xf numFmtId="0" fontId="79" fillId="0" borderId="0" xfId="0" applyFont="1"/>
    <xf numFmtId="164" fontId="59" fillId="0" borderId="5" xfId="0" applyNumberFormat="1" applyFont="1" applyBorder="1" applyAlignment="1">
      <alignment vertical="center"/>
    </xf>
    <xf numFmtId="171" fontId="59" fillId="0" borderId="5" xfId="0" applyNumberFormat="1" applyFont="1" applyBorder="1" applyAlignment="1">
      <alignment vertical="center"/>
    </xf>
    <xf numFmtId="164" fontId="25" fillId="0" borderId="5" xfId="0" applyNumberFormat="1" applyFont="1" applyBorder="1" applyAlignment="1">
      <alignment vertical="center"/>
    </xf>
    <xf numFmtId="164" fontId="29" fillId="0" borderId="5" xfId="0" applyNumberFormat="1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80" fillId="0" borderId="12" xfId="0" applyFont="1" applyBorder="1"/>
    <xf numFmtId="0" fontId="77" fillId="0" borderId="12" xfId="0" applyFont="1" applyBorder="1"/>
    <xf numFmtId="0" fontId="81" fillId="0" borderId="12" xfId="0" applyFont="1" applyBorder="1"/>
    <xf numFmtId="0" fontId="82" fillId="0" borderId="12" xfId="0" applyFont="1" applyBorder="1"/>
    <xf numFmtId="0" fontId="4" fillId="0" borderId="8" xfId="0" applyFont="1" applyBorder="1"/>
    <xf numFmtId="0" fontId="78" fillId="0" borderId="12" xfId="0" applyFont="1" applyBorder="1"/>
    <xf numFmtId="222" fontId="14" fillId="2" borderId="4" xfId="0" applyNumberFormat="1" applyFont="1" applyFill="1" applyBorder="1"/>
    <xf numFmtId="0" fontId="7" fillId="0" borderId="0" xfId="5" applyFont="1" applyAlignment="1" applyProtection="1">
      <alignment vertical="center" textRotation="90" wrapText="1"/>
      <protection locked="0"/>
    </xf>
    <xf numFmtId="0" fontId="7" fillId="0" borderId="5" xfId="5" applyFont="1" applyBorder="1" applyAlignment="1" applyProtection="1">
      <alignment vertical="center" textRotation="90" wrapText="1"/>
      <protection locked="0"/>
    </xf>
    <xf numFmtId="0" fontId="7" fillId="0" borderId="5" xfId="3" applyBorder="1" applyAlignment="1">
      <alignment vertical="center" textRotation="90" wrapText="1"/>
    </xf>
    <xf numFmtId="0" fontId="7" fillId="0" borderId="0" xfId="3" applyAlignment="1">
      <alignment vertical="center" textRotation="90" wrapText="1"/>
    </xf>
  </cellXfs>
  <cellStyles count="24">
    <cellStyle name="Comma" xfId="8" builtinId="3"/>
    <cellStyle name="Currency" xfId="10" builtinId="4"/>
    <cellStyle name="Normal" xfId="0" builtinId="0"/>
    <cellStyle name="Normal 10" xfId="9" xr:uid="{00000000-0005-0000-0000-000005000000}"/>
    <cellStyle name="Normal 119 2" xfId="14" xr:uid="{279CA918-CA25-488B-ACA3-FD049F338F5C}"/>
    <cellStyle name="Normal 12" xfId="21" xr:uid="{CB5E79D9-250F-49E4-94CD-6773E808B63B}"/>
    <cellStyle name="Normal 120" xfId="7" xr:uid="{00000000-0005-0000-0000-000008000000}"/>
    <cellStyle name="Normal 123" xfId="12" xr:uid="{00000000-0005-0000-0000-000009000000}"/>
    <cellStyle name="Normal 2" xfId="3" xr:uid="{00000000-0005-0000-0000-00000A000000}"/>
    <cellStyle name="Normal 2 11" xfId="6" xr:uid="{00000000-0005-0000-0000-00000B000000}"/>
    <cellStyle name="Normal 2 2" xfId="4" xr:uid="{00000000-0005-0000-0000-00000C000000}"/>
    <cellStyle name="Normal 2 3" xfId="15" xr:uid="{3A7E6459-CF2A-47D8-8BF4-168F69A9D853}"/>
    <cellStyle name="Normal 2 4" xfId="16" xr:uid="{7D9C5BD5-755D-46AF-AF1F-8ABA9D47721B}"/>
    <cellStyle name="Normal 3" xfId="5" xr:uid="{00000000-0005-0000-0000-00000E000000}"/>
    <cellStyle name="Normal 3 2" xfId="13" xr:uid="{1E593A9E-DB2F-4C0B-8672-DABD734D58FB}"/>
    <cellStyle name="Normal 3 2 2" xfId="18" xr:uid="{60595BD4-5E5E-4DBD-BB90-39D3D2369D9D}"/>
    <cellStyle name="Normal 4" xfId="2" xr:uid="{00000000-0005-0000-0000-00000F000000}"/>
    <cellStyle name="Normal 5" xfId="17" xr:uid="{6F0CA0F5-2F15-4F18-8319-E41E8C4174F6}"/>
    <cellStyle name="Normal 5 2" xfId="19" xr:uid="{F2F59796-4034-4B89-975A-B7E6CE8CA1B3}"/>
    <cellStyle name="Normal 6" xfId="20" xr:uid="{D61C050F-E255-4883-99AE-9C3BE37B8911}"/>
    <cellStyle name="Normal_Total Sonic Report_essbase" xfId="11" xr:uid="{00000000-0005-0000-0000-000013000000}"/>
    <cellStyle name="Percent" xfId="1" builtinId="5"/>
    <cellStyle name="Percent 2" xfId="23" xr:uid="{6D8AD1E8-4E60-4B32-84E7-8A3DFC0173BA}"/>
    <cellStyle name="Percent 3 2" xfId="22" xr:uid="{758F53A9-A9A0-4A08-856D-0892EB73600B}"/>
  </cellStyles>
  <dxfs count="65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theme="1"/>
      </font>
    </dxf>
    <dxf>
      <font>
        <color auto="1"/>
      </font>
    </dxf>
    <dxf>
      <font>
        <color theme="1"/>
      </font>
    </dxf>
    <dxf>
      <font>
        <color auto="1"/>
      </font>
    </dxf>
    <dxf>
      <font>
        <color theme="1"/>
      </font>
    </dxf>
    <dxf>
      <font>
        <color auto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theme="1"/>
      </font>
    </dxf>
    <dxf>
      <font>
        <color auto="1"/>
      </font>
    </dxf>
    <dxf>
      <font>
        <color auto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theme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colors>
    <mruColors>
      <color rgb="FFFF0000"/>
      <color rgb="FFF2F2F2"/>
      <color rgb="FF660066"/>
      <color rgb="FF0000FF"/>
      <color rgb="FF008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136071</xdr:colOff>
      <xdr:row>6</xdr:row>
      <xdr:rowOff>144609</xdr:rowOff>
    </xdr:from>
    <xdr:to>
      <xdr:col>14</xdr:col>
      <xdr:colOff>217714</xdr:colOff>
      <xdr:row>28</xdr:row>
      <xdr:rowOff>68035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032C72E-1E73-B3EF-0ACA-E101D90F4A26}"/>
            </a:ext>
          </a:extLst>
        </xdr:cNvPr>
        <xdr:cNvSpPr/>
      </xdr:nvSpPr>
      <xdr:spPr>
        <a:xfrm>
          <a:off x="10613571" y="1205966"/>
          <a:ext cx="3224893" cy="2277462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14A6-1B63-481B-99FF-537F912B2CED}">
  <dimension ref="B2:C8"/>
  <sheetViews>
    <sheetView showGridLines="0" workbookViewId="0"/>
  </sheetViews>
  <sheetFormatPr defaultColWidth="9.1796875" defaultRowHeight="14" x14ac:dyDescent="0.3"/>
  <cols>
    <col min="1" max="1" width="2.7265625" style="1" customWidth="1"/>
    <col min="2" max="2" width="9.1796875" style="1"/>
    <col min="3" max="3" width="65.453125" style="1" bestFit="1" customWidth="1"/>
    <col min="4" max="16384" width="9.1796875" style="1"/>
  </cols>
  <sheetData>
    <row r="2" spans="2:3" ht="17.5" x14ac:dyDescent="0.35">
      <c r="B2" s="974" t="s">
        <v>291</v>
      </c>
    </row>
    <row r="4" spans="2:3" ht="15.5" x14ac:dyDescent="0.35">
      <c r="B4" s="980" t="s">
        <v>292</v>
      </c>
      <c r="C4" s="984" t="s">
        <v>305</v>
      </c>
    </row>
    <row r="5" spans="2:3" x14ac:dyDescent="0.3">
      <c r="B5" s="981" t="s">
        <v>293</v>
      </c>
      <c r="C5" s="984" t="s">
        <v>294</v>
      </c>
    </row>
    <row r="6" spans="2:3" x14ac:dyDescent="0.3">
      <c r="B6" s="982" t="s">
        <v>295</v>
      </c>
      <c r="C6" s="984" t="s">
        <v>302</v>
      </c>
    </row>
    <row r="7" spans="2:3" x14ac:dyDescent="0.3">
      <c r="B7" s="983" t="s">
        <v>296</v>
      </c>
      <c r="C7" s="984" t="s">
        <v>297</v>
      </c>
    </row>
    <row r="8" spans="2:3" x14ac:dyDescent="0.3">
      <c r="B8" s="985" t="s">
        <v>298</v>
      </c>
      <c r="C8" s="984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K39"/>
  <sheetViews>
    <sheetView showGridLines="0" view="pageBreakPreview" zoomScaleNormal="100" zoomScaleSheetLayoutView="100" workbookViewId="0">
      <selection activeCell="I12" sqref="I12"/>
    </sheetView>
  </sheetViews>
  <sheetFormatPr defaultColWidth="10.7265625" defaultRowHeight="14" x14ac:dyDescent="0.3"/>
  <cols>
    <col min="1" max="1" width="2.7265625" style="430" customWidth="1"/>
    <col min="2" max="4" width="18.7265625" style="430" customWidth="1"/>
    <col min="5" max="17" width="11.54296875" style="430" customWidth="1"/>
    <col min="18" max="16384" width="10.7265625" style="430"/>
  </cols>
  <sheetData>
    <row r="1" spans="2:11" x14ac:dyDescent="0.3">
      <c r="B1" s="430" t="s">
        <v>187</v>
      </c>
      <c r="C1" s="555">
        <v>0</v>
      </c>
    </row>
    <row r="5" spans="2:11" x14ac:dyDescent="0.3">
      <c r="J5" s="844" t="s">
        <v>255</v>
      </c>
      <c r="K5" s="845">
        <v>0</v>
      </c>
    </row>
    <row r="12" spans="2:11" ht="25" x14ac:dyDescent="0.3">
      <c r="B12" s="695" t="s">
        <v>0</v>
      </c>
      <c r="C12" s="429"/>
      <c r="D12" s="429"/>
      <c r="E12" s="429"/>
      <c r="F12" s="429"/>
      <c r="G12" s="429"/>
      <c r="H12" s="429"/>
    </row>
    <row r="15" spans="2:11" ht="30" x14ac:dyDescent="0.3">
      <c r="B15" s="696"/>
      <c r="C15" s="429"/>
      <c r="D15" s="429"/>
      <c r="E15" s="429"/>
      <c r="F15" s="429"/>
      <c r="G15" s="429"/>
      <c r="H15" s="429"/>
    </row>
    <row r="16" spans="2:11" ht="30" x14ac:dyDescent="0.3">
      <c r="B16" s="696" t="s">
        <v>175</v>
      </c>
      <c r="C16" s="429"/>
      <c r="D16" s="429"/>
      <c r="E16" s="429"/>
      <c r="F16" s="429"/>
      <c r="G16" s="429"/>
      <c r="H16" s="429"/>
    </row>
    <row r="17" spans="2:8" ht="30.5" thickBot="1" x14ac:dyDescent="0.35">
      <c r="B17" s="697"/>
      <c r="C17" s="433"/>
      <c r="D17" s="433"/>
      <c r="E17" s="433"/>
      <c r="F17" s="433"/>
      <c r="G17" s="433"/>
      <c r="H17" s="433"/>
    </row>
    <row r="18" spans="2:8" ht="30" x14ac:dyDescent="0.3">
      <c r="B18" s="698"/>
    </row>
    <row r="19" spans="2:8" ht="30" x14ac:dyDescent="0.3">
      <c r="B19" s="698"/>
    </row>
    <row r="20" spans="2:8" ht="30.5" x14ac:dyDescent="0.3">
      <c r="B20" s="824" t="s">
        <v>300</v>
      </c>
      <c r="C20" s="429"/>
      <c r="D20" s="429"/>
      <c r="E20" s="429"/>
      <c r="F20" s="429"/>
      <c r="G20" s="429"/>
      <c r="H20" s="429"/>
    </row>
    <row r="21" spans="2:8" ht="30.5" x14ac:dyDescent="0.3">
      <c r="B21" s="699" t="s">
        <v>176</v>
      </c>
      <c r="C21" s="429"/>
      <c r="D21" s="429"/>
      <c r="E21" s="429"/>
      <c r="F21" s="429"/>
      <c r="G21" s="429"/>
      <c r="H21" s="429"/>
    </row>
    <row r="25" spans="2:8" x14ac:dyDescent="0.3">
      <c r="B25" s="651">
        <f ca="1">TODAY()</f>
        <v>45828</v>
      </c>
      <c r="C25" s="429"/>
      <c r="D25" s="429"/>
      <c r="E25" s="429"/>
      <c r="F25" s="429"/>
      <c r="G25" s="429"/>
      <c r="H25" s="429"/>
    </row>
    <row r="38" spans="8:8" x14ac:dyDescent="0.3">
      <c r="H38" s="437"/>
    </row>
    <row r="39" spans="8:8" x14ac:dyDescent="0.3">
      <c r="H39" s="437"/>
    </row>
  </sheetData>
  <conditionalFormatting sqref="A1:XFD1048576">
    <cfRule type="expression" dxfId="64" priority="1">
      <formula>$K$5=1</formula>
    </cfRule>
  </conditionalFormatting>
  <conditionalFormatting sqref="B2:H24 B25:C25 F25:H25 B26:H44">
    <cfRule type="expression" dxfId="63" priority="2">
      <formula>$C$1=1</formula>
    </cfRule>
  </conditionalFormatting>
  <dataValidations disablePrompts="1" count="1">
    <dataValidation type="list" allowBlank="1" showInputMessage="1" showErrorMessage="1" sqref="C1" xr:uid="{8A8BD7C8-A526-425D-9A67-708B80297F37}">
      <formula1>"0,1"</formula1>
    </dataValidation>
  </dataValidations>
  <printOptions horizontalCentered="1"/>
  <pageMargins left="0.1" right="0.1" top="0.1" bottom="0.1" header="0.1" footer="0.1"/>
  <pageSetup fitToHeight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  <pageSetUpPr fitToPage="1"/>
  </sheetPr>
  <dimension ref="A2:U157"/>
  <sheetViews>
    <sheetView showGridLines="0" view="pageBreakPreview" topLeftCell="G2" zoomScale="70" zoomScaleNormal="70" zoomScaleSheetLayoutView="70" workbookViewId="0">
      <selection activeCell="S12" sqref="S12"/>
    </sheetView>
  </sheetViews>
  <sheetFormatPr defaultColWidth="11" defaultRowHeight="13" outlineLevelRow="1" x14ac:dyDescent="0.3"/>
  <cols>
    <col min="1" max="1" width="3.7265625" style="26" customWidth="1"/>
    <col min="2" max="2" width="2.7265625" style="26" customWidth="1"/>
    <col min="3" max="3" width="25.1796875" style="26" customWidth="1"/>
    <col min="4" max="17" width="15.7265625" style="26" customWidth="1"/>
    <col min="18" max="19" width="10.26953125" style="26" customWidth="1"/>
    <col min="20" max="20" width="9.54296875" style="26" bestFit="1" customWidth="1"/>
    <col min="21" max="21" width="11.1796875" style="26" customWidth="1"/>
    <col min="22" max="16384" width="11" style="26"/>
  </cols>
  <sheetData>
    <row r="2" spans="1:21" ht="25.15" customHeight="1" thickBot="1" x14ac:dyDescent="0.5">
      <c r="B2" s="825" t="str">
        <f>+Cover!$B$20</f>
        <v>ABC Company</v>
      </c>
      <c r="C2" s="27"/>
      <c r="D2" s="27"/>
      <c r="E2" s="27"/>
      <c r="G2" s="572" t="str">
        <f>$B$3</f>
        <v>Valuation Matrix &amp; Returns</v>
      </c>
      <c r="H2" s="388"/>
      <c r="I2" s="388"/>
      <c r="J2" s="388"/>
      <c r="K2" s="388"/>
      <c r="L2" s="389"/>
      <c r="M2" s="389"/>
      <c r="N2" s="27"/>
      <c r="P2" s="570" t="s">
        <v>0</v>
      </c>
      <c r="Q2" s="571"/>
    </row>
    <row r="3" spans="1:21" ht="16.149999999999999" customHeight="1" x14ac:dyDescent="0.3">
      <c r="B3" s="492" t="s">
        <v>69</v>
      </c>
      <c r="C3" s="27"/>
      <c r="D3" s="27"/>
      <c r="E3" s="27"/>
      <c r="F3" s="27"/>
      <c r="H3" s="98"/>
      <c r="I3" s="36"/>
      <c r="J3" s="36"/>
      <c r="K3" s="36"/>
      <c r="L3" s="36"/>
      <c r="M3" s="36"/>
      <c r="N3" s="27"/>
      <c r="O3" s="28"/>
      <c r="Q3" s="29"/>
    </row>
    <row r="4" spans="1:21" ht="12.75" customHeight="1" x14ac:dyDescent="0.3">
      <c r="B4" s="492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  <c r="Q4" s="31"/>
    </row>
    <row r="5" spans="1:21" ht="12.75" customHeight="1" thickBot="1" x14ac:dyDescent="0.35">
      <c r="B5" s="493" t="str">
        <f>Model!B5</f>
        <v>($ in millions, FYE December)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  <c r="P5" s="33"/>
      <c r="Q5" s="34" t="str">
        <f ca="1">CELL("Filename",$B$2)</f>
        <v>https://thejordancompany0-my.sharepoint.com/personal/cboateng_tjclp_com/Documents/Documents/[TJC Practice Simple Model_250616 (002).xlsx]Valuation Matrix</v>
      </c>
    </row>
    <row r="6" spans="1:21" ht="5.15" customHeight="1" x14ac:dyDescent="0.3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21" ht="15" x14ac:dyDescent="0.3">
      <c r="A7" s="295" t="s">
        <v>125</v>
      </c>
      <c r="B7" s="494" t="s">
        <v>45</v>
      </c>
    </row>
    <row r="8" spans="1:21" ht="3" customHeight="1" x14ac:dyDescent="0.3">
      <c r="E8" s="36"/>
      <c r="G8" s="36" t="s">
        <v>149</v>
      </c>
      <c r="H8" s="36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87"/>
    </row>
    <row r="9" spans="1:21" ht="14.5" x14ac:dyDescent="0.35">
      <c r="B9" s="27" t="s">
        <v>6</v>
      </c>
      <c r="F9" s="322"/>
      <c r="G9" s="496"/>
      <c r="H9"/>
      <c r="I9" s="848">
        <v>215</v>
      </c>
      <c r="J9" s="497">
        <f>+I9+$T$9</f>
        <v>225</v>
      </c>
      <c r="K9" s="849">
        <f t="shared" ref="K9:Q9" si="0">+J9+$T$9</f>
        <v>235</v>
      </c>
      <c r="L9" s="849">
        <f t="shared" si="0"/>
        <v>245</v>
      </c>
      <c r="M9" s="849">
        <f t="shared" si="0"/>
        <v>255</v>
      </c>
      <c r="N9" s="849">
        <f t="shared" si="0"/>
        <v>265</v>
      </c>
      <c r="O9" s="849">
        <f t="shared" si="0"/>
        <v>275</v>
      </c>
      <c r="P9" s="849">
        <f t="shared" si="0"/>
        <v>285</v>
      </c>
      <c r="Q9" s="849">
        <f t="shared" si="0"/>
        <v>295</v>
      </c>
      <c r="R9" s="322"/>
      <c r="S9" s="839" t="s">
        <v>123</v>
      </c>
      <c r="T9" s="838">
        <v>10</v>
      </c>
      <c r="U9" s="553"/>
    </row>
    <row r="10" spans="1:21" ht="8.15" customHeight="1" x14ac:dyDescent="0.3">
      <c r="B10" s="38"/>
      <c r="C10" s="38"/>
      <c r="D10" s="38"/>
      <c r="E10" s="38"/>
      <c r="T10" s="554"/>
      <c r="U10" s="553"/>
    </row>
    <row r="11" spans="1:21" ht="14.5" x14ac:dyDescent="0.35">
      <c r="B11" s="298" t="s">
        <v>269</v>
      </c>
      <c r="C11" s="298"/>
      <c r="D11" s="298"/>
      <c r="E11" s="298"/>
      <c r="F11" s="305" t="s">
        <v>212</v>
      </c>
      <c r="G11" s="639"/>
      <c r="H11" s="639"/>
      <c r="I11" s="299" t="s">
        <v>225</v>
      </c>
      <c r="J11" s="299"/>
      <c r="K11" s="299"/>
      <c r="L11" s="299"/>
      <c r="M11" s="299"/>
      <c r="N11" s="299"/>
      <c r="O11" s="299"/>
      <c r="P11" s="299"/>
      <c r="Q11" s="299"/>
      <c r="R11"/>
      <c r="S11"/>
      <c r="T11" s="554"/>
      <c r="U11" s="553"/>
    </row>
    <row r="12" spans="1:21" ht="5.15" customHeight="1" x14ac:dyDescent="0.35">
      <c r="B12" s="300"/>
      <c r="C12" s="300"/>
      <c r="D12" s="300"/>
      <c r="E12" s="300"/>
      <c r="F12" s="640"/>
      <c r="G12" s="641"/>
      <c r="H12" s="641"/>
      <c r="I12" s="642"/>
      <c r="J12" s="642"/>
      <c r="K12" s="642"/>
      <c r="L12" s="642"/>
      <c r="M12" s="642"/>
      <c r="N12" s="642"/>
      <c r="O12" s="642"/>
      <c r="P12" s="642"/>
      <c r="Q12" s="642"/>
      <c r="R12"/>
      <c r="S12"/>
      <c r="T12" s="554"/>
      <c r="U12" s="553"/>
    </row>
    <row r="13" spans="1:21" ht="12.75" customHeight="1" x14ac:dyDescent="0.3">
      <c r="B13" s="300"/>
      <c r="T13" s="554"/>
      <c r="U13" s="553"/>
    </row>
    <row r="14" spans="1:21" x14ac:dyDescent="0.3">
      <c r="C14" s="759" t="s">
        <v>267</v>
      </c>
      <c r="D14" s="759"/>
      <c r="E14" s="759"/>
      <c r="F14" s="801">
        <f>Model!G34</f>
        <v>16.899999999999999</v>
      </c>
      <c r="G14" s="760"/>
      <c r="H14" s="760"/>
      <c r="I14" s="61">
        <f t="shared" ref="I14:O14" si="1">+I$9/$F14</f>
        <v>12.721893491124261</v>
      </c>
      <c r="J14" s="61">
        <f t="shared" si="1"/>
        <v>13.313609467455622</v>
      </c>
      <c r="K14" s="61">
        <f t="shared" si="1"/>
        <v>13.905325443786984</v>
      </c>
      <c r="L14" s="61">
        <f t="shared" si="1"/>
        <v>14.497041420118345</v>
      </c>
      <c r="M14" s="61">
        <f t="shared" si="1"/>
        <v>15.088757396449706</v>
      </c>
      <c r="N14" s="61">
        <f t="shared" si="1"/>
        <v>15.680473372781066</v>
      </c>
      <c r="O14" s="61">
        <f t="shared" si="1"/>
        <v>16.272189349112427</v>
      </c>
      <c r="P14" s="61">
        <f t="shared" ref="P14:Q14" si="2">+P$9/$F14</f>
        <v>16.863905325443788</v>
      </c>
      <c r="Q14" s="61">
        <f t="shared" si="2"/>
        <v>17.45562130177515</v>
      </c>
      <c r="R14" s="61"/>
      <c r="S14" s="61"/>
      <c r="T14" s="554"/>
      <c r="U14" s="553"/>
    </row>
    <row r="15" spans="1:21" ht="12.75" customHeight="1" x14ac:dyDescent="0.3">
      <c r="C15" s="962" t="s">
        <v>268</v>
      </c>
      <c r="D15" s="802"/>
      <c r="E15" s="803"/>
      <c r="F15" s="968">
        <v>17.8</v>
      </c>
      <c r="G15" s="803"/>
      <c r="H15" s="803"/>
      <c r="I15" s="365">
        <f t="shared" ref="I15:Q16" si="3">+I$9/$F15</f>
        <v>12.078651685393258</v>
      </c>
      <c r="J15" s="365">
        <f t="shared" si="3"/>
        <v>12.640449438202246</v>
      </c>
      <c r="K15" s="365">
        <f t="shared" si="3"/>
        <v>13.202247191011235</v>
      </c>
      <c r="L15" s="365">
        <f t="shared" si="3"/>
        <v>13.764044943820224</v>
      </c>
      <c r="M15" s="365">
        <f t="shared" si="3"/>
        <v>14.325842696629213</v>
      </c>
      <c r="N15" s="365">
        <f t="shared" si="3"/>
        <v>14.887640449438202</v>
      </c>
      <c r="O15" s="365">
        <f t="shared" si="3"/>
        <v>15.44943820224719</v>
      </c>
      <c r="P15" s="365">
        <f t="shared" si="3"/>
        <v>16.011235955056179</v>
      </c>
      <c r="Q15" s="365">
        <f t="shared" si="3"/>
        <v>16.573033707865168</v>
      </c>
      <c r="R15" s="61"/>
      <c r="S15" s="61"/>
      <c r="T15" s="554"/>
      <c r="U15" s="553"/>
    </row>
    <row r="16" spans="1:21" x14ac:dyDescent="0.3">
      <c r="C16" s="963" t="s">
        <v>286</v>
      </c>
      <c r="D16" s="300"/>
      <c r="F16" s="964">
        <f>+AVERAGE(F14,F17)</f>
        <v>18.45</v>
      </c>
      <c r="I16" s="61">
        <f t="shared" si="3"/>
        <v>11.653116531165312</v>
      </c>
      <c r="J16" s="61">
        <f t="shared" si="3"/>
        <v>12.195121951219512</v>
      </c>
      <c r="K16" s="61">
        <f t="shared" si="3"/>
        <v>12.737127371273713</v>
      </c>
      <c r="L16" s="61">
        <f t="shared" si="3"/>
        <v>13.279132791327914</v>
      </c>
      <c r="M16" s="61">
        <f t="shared" si="3"/>
        <v>13.821138211382115</v>
      </c>
      <c r="N16" s="61">
        <f t="shared" si="3"/>
        <v>14.363143631436316</v>
      </c>
      <c r="O16" s="61">
        <f t="shared" si="3"/>
        <v>14.905149051490515</v>
      </c>
      <c r="P16" s="61">
        <f t="shared" si="3"/>
        <v>15.447154471544716</v>
      </c>
      <c r="Q16" s="61">
        <f t="shared" si="3"/>
        <v>15.989159891598916</v>
      </c>
      <c r="R16" s="61"/>
      <c r="S16" s="61"/>
      <c r="T16" s="554"/>
      <c r="U16" s="553"/>
    </row>
    <row r="17" spans="1:21" x14ac:dyDescent="0.3">
      <c r="C17" s="364" t="s">
        <v>244</v>
      </c>
      <c r="D17" s="364"/>
      <c r="E17" s="364"/>
      <c r="F17" s="766">
        <f>Model!I34</f>
        <v>20</v>
      </c>
      <c r="G17" s="643"/>
      <c r="H17" s="643"/>
      <c r="I17" s="365">
        <f t="shared" ref="I17:Q18" si="4">+I$9/$F17</f>
        <v>10.75</v>
      </c>
      <c r="J17" s="365">
        <f t="shared" ref="J17:L18" si="5">+J$9/$F17</f>
        <v>11.25</v>
      </c>
      <c r="K17" s="365">
        <f t="shared" si="5"/>
        <v>11.75</v>
      </c>
      <c r="L17" s="365">
        <f t="shared" si="5"/>
        <v>12.25</v>
      </c>
      <c r="M17" s="365">
        <f t="shared" si="4"/>
        <v>12.75</v>
      </c>
      <c r="N17" s="365">
        <f>+N$9/$F17</f>
        <v>13.25</v>
      </c>
      <c r="O17" s="365">
        <f t="shared" si="4"/>
        <v>13.75</v>
      </c>
      <c r="P17" s="365">
        <f t="shared" si="4"/>
        <v>14.25</v>
      </c>
      <c r="Q17" s="365">
        <f t="shared" si="4"/>
        <v>14.75</v>
      </c>
      <c r="R17" s="61"/>
      <c r="S17" s="61"/>
      <c r="T17" s="554"/>
      <c r="U17" s="553"/>
    </row>
    <row r="18" spans="1:21" hidden="1" outlineLevel="1" x14ac:dyDescent="0.3">
      <c r="C18" s="364" t="s">
        <v>244</v>
      </c>
      <c r="D18" s="364"/>
      <c r="E18" s="364"/>
      <c r="F18" s="766">
        <f>Model!J34</f>
        <v>23.863887500000001</v>
      </c>
      <c r="G18" s="643"/>
      <c r="H18" s="643"/>
      <c r="I18" s="365">
        <f t="shared" si="4"/>
        <v>9.0094289960091363</v>
      </c>
      <c r="J18" s="365">
        <f t="shared" si="5"/>
        <v>9.4284722051258409</v>
      </c>
      <c r="K18" s="365">
        <f t="shared" si="5"/>
        <v>9.8475154142425456</v>
      </c>
      <c r="L18" s="365">
        <f t="shared" si="5"/>
        <v>10.266558623359249</v>
      </c>
      <c r="M18" s="365">
        <f t="shared" si="4"/>
        <v>10.685601832475953</v>
      </c>
      <c r="N18" s="365">
        <f>+N$9/$F18</f>
        <v>11.104645041592658</v>
      </c>
      <c r="O18" s="365">
        <f t="shared" si="4"/>
        <v>11.523688250709361</v>
      </c>
      <c r="P18" s="365">
        <f t="shared" si="4"/>
        <v>11.942731459826065</v>
      </c>
      <c r="Q18" s="365">
        <f t="shared" si="4"/>
        <v>12.36177466894277</v>
      </c>
      <c r="R18" s="61"/>
      <c r="S18" s="61"/>
      <c r="T18" s="554"/>
      <c r="U18" s="553"/>
    </row>
    <row r="19" spans="1:21" ht="5.15" customHeight="1" collapsed="1" x14ac:dyDescent="0.35">
      <c r="B19" s="297"/>
      <c r="C19" s="309"/>
      <c r="D19" s="310"/>
      <c r="E19" s="310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T19"/>
    </row>
    <row r="20" spans="1:21" ht="8.15" customHeight="1" x14ac:dyDescent="0.3">
      <c r="C20" s="301"/>
      <c r="D20" s="311"/>
      <c r="E20" s="311"/>
    </row>
    <row r="21" spans="1:21" ht="14.65" customHeight="1" x14ac:dyDescent="0.35">
      <c r="B21" s="298" t="s">
        <v>251</v>
      </c>
      <c r="C21" s="298"/>
      <c r="D21" s="298"/>
      <c r="E21" s="298"/>
      <c r="F21" s="305"/>
      <c r="G21" s="324"/>
      <c r="H21" s="324"/>
      <c r="I21" s="299" t="s">
        <v>226</v>
      </c>
      <c r="J21" s="299"/>
      <c r="K21" s="299"/>
      <c r="L21" s="299"/>
      <c r="M21" s="299"/>
      <c r="N21" s="299"/>
      <c r="O21" s="299"/>
      <c r="P21" s="299"/>
      <c r="Q21" s="299"/>
      <c r="R21"/>
      <c r="S21"/>
      <c r="T21" s="57" t="s">
        <v>58</v>
      </c>
    </row>
    <row r="22" spans="1:21" ht="5.15" customHeight="1" x14ac:dyDescent="0.35">
      <c r="B22" s="300"/>
      <c r="C22" s="300"/>
      <c r="D22" s="300"/>
      <c r="E22" s="300"/>
      <c r="F22" s="640"/>
      <c r="I22" s="642"/>
      <c r="J22" s="642"/>
      <c r="K22" s="642"/>
      <c r="L22" s="642"/>
      <c r="M22" s="642"/>
      <c r="N22" s="642"/>
      <c r="O22" s="642"/>
      <c r="P22" s="642"/>
      <c r="Q22" s="642"/>
      <c r="R22"/>
      <c r="S22"/>
      <c r="T22" s="387"/>
    </row>
    <row r="23" spans="1:21" ht="12.75" customHeight="1" x14ac:dyDescent="0.3">
      <c r="B23" s="300"/>
      <c r="C23" s="759" t="str">
        <f>C14</f>
        <v xml:space="preserve">FY2024A Adj. EBITDA </v>
      </c>
      <c r="D23" s="759"/>
      <c r="E23" s="759"/>
      <c r="F23" s="904">
        <f>F14-T23</f>
        <v>12.599999999999998</v>
      </c>
      <c r="G23" s="760"/>
      <c r="H23" s="760"/>
      <c r="I23" s="61">
        <f t="shared" ref="I23:Q27" si="6">+I$9/$F23</f>
        <v>17.063492063492067</v>
      </c>
      <c r="J23" s="61">
        <f t="shared" ref="J23:L27" si="7">+J$9/$F23</f>
        <v>17.857142857142861</v>
      </c>
      <c r="K23" s="61">
        <f t="shared" si="7"/>
        <v>18.650793650793656</v>
      </c>
      <c r="L23" s="61">
        <f t="shared" si="7"/>
        <v>19.444444444444446</v>
      </c>
      <c r="M23" s="61">
        <f t="shared" si="6"/>
        <v>20.238095238095241</v>
      </c>
      <c r="N23" s="61">
        <f>+N$9/$F23</f>
        <v>21.031746031746035</v>
      </c>
      <c r="O23" s="61">
        <f t="shared" si="6"/>
        <v>21.82539682539683</v>
      </c>
      <c r="P23" s="61">
        <f t="shared" si="6"/>
        <v>22.619047619047624</v>
      </c>
      <c r="Q23" s="61">
        <f t="shared" si="6"/>
        <v>23.412698412698418</v>
      </c>
      <c r="T23" s="601">
        <f>Model!$AP$54</f>
        <v>4.3</v>
      </c>
    </row>
    <row r="24" spans="1:21" ht="12.75" customHeight="1" x14ac:dyDescent="0.3">
      <c r="B24" s="300"/>
      <c r="C24" s="364" t="str">
        <f>C15</f>
        <v>LTM Apr-25A EBITDA</v>
      </c>
      <c r="D24" s="364"/>
      <c r="E24" s="364"/>
      <c r="F24" s="905">
        <f>F15-T24</f>
        <v>15.450000000000001</v>
      </c>
      <c r="G24" s="643"/>
      <c r="H24" s="643"/>
      <c r="I24" s="365">
        <f t="shared" si="6"/>
        <v>13.915857605177992</v>
      </c>
      <c r="J24" s="365">
        <f t="shared" si="7"/>
        <v>14.563106796116504</v>
      </c>
      <c r="K24" s="365">
        <f t="shared" si="7"/>
        <v>15.210355987055015</v>
      </c>
      <c r="L24" s="365">
        <f t="shared" si="7"/>
        <v>15.857605177993527</v>
      </c>
      <c r="M24" s="365">
        <f t="shared" si="6"/>
        <v>16.504854368932037</v>
      </c>
      <c r="N24" s="365">
        <f>+N$9/$F24</f>
        <v>17.15210355987055</v>
      </c>
      <c r="O24" s="365">
        <f t="shared" si="6"/>
        <v>17.79935275080906</v>
      </c>
      <c r="P24" s="365">
        <f t="shared" si="6"/>
        <v>18.44660194174757</v>
      </c>
      <c r="Q24" s="365">
        <f t="shared" si="6"/>
        <v>19.093851132686083</v>
      </c>
      <c r="T24" s="850">
        <f>AVERAGE(T23,T26)</f>
        <v>2.35</v>
      </c>
    </row>
    <row r="25" spans="1:21" ht="12.75" customHeight="1" x14ac:dyDescent="0.3">
      <c r="B25" s="300"/>
      <c r="C25" s="963" t="s">
        <v>286</v>
      </c>
      <c r="D25" s="759"/>
      <c r="E25" s="759"/>
      <c r="F25" s="964">
        <f>F16-T25</f>
        <v>16.099999999999998</v>
      </c>
      <c r="G25" s="760"/>
      <c r="H25" s="760"/>
      <c r="I25" s="61">
        <f t="shared" si="6"/>
        <v>13.354037267080747</v>
      </c>
      <c r="J25" s="61">
        <f t="shared" si="7"/>
        <v>13.975155279503108</v>
      </c>
      <c r="K25" s="61">
        <f t="shared" si="7"/>
        <v>14.596273291925467</v>
      </c>
      <c r="L25" s="61">
        <f t="shared" si="7"/>
        <v>15.217391304347828</v>
      </c>
      <c r="M25" s="61">
        <f t="shared" si="6"/>
        <v>15.838509316770189</v>
      </c>
      <c r="N25" s="61">
        <f>+N$9/$F25</f>
        <v>16.45962732919255</v>
      </c>
      <c r="O25" s="61">
        <f t="shared" si="6"/>
        <v>17.080745341614907</v>
      </c>
      <c r="P25" s="61">
        <f t="shared" si="6"/>
        <v>17.701863354037268</v>
      </c>
      <c r="Q25" s="61">
        <f t="shared" si="6"/>
        <v>18.322981366459629</v>
      </c>
      <c r="T25" s="850">
        <f>AVERAGE(T23,T26)</f>
        <v>2.35</v>
      </c>
    </row>
    <row r="26" spans="1:21" x14ac:dyDescent="0.3">
      <c r="C26" s="364" t="str">
        <f>C17</f>
        <v xml:space="preserve">FY2025E Adj. EBITDA </v>
      </c>
      <c r="D26" s="364"/>
      <c r="E26" s="364"/>
      <c r="F26" s="905">
        <f>F17-T26</f>
        <v>19.600000000000001</v>
      </c>
      <c r="G26" s="643"/>
      <c r="H26" s="643"/>
      <c r="I26" s="365">
        <f t="shared" si="6"/>
        <v>10.969387755102041</v>
      </c>
      <c r="J26" s="365">
        <f t="shared" si="7"/>
        <v>11.479591836734693</v>
      </c>
      <c r="K26" s="365">
        <f t="shared" si="7"/>
        <v>11.989795918367346</v>
      </c>
      <c r="L26" s="365">
        <f t="shared" si="7"/>
        <v>12.499999999999998</v>
      </c>
      <c r="M26" s="365">
        <f t="shared" si="6"/>
        <v>13.010204081632653</v>
      </c>
      <c r="N26" s="365">
        <f>+N$9/$F26</f>
        <v>13.520408163265305</v>
      </c>
      <c r="O26" s="365">
        <f t="shared" si="6"/>
        <v>14.030612244897958</v>
      </c>
      <c r="P26" s="365">
        <f t="shared" si="6"/>
        <v>14.540816326530612</v>
      </c>
      <c r="Q26" s="365">
        <f t="shared" si="6"/>
        <v>15.051020408163264</v>
      </c>
      <c r="R26" s="61"/>
      <c r="S26" s="61"/>
      <c r="T26" s="601">
        <f>Model!$AQ$54</f>
        <v>0.4</v>
      </c>
    </row>
    <row r="27" spans="1:21" hidden="1" outlineLevel="1" x14ac:dyDescent="0.3">
      <c r="C27" s="364" t="str">
        <f>C18</f>
        <v xml:space="preserve">FY2025E Adj. EBITDA </v>
      </c>
      <c r="D27" s="364"/>
      <c r="E27" s="364"/>
      <c r="F27" s="766">
        <f>F18-T27</f>
        <v>22.337530910852713</v>
      </c>
      <c r="G27" s="643"/>
      <c r="H27" s="643"/>
      <c r="I27" s="365">
        <f t="shared" si="6"/>
        <v>9.6250566303880092</v>
      </c>
      <c r="J27" s="365">
        <f t="shared" si="7"/>
        <v>10.072733682964195</v>
      </c>
      <c r="K27" s="365">
        <f t="shared" si="7"/>
        <v>10.520410735540381</v>
      </c>
      <c r="L27" s="365">
        <f t="shared" si="7"/>
        <v>10.968087788116568</v>
      </c>
      <c r="M27" s="365">
        <f t="shared" si="6"/>
        <v>11.415764840692754</v>
      </c>
      <c r="N27" s="365">
        <f>+N$9/$F27</f>
        <v>11.863441893268941</v>
      </c>
      <c r="O27" s="365">
        <f t="shared" si="6"/>
        <v>12.311118945845127</v>
      </c>
      <c r="P27" s="365">
        <f t="shared" si="6"/>
        <v>12.758795998421313</v>
      </c>
      <c r="Q27" s="365">
        <f t="shared" si="6"/>
        <v>13.2064730509975</v>
      </c>
      <c r="R27" s="61"/>
      <c r="S27" s="61"/>
      <c r="T27" s="601">
        <f>Model!AD54</f>
        <v>1.526356589147287</v>
      </c>
    </row>
    <row r="28" spans="1:21" ht="5.15" customHeight="1" collapsed="1" x14ac:dyDescent="0.3">
      <c r="B28" s="297"/>
      <c r="C28" s="296"/>
      <c r="D28" s="296"/>
      <c r="E28" s="296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61"/>
      <c r="S28" s="61"/>
      <c r="T28" s="334"/>
      <c r="U28" s="333"/>
    </row>
    <row r="29" spans="1:21" ht="8.15" customHeight="1" x14ac:dyDescent="0.3">
      <c r="C29" s="301"/>
      <c r="D29" s="311"/>
      <c r="E29" s="121"/>
      <c r="T29" s="323"/>
    </row>
    <row r="30" spans="1:21" ht="15" x14ac:dyDescent="0.3">
      <c r="A30" s="295" t="s">
        <v>125</v>
      </c>
      <c r="B30" s="494" t="s">
        <v>285</v>
      </c>
      <c r="G30" s="302"/>
      <c r="H30" s="302"/>
      <c r="I30" s="302"/>
      <c r="J30" s="302"/>
      <c r="K30" s="302"/>
      <c r="L30" s="303"/>
      <c r="M30" s="302"/>
      <c r="N30" s="302"/>
      <c r="O30" s="302"/>
    </row>
    <row r="31" spans="1:21" ht="5.15" customHeight="1" x14ac:dyDescent="0.35">
      <c r="B31" s="495"/>
      <c r="E31" s="39"/>
      <c r="F31" s="39"/>
      <c r="G31" s="39"/>
      <c r="H31" s="39"/>
      <c r="I31" s="39"/>
      <c r="J31" s="39"/>
      <c r="K31" s="39"/>
      <c r="R31"/>
    </row>
    <row r="32" spans="1:21" ht="12.75" customHeight="1" x14ac:dyDescent="0.35">
      <c r="B32" s="495"/>
      <c r="C32" s="30"/>
      <c r="D32" s="30"/>
      <c r="E32" s="312" t="s">
        <v>234</v>
      </c>
      <c r="F32" s="312"/>
      <c r="G32" s="312"/>
      <c r="H32" s="312"/>
      <c r="I32" s="312"/>
      <c r="J32"/>
      <c r="K32" s="30"/>
      <c r="L32" s="30"/>
      <c r="M32" s="312" t="s">
        <v>235</v>
      </c>
      <c r="N32" s="312"/>
      <c r="O32" s="312"/>
      <c r="P32" s="312"/>
      <c r="Q32" s="312"/>
      <c r="R32"/>
      <c r="S32" s="257"/>
      <c r="T32" s="313"/>
      <c r="U32" s="313"/>
    </row>
    <row r="33" spans="2:21" ht="12.75" customHeight="1" x14ac:dyDescent="0.35">
      <c r="B33" s="495"/>
      <c r="C33" s="30"/>
      <c r="D33" s="30"/>
      <c r="E33" s="314" t="str">
        <f>"Purchase Price / "&amp;TEXT(F16,"$0.0")&amp;"mm "&amp;TEXT(C16," ")</f>
        <v>Purchase Price / $18.5mm LTM Jun-25E EBITDA</v>
      </c>
      <c r="F33" s="314"/>
      <c r="G33" s="314"/>
      <c r="H33" s="314"/>
      <c r="I33" s="314"/>
      <c r="J33"/>
      <c r="K33" s="30"/>
      <c r="L33" s="30"/>
      <c r="M33" s="314" t="str">
        <f>+$E$33</f>
        <v>Purchase Price / $18.5mm LTM Jun-25E EBITDA</v>
      </c>
      <c r="N33" s="314"/>
      <c r="O33" s="314"/>
      <c r="P33" s="314"/>
      <c r="Q33" s="314"/>
      <c r="R33"/>
      <c r="S33" s="256"/>
      <c r="T33" s="295"/>
      <c r="U33" s="295"/>
    </row>
    <row r="34" spans="2:21" ht="12.75" customHeight="1" x14ac:dyDescent="0.35">
      <c r="B34" s="495"/>
      <c r="D34" s="256"/>
      <c r="E34" s="446">
        <f>+Model!BN10</f>
        <v>235</v>
      </c>
      <c r="F34" s="446">
        <f>+Model!BO10</f>
        <v>245</v>
      </c>
      <c r="G34" s="446">
        <f>+Model!BP10</f>
        <v>255</v>
      </c>
      <c r="H34" s="446">
        <f>+Model!BQ10</f>
        <v>265</v>
      </c>
      <c r="I34" s="446">
        <f>+Model!BR10</f>
        <v>275</v>
      </c>
      <c r="J34"/>
      <c r="L34" s="256"/>
      <c r="M34" s="441">
        <f t="shared" ref="M34:Q35" si="8">+E34</f>
        <v>235</v>
      </c>
      <c r="N34" s="441">
        <f t="shared" si="8"/>
        <v>245</v>
      </c>
      <c r="O34" s="441">
        <f t="shared" si="8"/>
        <v>255</v>
      </c>
      <c r="P34" s="441">
        <f t="shared" si="8"/>
        <v>265</v>
      </c>
      <c r="Q34" s="441">
        <f t="shared" si="8"/>
        <v>275</v>
      </c>
      <c r="R34"/>
      <c r="S34" s="326"/>
      <c r="T34" s="315"/>
      <c r="U34" s="315"/>
    </row>
    <row r="35" spans="2:21" ht="12.75" customHeight="1" x14ac:dyDescent="0.35">
      <c r="B35" s="495"/>
      <c r="D35" s="256"/>
      <c r="E35" s="327">
        <f>E34/$F$16</f>
        <v>12.737127371273713</v>
      </c>
      <c r="F35" s="327">
        <f t="shared" ref="F35:I35" si="9">F34/$F$16</f>
        <v>13.279132791327914</v>
      </c>
      <c r="G35" s="327">
        <f t="shared" si="9"/>
        <v>13.821138211382115</v>
      </c>
      <c r="H35" s="327">
        <f t="shared" si="9"/>
        <v>14.363143631436316</v>
      </c>
      <c r="I35" s="327">
        <f t="shared" si="9"/>
        <v>14.905149051490515</v>
      </c>
      <c r="J35"/>
      <c r="L35" s="256"/>
      <c r="M35" s="327">
        <f t="shared" si="8"/>
        <v>12.737127371273713</v>
      </c>
      <c r="N35" s="327">
        <f t="shared" si="8"/>
        <v>13.279132791327914</v>
      </c>
      <c r="O35" s="327">
        <f t="shared" si="8"/>
        <v>13.821138211382115</v>
      </c>
      <c r="P35" s="327">
        <f t="shared" si="8"/>
        <v>14.363143631436316</v>
      </c>
      <c r="Q35" s="327">
        <f t="shared" si="8"/>
        <v>14.905149051490515</v>
      </c>
      <c r="R35"/>
      <c r="S35" s="327"/>
      <c r="T35" s="317"/>
      <c r="U35" s="317"/>
    </row>
    <row r="36" spans="2:21" ht="12.75" customHeight="1" x14ac:dyDescent="0.35">
      <c r="B36" s="495"/>
      <c r="C36" s="988" t="s">
        <v>138</v>
      </c>
      <c r="D36" s="350">
        <f>+Model!BM11</f>
        <v>12</v>
      </c>
      <c r="E36" s="656">
        <f>IF(AND(case=2,Model!$U$14=1),Model!BN11,E36)</f>
        <v>0.18255339264869688</v>
      </c>
      <c r="F36" s="657">
        <f>IF(AND(case=2,Model!$U$14=1),Model!BO11,F36)</f>
        <v>0.16726917624473572</v>
      </c>
      <c r="G36" s="657">
        <f>IF(AND(case=2,Model!$U$14=1),Model!BP11,G36)</f>
        <v>0.15318179726600648</v>
      </c>
      <c r="H36" s="657">
        <f>IF(AND(case=2,Model!$U$14=1),Model!BQ11,H36)</f>
        <v>0.14013367295265197</v>
      </c>
      <c r="I36" s="658">
        <f>IF(AND(case=2,Model!$U$14=1),Model!BR11,I36)</f>
        <v>0.12799566388130187</v>
      </c>
      <c r="J36"/>
      <c r="K36" s="987" t="str">
        <f>C36</f>
        <v xml:space="preserve">Exit 
Multiple </v>
      </c>
      <c r="L36" s="823">
        <f>+D36</f>
        <v>12</v>
      </c>
      <c r="M36" s="673">
        <f>IF(AND(case=2,Model!$U$14=1),Model!BU11,M36)</f>
        <v>2.313680040720258</v>
      </c>
      <c r="N36" s="674">
        <f>IF(AND(case=2,Model!$U$14=1),Model!BV11,N36)</f>
        <v>2.1678993333959085</v>
      </c>
      <c r="O36" s="674">
        <f>IF(AND(case=2,Model!$U$14=1),Model!BW11,O36)</f>
        <v>2.0401329241653916</v>
      </c>
      <c r="P36" s="674">
        <f>IF(AND(case=2,Model!$U$14=1),Model!BX11,P36)</f>
        <v>1.9272360417583276</v>
      </c>
      <c r="Q36" s="675">
        <f>IF(AND(case=2,Model!$U$14=1),Model!BY11,Q36)</f>
        <v>1.8267556435313093</v>
      </c>
      <c r="R36"/>
      <c r="S36" s="131"/>
      <c r="T36" s="318"/>
      <c r="U36" s="318"/>
    </row>
    <row r="37" spans="2:21" ht="12.75" customHeight="1" x14ac:dyDescent="0.35">
      <c r="B37" s="495"/>
      <c r="C37" s="989"/>
      <c r="D37" s="350">
        <f>+Model!BM12</f>
        <v>13</v>
      </c>
      <c r="E37" s="659">
        <f>IF(AND(case=2,Model!$U$14=1),Model!BN12,E37)</f>
        <v>0.2070885121822357</v>
      </c>
      <c r="F37" s="660">
        <f>IF(AND(case=2,Model!$U$14=1),Model!BO12,F37)</f>
        <v>0.19141654372215269</v>
      </c>
      <c r="G37" s="661">
        <f>IF(AND(case=2,Model!$U$14=1),Model!BP12,G37)</f>
        <v>0.17696835398674016</v>
      </c>
      <c r="H37" s="662">
        <f>IF(AND(case=2,Model!$U$14=1),Model!BQ12,H37)</f>
        <v>0.16358289122581485</v>
      </c>
      <c r="I37" s="663">
        <f>IF(AND(case=2,Model!$U$14=1),Model!BR12,I37)</f>
        <v>0.15112815499305723</v>
      </c>
      <c r="J37"/>
      <c r="K37" s="990"/>
      <c r="L37" s="823">
        <f>+D37</f>
        <v>13</v>
      </c>
      <c r="M37" s="676">
        <f>IF(AND(case=2,Model!$U$14=1),Model!BU12,M37)</f>
        <v>2.5640089180448387</v>
      </c>
      <c r="N37" s="677">
        <f>IF(AND(case=2,Model!$U$14=1),Model!BV12,N37)</f>
        <v>2.401742937271389</v>
      </c>
      <c r="O37" s="678">
        <f>IF(AND(case=2,Model!$U$14=1),Model!BW12,O37)</f>
        <v>2.2595283597445808</v>
      </c>
      <c r="P37" s="679">
        <f>IF(AND(case=2,Model!$U$14=1),Model!BX12,P37)</f>
        <v>2.1338647950227543</v>
      </c>
      <c r="Q37" s="680">
        <f>IF(AND(case=2,Model!$U$14=1),Model!BY12,Q37)</f>
        <v>2.0220218038199635</v>
      </c>
      <c r="R37"/>
      <c r="S37" s="131"/>
      <c r="T37" s="318"/>
      <c r="U37" s="318"/>
    </row>
    <row r="38" spans="2:21" ht="12.75" customHeight="1" x14ac:dyDescent="0.35">
      <c r="B38" s="495"/>
      <c r="C38" s="990"/>
      <c r="D38" s="840">
        <f>+Model!BM13</f>
        <v>14</v>
      </c>
      <c r="E38" s="659">
        <f>IF(AND(case=2,Model!$U$14=1),Model!BN13,E38)</f>
        <v>0.22977603077888492</v>
      </c>
      <c r="F38" s="664">
        <f>IF(AND(case=2,Model!$U$14=1),Model!BO13,F38)</f>
        <v>0.21375032067298885</v>
      </c>
      <c r="G38" s="665">
        <f>IF(AND(case=2,Model!$U$14=1),Model!BP13,G38)</f>
        <v>0.19897313714027406</v>
      </c>
      <c r="H38" s="666">
        <f>IF(AND(case=2,Model!$U$14=1),Model!BQ13,H38)</f>
        <v>0.18528023362159732</v>
      </c>
      <c r="I38" s="663">
        <f>IF(AND(case=2,Model!$U$14=1),Model!BR13,I38)</f>
        <v>0.17253696322441103</v>
      </c>
      <c r="J38"/>
      <c r="K38" s="990"/>
      <c r="L38" s="840">
        <f>+D38</f>
        <v>14</v>
      </c>
      <c r="M38" s="676">
        <f>IF(AND(case=2,Model!$U$14=1),Model!BU13,M38)</f>
        <v>2.8143377953694193</v>
      </c>
      <c r="N38" s="681">
        <f>IF(AND(case=2,Model!$U$14=1),Model!BV13,N38)</f>
        <v>2.63558654114687</v>
      </c>
      <c r="O38" s="682">
        <f>IF(AND(case=2,Model!$U$14=1),Model!BW13,O38)</f>
        <v>2.4789237953237699</v>
      </c>
      <c r="P38" s="683">
        <f>IF(AND(case=2,Model!$U$14=1),Model!BX13,P38)</f>
        <v>2.3404935482871814</v>
      </c>
      <c r="Q38" s="680">
        <f>IF(AND(case=2,Model!$U$14=1),Model!BY13,Q38)</f>
        <v>2.2172879641086181</v>
      </c>
      <c r="R38"/>
      <c r="S38" s="131"/>
      <c r="T38" s="318"/>
      <c r="U38" s="318"/>
    </row>
    <row r="39" spans="2:21" ht="12.75" customHeight="1" x14ac:dyDescent="0.35">
      <c r="B39" s="495"/>
      <c r="C39" s="989"/>
      <c r="D39" s="350">
        <f>+Model!BM14</f>
        <v>15</v>
      </c>
      <c r="E39" s="659">
        <f>IF(AND(case=2,Model!$U$14=1),Model!BN14,E39)</f>
        <v>0.25090225338935845</v>
      </c>
      <c r="F39" s="667">
        <f>IF(AND(case=2,Model!$U$14=1),Model!BO14,F39)</f>
        <v>0.23455086350440976</v>
      </c>
      <c r="G39" s="668">
        <f>IF(AND(case=2,Model!$U$14=1),Model!BP14,G39)</f>
        <v>0.21947092413902283</v>
      </c>
      <c r="H39" s="669">
        <f>IF(AND(case=2,Model!$U$14=1),Model!BQ14,H39)</f>
        <v>0.20549519658088689</v>
      </c>
      <c r="I39" s="663">
        <f>IF(AND(case=2,Model!$U$14=1),Model!BR14,I39)</f>
        <v>0.19248663783073428</v>
      </c>
      <c r="J39"/>
      <c r="K39" s="990"/>
      <c r="L39" s="823">
        <f>+D39</f>
        <v>15</v>
      </c>
      <c r="M39" s="676">
        <f>IF(AND(case=2,Model!$U$14=1),Model!BU14,M39)</f>
        <v>3.0646666726939999</v>
      </c>
      <c r="N39" s="684">
        <f>IF(AND(case=2,Model!$U$14=1),Model!BV14,N39)</f>
        <v>2.8694301450223505</v>
      </c>
      <c r="O39" s="685">
        <f>IF(AND(case=2,Model!$U$14=1),Model!BW14,O39)</f>
        <v>2.6983192309029591</v>
      </c>
      <c r="P39" s="686">
        <f>IF(AND(case=2,Model!$U$14=1),Model!BX14,P39)</f>
        <v>2.5471223015516085</v>
      </c>
      <c r="Q39" s="680">
        <f>IF(AND(case=2,Model!$U$14=1),Model!BY14,Q39)</f>
        <v>2.4125541243972721</v>
      </c>
      <c r="R39"/>
      <c r="S39" s="131"/>
      <c r="T39" s="318"/>
      <c r="U39" s="318"/>
    </row>
    <row r="40" spans="2:21" ht="12.75" customHeight="1" x14ac:dyDescent="0.35">
      <c r="B40" s="495"/>
      <c r="C40" s="989"/>
      <c r="D40" s="350">
        <f>+Model!BM15</f>
        <v>16</v>
      </c>
      <c r="E40" s="670">
        <f>IF(AND(case=2,Model!$U$14=1),Model!BN15,E40)</f>
        <v>0.27068991065025338</v>
      </c>
      <c r="F40" s="671">
        <f>IF(AND(case=2,Model!$U$14=1),Model!BO15,F40)</f>
        <v>0.254036420583725</v>
      </c>
      <c r="G40" s="671">
        <f>IF(AND(case=2,Model!$U$14=1),Model!BP15,G40)</f>
        <v>0.23867573142051693</v>
      </c>
      <c r="H40" s="671">
        <f>IF(AND(case=2,Model!$U$14=1),Model!BQ15,H40)</f>
        <v>0.22443786263465884</v>
      </c>
      <c r="I40" s="672">
        <f>IF(AND(case=2,Model!$U$14=1),Model!BR15,I40)</f>
        <v>0.21118347048759464</v>
      </c>
      <c r="J40"/>
      <c r="K40" s="990"/>
      <c r="L40" s="823">
        <f>+D40</f>
        <v>16</v>
      </c>
      <c r="M40" s="687">
        <f>IF(AND(case=2,Model!$U$14=1),Model!BU15,M40)</f>
        <v>3.3149955500185806</v>
      </c>
      <c r="N40" s="688">
        <f>IF(AND(case=2,Model!$U$14=1),Model!BV15,N40)</f>
        <v>3.1032737488978315</v>
      </c>
      <c r="O40" s="688">
        <f>IF(AND(case=2,Model!$U$14=1),Model!BW15,O40)</f>
        <v>2.9177146664821483</v>
      </c>
      <c r="P40" s="688">
        <f>IF(AND(case=2,Model!$U$14=1),Model!BX15,P40)</f>
        <v>2.7537510548160355</v>
      </c>
      <c r="Q40" s="689">
        <f>IF(AND(case=2,Model!$U$14=1),Model!BY15,Q40)</f>
        <v>2.6078202846859266</v>
      </c>
      <c r="R40"/>
      <c r="S40" s="131"/>
      <c r="T40" s="318"/>
      <c r="U40" s="318"/>
    </row>
    <row r="41" spans="2:21" ht="5.15" customHeight="1" x14ac:dyDescent="0.35">
      <c r="B41" s="495"/>
      <c r="C41" s="329"/>
      <c r="D41" s="276"/>
      <c r="E41" s="287"/>
      <c r="F41" s="287"/>
      <c r="G41" s="287"/>
      <c r="H41" s="287"/>
      <c r="I41" s="319"/>
      <c r="J41"/>
      <c r="K41" s="329"/>
      <c r="L41" s="276"/>
      <c r="M41" s="276"/>
      <c r="N41" s="276"/>
      <c r="O41" s="276"/>
      <c r="P41" s="276"/>
      <c r="Q41" s="320"/>
      <c r="R41"/>
      <c r="S41" s="320"/>
      <c r="T41" s="320"/>
      <c r="U41" s="320"/>
    </row>
    <row r="42" spans="2:21" ht="12.75" hidden="1" customHeight="1" outlineLevel="1" x14ac:dyDescent="0.35">
      <c r="B42" s="495"/>
      <c r="C42" s="30"/>
      <c r="D42" s="30"/>
      <c r="E42" s="312" t="str">
        <f>$E$32</f>
        <v>Resolute VI IRR</v>
      </c>
      <c r="F42" s="312"/>
      <c r="G42" s="312"/>
      <c r="H42" s="312"/>
      <c r="I42" s="312"/>
      <c r="J42"/>
      <c r="K42" s="30"/>
      <c r="L42" s="30"/>
      <c r="M42" s="312" t="str">
        <f>$M$32</f>
        <v>Resolute VI MOIC</v>
      </c>
      <c r="N42" s="312"/>
      <c r="O42" s="312"/>
      <c r="P42" s="312"/>
      <c r="Q42" s="312"/>
      <c r="R42"/>
      <c r="S42" s="257"/>
      <c r="T42" s="313"/>
      <c r="U42" s="313"/>
    </row>
    <row r="43" spans="2:21" ht="12.75" hidden="1" customHeight="1" outlineLevel="1" x14ac:dyDescent="0.35">
      <c r="B43" s="495"/>
      <c r="C43" s="30"/>
      <c r="D43" s="30"/>
      <c r="E43" s="314" t="str">
        <f>+$E$33</f>
        <v>Purchase Price / $18.5mm LTM Jun-25E EBITDA</v>
      </c>
      <c r="F43" s="314"/>
      <c r="G43" s="314"/>
      <c r="H43" s="314"/>
      <c r="I43" s="314"/>
      <c r="J43"/>
      <c r="K43" s="30"/>
      <c r="L43" s="30"/>
      <c r="M43" s="314" t="str">
        <f>+$E$33</f>
        <v>Purchase Price / $18.5mm LTM Jun-25E EBITDA</v>
      </c>
      <c r="N43" s="314"/>
      <c r="O43" s="314"/>
      <c r="P43" s="314"/>
      <c r="Q43" s="314"/>
      <c r="R43"/>
      <c r="S43" s="256"/>
      <c r="T43" s="295"/>
      <c r="U43" s="295"/>
    </row>
    <row r="44" spans="2:21" ht="12.75" hidden="1" customHeight="1" outlineLevel="1" x14ac:dyDescent="0.35">
      <c r="B44" s="495"/>
      <c r="D44" s="256"/>
      <c r="E44" s="441">
        <f>+E$34</f>
        <v>235</v>
      </c>
      <c r="F44" s="441">
        <f>+F$34</f>
        <v>245</v>
      </c>
      <c r="G44" s="441">
        <f>+G$34</f>
        <v>255</v>
      </c>
      <c r="H44" s="441">
        <f>+H$34</f>
        <v>265</v>
      </c>
      <c r="I44" s="441">
        <f>+I$34</f>
        <v>275</v>
      </c>
      <c r="J44"/>
      <c r="L44" s="256"/>
      <c r="M44" s="441">
        <f>+M$34</f>
        <v>235</v>
      </c>
      <c r="N44" s="441">
        <f>+N$34</f>
        <v>245</v>
      </c>
      <c r="O44" s="441">
        <f>+O$34</f>
        <v>255</v>
      </c>
      <c r="P44" s="441">
        <f>+P$34</f>
        <v>265</v>
      </c>
      <c r="Q44" s="441">
        <f>+Q$34</f>
        <v>275</v>
      </c>
      <c r="R44"/>
      <c r="S44" s="326"/>
      <c r="T44" s="315"/>
      <c r="U44" s="315"/>
    </row>
    <row r="45" spans="2:21" ht="12.75" hidden="1" customHeight="1" outlineLevel="1" x14ac:dyDescent="0.35">
      <c r="B45" s="495"/>
      <c r="D45" s="256"/>
      <c r="E45" s="316">
        <f>+E35</f>
        <v>12.737127371273713</v>
      </c>
      <c r="F45" s="316">
        <f>+F35</f>
        <v>13.279132791327914</v>
      </c>
      <c r="G45" s="316">
        <f>+G35</f>
        <v>13.821138211382115</v>
      </c>
      <c r="H45" s="316">
        <f>+H35</f>
        <v>14.363143631436316</v>
      </c>
      <c r="I45" s="316">
        <f>+I35</f>
        <v>14.905149051490515</v>
      </c>
      <c r="J45"/>
      <c r="L45" s="256"/>
      <c r="M45" s="316">
        <f>+M35</f>
        <v>12.737127371273713</v>
      </c>
      <c r="N45" s="316">
        <f>+N35</f>
        <v>13.279132791327914</v>
      </c>
      <c r="O45" s="316">
        <f>+O35</f>
        <v>13.821138211382115</v>
      </c>
      <c r="P45" s="316">
        <f>+P35</f>
        <v>14.363143631436316</v>
      </c>
      <c r="Q45" s="316">
        <f>+Q35</f>
        <v>14.905149051490515</v>
      </c>
      <c r="R45"/>
      <c r="S45" s="327"/>
      <c r="T45" s="317"/>
      <c r="U45" s="317"/>
    </row>
    <row r="46" spans="2:21" ht="12.75" hidden="1" customHeight="1" outlineLevel="1" x14ac:dyDescent="0.35">
      <c r="B46" s="495"/>
      <c r="C46" s="988" t="s">
        <v>142</v>
      </c>
      <c r="D46" s="350">
        <f>+Model!CA11</f>
        <v>5</v>
      </c>
      <c r="E46" s="656">
        <f>IF(AND(case=2,Model!$U$14=1),Model!CB11,E46)</f>
        <v>0.22199236750602722</v>
      </c>
      <c r="F46" s="657">
        <f>IF(AND(case=2,Model!$U$14=1),Model!CC11,F46)</f>
        <v>0.20709603428840637</v>
      </c>
      <c r="G46" s="657">
        <f>IF(AND(case=2,Model!$U$14=1),Model!CD11,G46)</f>
        <v>0.19329066872596742</v>
      </c>
      <c r="H46" s="657">
        <f>IF(AND(case=2,Model!$U$14=1),Model!CE11,H46)</f>
        <v>0.18044188618659973</v>
      </c>
      <c r="I46" s="658">
        <f>IF(AND(case=2,Model!$U$14=1),Model!CF11,I46)</f>
        <v>0.16843723654747009</v>
      </c>
      <c r="J46"/>
      <c r="K46" s="988" t="str">
        <f>C46</f>
        <v>Total 
Leverage</v>
      </c>
      <c r="L46" s="680">
        <f>+D46</f>
        <v>5</v>
      </c>
      <c r="M46" s="673">
        <f>IF(AND(case=2,Model!$U$14=1),Model!CI11,M46)</f>
        <v>2.7263462644789227</v>
      </c>
      <c r="N46" s="674">
        <f>IF(AND(case=2,Model!$U$14=1),Model!CJ11,N46)</f>
        <v>2.5640888572345504</v>
      </c>
      <c r="O46" s="674">
        <f>IF(AND(case=2,Model!$U$14=1),Model!CK11,O46)</f>
        <v>2.4207028315238848</v>
      </c>
      <c r="P46" s="674">
        <f>IF(AND(case=2,Model!$U$14=1),Model!CL11,P46)</f>
        <v>2.2930865086465784</v>
      </c>
      <c r="Q46" s="675">
        <f>IF(AND(case=2,Model!$U$14=1),Model!CM11,Q46)</f>
        <v>2.178773946298568</v>
      </c>
      <c r="R46"/>
      <c r="S46" s="131"/>
      <c r="T46" s="318"/>
      <c r="U46" s="318"/>
    </row>
    <row r="47" spans="2:21" ht="12.75" hidden="1" customHeight="1" outlineLevel="1" x14ac:dyDescent="0.35">
      <c r="B47" s="495"/>
      <c r="C47" s="989"/>
      <c r="D47" s="350">
        <f>+Model!CA12</f>
        <v>5.25</v>
      </c>
      <c r="E47" s="659">
        <f>IF(AND(case=2,Model!$U$14=1),Model!CB12,E47)</f>
        <v>0.22577766776084898</v>
      </c>
      <c r="F47" s="660">
        <f>IF(AND(case=2,Model!$U$14=1),Model!CC12,F47)</f>
        <v>0.21033540368080142</v>
      </c>
      <c r="G47" s="661">
        <f>IF(AND(case=2,Model!$U$14=1),Model!CD12,G47)</f>
        <v>0.19606025815010072</v>
      </c>
      <c r="H47" s="662">
        <f>IF(AND(case=2,Model!$U$14=1),Model!CE12,H47)</f>
        <v>0.18280255198478701</v>
      </c>
      <c r="I47" s="663">
        <f>IF(AND(case=2,Model!$U$14=1),Model!CF12,I47)</f>
        <v>0.17043942809104917</v>
      </c>
      <c r="J47"/>
      <c r="K47" s="989"/>
      <c r="L47" s="350">
        <f>+D47</f>
        <v>5.25</v>
      </c>
      <c r="M47" s="676">
        <f>IF(AND(case=2,Model!$U$14=1),Model!CI12,M47)</f>
        <v>2.7688583561688409</v>
      </c>
      <c r="N47" s="677">
        <f>IF(AND(case=2,Model!$U$14=1),Model!CJ12,N47)</f>
        <v>2.5986981126059958</v>
      </c>
      <c r="O47" s="678">
        <f>IF(AND(case=2,Model!$U$14=1),Model!CK12,O47)</f>
        <v>2.4489409585571869</v>
      </c>
      <c r="P47" s="679">
        <f>IF(AND(case=2,Model!$U$14=1),Model!CL12,P47)</f>
        <v>2.3161198695802447</v>
      </c>
      <c r="Q47" s="680">
        <f>IF(AND(case=2,Model!$U$14=1),Model!CM12,Q47)</f>
        <v>2.1975156485697953</v>
      </c>
      <c r="R47"/>
      <c r="S47" s="131"/>
      <c r="T47" s="318"/>
      <c r="U47" s="318"/>
    </row>
    <row r="48" spans="2:21" ht="12.75" hidden="1" customHeight="1" outlineLevel="1" x14ac:dyDescent="0.35">
      <c r="B48" s="495"/>
      <c r="C48" s="990"/>
      <c r="D48" s="580">
        <f>+Model!CA13</f>
        <v>5.5</v>
      </c>
      <c r="E48" s="659">
        <f>IF(AND(case=2,Model!$U$14=1),Model!CB13,E48)</f>
        <v>0.22977667450904848</v>
      </c>
      <c r="F48" s="664">
        <f>IF(AND(case=2,Model!$U$14=1),Model!CC13,F48)</f>
        <v>0.21375032067298885</v>
      </c>
      <c r="G48" s="665">
        <f>IF(AND(case=2,Model!$U$14=1),Model!CD13,G48)</f>
        <v>0.19897313714027406</v>
      </c>
      <c r="H48" s="666">
        <f>IF(AND(case=2,Model!$U$14=1),Model!CE13,H48)</f>
        <v>0.18528023362159732</v>
      </c>
      <c r="I48" s="663">
        <f>IF(AND(case=2,Model!$U$14=1),Model!CF13,I48)</f>
        <v>0.17253696322441103</v>
      </c>
      <c r="J48"/>
      <c r="K48" s="989"/>
      <c r="L48" s="822">
        <f>+D48</f>
        <v>5.5</v>
      </c>
      <c r="M48" s="676">
        <f>IF(AND(case=2,Model!$U$14=1),Model!CI13,M48)</f>
        <v>2.8143452022649291</v>
      </c>
      <c r="N48" s="681">
        <f>IF(AND(case=2,Model!$U$14=1),Model!CJ13,N48)</f>
        <v>2.6355865413245723</v>
      </c>
      <c r="O48" s="682">
        <f>IF(AND(case=2,Model!$U$14=1),Model!CK13,O48)</f>
        <v>2.4789237953237726</v>
      </c>
      <c r="P48" s="683">
        <f>IF(AND(case=2,Model!$U$14=1),Model!CL13,P48)</f>
        <v>2.3404935482871814</v>
      </c>
      <c r="Q48" s="680">
        <f>IF(AND(case=2,Model!$U$14=1),Model!CM13,Q48)</f>
        <v>2.2172879641086181</v>
      </c>
      <c r="R48"/>
      <c r="S48" s="131"/>
      <c r="T48" s="318"/>
      <c r="U48" s="318"/>
    </row>
    <row r="49" spans="2:21" ht="12.75" hidden="1" customHeight="1" outlineLevel="1" x14ac:dyDescent="0.35">
      <c r="B49" s="495"/>
      <c r="C49" s="989"/>
      <c r="D49" s="350">
        <f>+Model!CA14</f>
        <v>5.75</v>
      </c>
      <c r="E49" s="659">
        <f>IF(AND(case=2,Model!$U$14=1),Model!CB14,E49)</f>
        <v>0.23401079773902894</v>
      </c>
      <c r="F49" s="667">
        <f>IF(AND(case=2,Model!$U$14=1),Model!CC14,F49)</f>
        <v>0.21735580563545231</v>
      </c>
      <c r="G49" s="668">
        <f>IF(AND(case=2,Model!$U$14=1),Model!CD14,G49)</f>
        <v>0.20204095244407655</v>
      </c>
      <c r="H49" s="669">
        <f>IF(AND(case=2,Model!$U$14=1),Model!CE14,H49)</f>
        <v>0.18788395524024967</v>
      </c>
      <c r="I49" s="663">
        <f>IF(AND(case=2,Model!$U$14=1),Model!CF14,I49)</f>
        <v>0.1747369110584259</v>
      </c>
      <c r="J49"/>
      <c r="K49" s="989"/>
      <c r="L49" s="680">
        <f>+D49</f>
        <v>5.75</v>
      </c>
      <c r="M49" s="676">
        <f>IF(AND(case=2,Model!$U$14=1),Model!CI14,M49)</f>
        <v>2.8631558953537892</v>
      </c>
      <c r="N49" s="684">
        <f>IF(AND(case=2,Model!$U$14=1),Model!CJ14,N49)</f>
        <v>2.6749869502078476</v>
      </c>
      <c r="O49" s="685">
        <f>IF(AND(case=2,Model!$U$14=1),Model!CK14,O49)</f>
        <v>2.5108181932485718</v>
      </c>
      <c r="P49" s="686">
        <f>IF(AND(case=2,Model!$U$14=1),Model!CL14,P49)</f>
        <v>2.3663280408213252</v>
      </c>
      <c r="Q49" s="680">
        <f>IF(AND(case=2,Model!$U$14=1),Model!CM14,Q49)</f>
        <v>2.2381783071022796</v>
      </c>
      <c r="R49"/>
      <c r="S49" s="131"/>
      <c r="T49" s="318"/>
      <c r="U49" s="318"/>
    </row>
    <row r="50" spans="2:21" ht="12.75" hidden="1" customHeight="1" outlineLevel="1" x14ac:dyDescent="0.35">
      <c r="B50" s="495"/>
      <c r="C50" s="989"/>
      <c r="D50" s="350">
        <f>+Model!CA15</f>
        <v>6</v>
      </c>
      <c r="E50" s="670">
        <f>IF(AND(case=2,Model!$U$14=1),Model!CB15,E50)</f>
        <v>0.23850204348564147</v>
      </c>
      <c r="F50" s="671">
        <f>IF(AND(case=2,Model!$U$14=1),Model!CC15,F50)</f>
        <v>0.22116866707801816</v>
      </c>
      <c r="G50" s="671">
        <f>IF(AND(case=2,Model!$U$14=1),Model!CD15,G50)</f>
        <v>0.20527665019035346</v>
      </c>
      <c r="H50" s="671">
        <f>IF(AND(case=2,Model!$U$14=1),Model!CE15,H50)</f>
        <v>0.19062379002571103</v>
      </c>
      <c r="I50" s="672">
        <f>IF(AND(case=2,Model!$U$14=1),Model!CF15,I50)</f>
        <v>0.17704704403877261</v>
      </c>
      <c r="J50"/>
      <c r="K50" s="989"/>
      <c r="L50" s="680">
        <f>+D50</f>
        <v>6</v>
      </c>
      <c r="M50" s="687">
        <f>IF(AND(case=2,Model!$U$14=1),Model!CI15,M50)</f>
        <v>2.9156685750250442</v>
      </c>
      <c r="N50" s="688">
        <f>IF(AND(case=2,Model!$U$14=1),Model!CJ15,N50)</f>
        <v>2.7171649698689344</v>
      </c>
      <c r="O50" s="688">
        <f>IF(AND(case=2,Model!$U$14=1),Model!CK15,O50)</f>
        <v>2.5448129795780341</v>
      </c>
      <c r="P50" s="688">
        <f>IF(AND(case=2,Model!$U$14=1),Model!CL15,P50)</f>
        <v>2.3937587330795433</v>
      </c>
      <c r="Q50" s="689">
        <f>IF(AND(case=2,Model!$U$14=1),Model!CM15,Q50)</f>
        <v>2.2602842650504749</v>
      </c>
      <c r="R50"/>
      <c r="S50" s="131"/>
      <c r="T50" s="318"/>
      <c r="U50" s="318"/>
    </row>
    <row r="51" spans="2:21" ht="5.15" customHeight="1" collapsed="1" x14ac:dyDescent="0.35">
      <c r="B51" s="495"/>
      <c r="C51" s="329"/>
      <c r="D51" s="131"/>
      <c r="E51" s="287"/>
      <c r="F51" s="287"/>
      <c r="G51" s="287"/>
      <c r="H51" s="287"/>
      <c r="I51" s="287"/>
      <c r="J51"/>
      <c r="K51" s="329"/>
      <c r="L51" s="131"/>
      <c r="M51" s="131"/>
      <c r="N51" s="131"/>
      <c r="O51" s="131"/>
      <c r="P51" s="131"/>
      <c r="Q51" s="131"/>
      <c r="R51"/>
      <c r="S51" s="131"/>
      <c r="T51" s="318"/>
      <c r="U51" s="318"/>
    </row>
    <row r="52" spans="2:21" ht="5.15" customHeight="1" x14ac:dyDescent="0.35">
      <c r="B52" s="495"/>
      <c r="C52" s="329"/>
      <c r="D52" s="276"/>
      <c r="E52" s="287"/>
      <c r="F52" s="287"/>
      <c r="G52" s="287"/>
      <c r="H52" s="287"/>
      <c r="I52" s="319"/>
      <c r="J52"/>
      <c r="K52" s="329"/>
      <c r="L52" s="276"/>
      <c r="M52" s="276"/>
      <c r="N52" s="276"/>
      <c r="O52" s="276"/>
      <c r="P52" s="276"/>
      <c r="Q52" s="320"/>
      <c r="R52"/>
      <c r="S52" s="320"/>
      <c r="T52" s="320"/>
      <c r="U52" s="320"/>
    </row>
    <row r="53" spans="2:21" ht="12.75" customHeight="1" x14ac:dyDescent="0.35">
      <c r="B53" s="495"/>
      <c r="C53" s="30"/>
      <c r="D53" s="30"/>
      <c r="E53" s="312" t="str">
        <f>$E$32</f>
        <v>Resolute VI IRR</v>
      </c>
      <c r="F53" s="312"/>
      <c r="G53" s="312"/>
      <c r="H53" s="312"/>
      <c r="I53" s="312"/>
      <c r="J53"/>
      <c r="K53" s="30"/>
      <c r="L53" s="30"/>
      <c r="M53" s="312" t="str">
        <f>$M$32</f>
        <v>Resolute VI MOIC</v>
      </c>
      <c r="N53" s="312"/>
      <c r="O53" s="312"/>
      <c r="P53" s="312"/>
      <c r="Q53" s="312"/>
      <c r="R53"/>
      <c r="S53" s="257"/>
      <c r="T53" s="313"/>
      <c r="U53" s="313"/>
    </row>
    <row r="54" spans="2:21" ht="12.75" customHeight="1" x14ac:dyDescent="0.35">
      <c r="B54" s="495"/>
      <c r="C54" s="30"/>
      <c r="D54" s="30"/>
      <c r="E54" s="314" t="str">
        <f>+$E$33</f>
        <v>Purchase Price / $18.5mm LTM Jun-25E EBITDA</v>
      </c>
      <c r="F54" s="314"/>
      <c r="G54" s="314"/>
      <c r="H54" s="314"/>
      <c r="I54" s="314"/>
      <c r="J54"/>
      <c r="K54" s="30"/>
      <c r="L54" s="30"/>
      <c r="M54" s="314" t="str">
        <f>+$E$33</f>
        <v>Purchase Price / $18.5mm LTM Jun-25E EBITDA</v>
      </c>
      <c r="N54" s="314"/>
      <c r="O54" s="314"/>
      <c r="P54" s="314"/>
      <c r="Q54" s="314"/>
      <c r="R54"/>
      <c r="S54" s="256"/>
      <c r="T54" s="295"/>
      <c r="U54" s="295"/>
    </row>
    <row r="55" spans="2:21" ht="12.75" customHeight="1" x14ac:dyDescent="0.35">
      <c r="B55" s="495"/>
      <c r="D55" s="256"/>
      <c r="E55" s="441">
        <f>+E$34</f>
        <v>235</v>
      </c>
      <c r="F55" s="441">
        <f>+F$34</f>
        <v>245</v>
      </c>
      <c r="G55" s="441">
        <f>+G$34</f>
        <v>255</v>
      </c>
      <c r="H55" s="441">
        <f>+H$34</f>
        <v>265</v>
      </c>
      <c r="I55" s="441">
        <f>+I$34</f>
        <v>275</v>
      </c>
      <c r="J55"/>
      <c r="L55" s="256"/>
      <c r="M55" s="441">
        <f>+M$34</f>
        <v>235</v>
      </c>
      <c r="N55" s="441">
        <f>+N$34</f>
        <v>245</v>
      </c>
      <c r="O55" s="441">
        <f>+O$34</f>
        <v>255</v>
      </c>
      <c r="P55" s="441">
        <f>+P$34</f>
        <v>265</v>
      </c>
      <c r="Q55" s="441">
        <f>+Q$34</f>
        <v>275</v>
      </c>
      <c r="R55"/>
      <c r="S55" s="326"/>
      <c r="T55" s="315"/>
      <c r="U55" s="315"/>
    </row>
    <row r="56" spans="2:21" ht="12.75" customHeight="1" x14ac:dyDescent="0.35">
      <c r="B56" s="495"/>
      <c r="D56" s="256"/>
      <c r="E56" s="316">
        <f>E35</f>
        <v>12.737127371273713</v>
      </c>
      <c r="F56" s="316">
        <f>F35</f>
        <v>13.279132791327914</v>
      </c>
      <c r="G56" s="316">
        <f>G35</f>
        <v>13.821138211382115</v>
      </c>
      <c r="H56" s="316">
        <f>H35</f>
        <v>14.363143631436316</v>
      </c>
      <c r="I56" s="316">
        <f>I35</f>
        <v>14.905149051490515</v>
      </c>
      <c r="J56"/>
      <c r="L56" s="256"/>
      <c r="M56" s="316">
        <f>M35</f>
        <v>12.737127371273713</v>
      </c>
      <c r="N56" s="316">
        <f>N35</f>
        <v>13.279132791327914</v>
      </c>
      <c r="O56" s="316">
        <f>O35</f>
        <v>13.821138211382115</v>
      </c>
      <c r="P56" s="316">
        <f>P35</f>
        <v>14.363143631436316</v>
      </c>
      <c r="Q56" s="316">
        <f>Q35</f>
        <v>14.905149051490515</v>
      </c>
      <c r="R56"/>
      <c r="S56" s="327"/>
      <c r="T56" s="317"/>
      <c r="U56" s="317"/>
    </row>
    <row r="57" spans="2:21" ht="12.75" customHeight="1" x14ac:dyDescent="0.35">
      <c r="B57" s="495"/>
      <c r="C57" s="987" t="s">
        <v>279</v>
      </c>
      <c r="D57" s="652">
        <f>D110</f>
        <v>5.2608025860935853E-2</v>
      </c>
      <c r="E57" s="656">
        <f ca="1">IF(AND(case=3,Model!$U$14=1),Model!DR11,E57)</f>
        <v>0.20860208868980409</v>
      </c>
      <c r="F57" s="657">
        <f ca="1">IF(AND(case=3,Model!$U$14=1),Model!DS11,F57)</f>
        <v>0.19290644526481629</v>
      </c>
      <c r="G57" s="657">
        <f ca="1">IF(AND(case=3,Model!$U$14=1),Model!DT11,G57)</f>
        <v>0.17843616604804999</v>
      </c>
      <c r="H57" s="657">
        <f ca="1">IF(AND(case=3,Model!$U$14=1),Model!DU11,H57)</f>
        <v>0.16503006815910343</v>
      </c>
      <c r="I57" s="658">
        <f ca="1">IF(AND(case=3,Model!$U$14=1),Model!DV11,I57)</f>
        <v>0.15255594849586487</v>
      </c>
      <c r="J57"/>
      <c r="K57" s="987" t="str">
        <f>C57</f>
        <v>Organic EBITDA CAGR
('25E - '30P)</v>
      </c>
      <c r="L57" s="652">
        <f>+D57</f>
        <v>5.2608025860935853E-2</v>
      </c>
      <c r="M57" s="673">
        <f ca="1">IF(AND(case=3,Model!$U$14=1),Model!DY11,M57)</f>
        <v>2.5801332288070244</v>
      </c>
      <c r="N57" s="674">
        <f ca="1">IF(AND(case=3,Model!$U$14=1),Model!DZ11,N57)</f>
        <v>2.416806036307523</v>
      </c>
      <c r="O57" s="674">
        <f ca="1">IF(AND(case=3,Model!$U$14=1),Model!EA11,O57)</f>
        <v>2.2736607761095002</v>
      </c>
      <c r="P57" s="674">
        <f ca="1">IF(AND(case=3,Model!$U$14=1),Model!EB11,P57)</f>
        <v>2.1471748420909078</v>
      </c>
      <c r="Q57" s="675">
        <f ca="1">IF(AND(case=3,Model!$U$14=1),Model!EC11,Q57)</f>
        <v>2.0345999263861567</v>
      </c>
      <c r="R57"/>
      <c r="S57" s="131"/>
      <c r="T57" s="318"/>
      <c r="U57" s="318"/>
    </row>
    <row r="58" spans="2:21" ht="12.75" customHeight="1" x14ac:dyDescent="0.35">
      <c r="B58" s="495"/>
      <c r="C58" s="987"/>
      <c r="D58" s="652">
        <f>D111</f>
        <v>7.2608025860935857E-2</v>
      </c>
      <c r="E58" s="659">
        <f ca="1">IF(AND(case=3,Model!$U$14=1),Model!DR12,E58)</f>
        <v>0.21897968649864194</v>
      </c>
      <c r="F58" s="660">
        <f ca="1">IF(AND(case=3,Model!$U$14=1),Model!DS12,F58)</f>
        <v>0.20312045216560365</v>
      </c>
      <c r="G58" s="661">
        <f ca="1">IF(AND(case=3,Model!$U$14=1),Model!DT12,G58)</f>
        <v>0.18849932551383972</v>
      </c>
      <c r="H58" s="662">
        <f ca="1">IF(AND(case=3,Model!$U$14=1),Model!DU12,H58)</f>
        <v>0.17495222687721257</v>
      </c>
      <c r="I58" s="663">
        <f ca="1">IF(AND(case=3,Model!$U$14=1),Model!DV12,I58)</f>
        <v>0.16234579682350164</v>
      </c>
      <c r="J58"/>
      <c r="K58" s="987"/>
      <c r="L58" s="652">
        <f>+D58</f>
        <v>7.2608025860935857E-2</v>
      </c>
      <c r="M58" s="676">
        <f ca="1">IF(AND(case=3,Model!$U$14=1),Model!DY12,M58)</f>
        <v>2.6928859305953234</v>
      </c>
      <c r="N58" s="677">
        <f ca="1">IF(AND(case=3,Model!$U$14=1),Model!DZ12,N58)</f>
        <v>2.5221190027953728</v>
      </c>
      <c r="O58" s="678">
        <f ca="1">IF(AND(case=3,Model!$U$14=1),Model!EA12,O58)</f>
        <v>2.3724669173552018</v>
      </c>
      <c r="P58" s="679">
        <f ca="1">IF(AND(case=3,Model!$U$14=1),Model!EB12,P58)</f>
        <v>2.2402314260921701</v>
      </c>
      <c r="Q58" s="680">
        <f ca="1">IF(AND(case=3,Model!$U$14=1),Model!EC12,Q58)</f>
        <v>2.1225392937802554</v>
      </c>
      <c r="R58"/>
      <c r="S58" s="131"/>
      <c r="T58" s="318"/>
      <c r="U58" s="318"/>
    </row>
    <row r="59" spans="2:21" ht="12.75" customHeight="1" x14ac:dyDescent="0.35">
      <c r="B59" s="495"/>
      <c r="C59" s="987"/>
      <c r="D59" s="653">
        <f>D112</f>
        <v>9.2608025860935861E-2</v>
      </c>
      <c r="E59" s="659">
        <f ca="1">IF(AND(case=3,Model!$U$14=1),Model!DR13,E59)</f>
        <v>0.22977742552757263</v>
      </c>
      <c r="F59" s="664">
        <f ca="1">IF(AND(case=3,Model!$U$14=1),Model!DS13,F59)</f>
        <v>0.21375032067298885</v>
      </c>
      <c r="G59" s="665">
        <f ca="1">IF(AND(case=3,Model!$U$14=1),Model!DT13,G59)</f>
        <v>0.19897313714027406</v>
      </c>
      <c r="H59" s="666">
        <f ca="1">IF(AND(case=3,Model!$U$14=1),Model!DU13,H59)</f>
        <v>0.18528023362159732</v>
      </c>
      <c r="I59" s="663">
        <f ca="1">IF(AND(case=3,Model!$U$14=1),Model!DV13,I59)</f>
        <v>0.17253696322441103</v>
      </c>
      <c r="J59"/>
      <c r="K59" s="987"/>
      <c r="L59" s="653">
        <f>+D59</f>
        <v>9.2608025860935861E-2</v>
      </c>
      <c r="M59" s="676">
        <f ca="1">IF(AND(case=3,Model!$U$14=1),Model!DY13,M59)</f>
        <v>2.8143537360507129</v>
      </c>
      <c r="N59" s="681">
        <f ca="1">IF(AND(case=3,Model!$U$14=1),Model!DZ13,N59)</f>
        <v>2.635586541150686</v>
      </c>
      <c r="O59" s="682">
        <f ca="1">IF(AND(case=3,Model!$U$14=1),Model!EA13,O59)</f>
        <v>2.4789237953237699</v>
      </c>
      <c r="P59" s="683">
        <f ca="1">IF(AND(case=3,Model!$U$14=1),Model!EB13,P59)</f>
        <v>2.3404935482871814</v>
      </c>
      <c r="Q59" s="680">
        <f ca="1">IF(AND(case=3,Model!$U$14=1),Model!EC13,Q59)</f>
        <v>2.2172879641086181</v>
      </c>
      <c r="R59"/>
      <c r="S59" s="131"/>
      <c r="T59" s="318"/>
      <c r="U59" s="318"/>
    </row>
    <row r="60" spans="2:21" ht="12.75" customHeight="1" x14ac:dyDescent="0.35">
      <c r="B60" s="495"/>
      <c r="C60" s="987"/>
      <c r="D60" s="652">
        <f>D113</f>
        <v>0.11260802586093586</v>
      </c>
      <c r="E60" s="659">
        <f ca="1">IF(AND(case=3,Model!$U$14=1),Model!DR14,E60)</f>
        <v>0.24098665118217466</v>
      </c>
      <c r="F60" s="667">
        <f ca="1">IF(AND(case=3,Model!$U$14=1),Model!DS14,F60)</f>
        <v>0.22478627562522885</v>
      </c>
      <c r="G60" s="668">
        <f ca="1">IF(AND(case=3,Model!$U$14=1),Model!DT14,G60)</f>
        <v>0.20984804034233095</v>
      </c>
      <c r="H60" s="669">
        <f ca="1">IF(AND(case=3,Model!$U$14=1),Model!DU14,H60)</f>
        <v>0.19600468277931218</v>
      </c>
      <c r="I60" s="663">
        <f ca="1">IF(AND(case=3,Model!$U$14=1),Model!DV14,I60)</f>
        <v>0.18312026858329777</v>
      </c>
      <c r="J60"/>
      <c r="K60" s="987"/>
      <c r="L60" s="652">
        <f>+D60</f>
        <v>0.11260802586093586</v>
      </c>
      <c r="M60" s="676">
        <f ca="1">IF(AND(case=3,Model!$U$14=1),Model!DY14,M60)</f>
        <v>2.94504846644117</v>
      </c>
      <c r="N60" s="684">
        <f ca="1">IF(AND(case=3,Model!$U$14=1),Model!DZ14,N60)</f>
        <v>2.757673309287497</v>
      </c>
      <c r="O60" s="685">
        <f ca="1">IF(AND(case=3,Model!$U$14=1),Model!EA14,O60)</f>
        <v>2.5934673587561496</v>
      </c>
      <c r="P60" s="686">
        <f ca="1">IF(AND(case=3,Model!$U$14=1),Model!EB14,P60)</f>
        <v>2.4483717894366182</v>
      </c>
      <c r="Q60" s="680">
        <f ca="1">IF(AND(case=3,Model!$U$14=1),Model!EC14,Q60)</f>
        <v>2.3192339401412307</v>
      </c>
      <c r="R60"/>
      <c r="S60" s="131"/>
      <c r="T60" s="318"/>
      <c r="U60" s="318"/>
    </row>
    <row r="61" spans="2:21" ht="12.75" customHeight="1" x14ac:dyDescent="0.35">
      <c r="B61" s="495"/>
      <c r="C61" s="987"/>
      <c r="D61" s="652">
        <f>D114</f>
        <v>0.13260802586093587</v>
      </c>
      <c r="E61" s="670">
        <f ca="1">IF(AND(case=3,Model!$U$14=1),Model!DR15,E61)</f>
        <v>0.25259630084037776</v>
      </c>
      <c r="F61" s="671">
        <f ca="1">IF(AND(case=3,Model!$U$14=1),Model!DS15,F61)</f>
        <v>0.23621746897697449</v>
      </c>
      <c r="G61" s="671">
        <f ca="1">IF(AND(case=3,Model!$U$14=1),Model!DT15,G61)</f>
        <v>0.22111340165138246</v>
      </c>
      <c r="H61" s="671">
        <f ca="1">IF(AND(case=3,Model!$U$14=1),Model!DU15,H61)</f>
        <v>0.2071151554584503</v>
      </c>
      <c r="I61" s="672">
        <f ca="1">IF(AND(case=3,Model!$U$14=1),Model!DV15,I61)</f>
        <v>0.19408547282218935</v>
      </c>
      <c r="J61"/>
      <c r="K61" s="987"/>
      <c r="L61" s="652">
        <f>+D61</f>
        <v>0.13260802586093587</v>
      </c>
      <c r="M61" s="687">
        <f ca="1">IF(AND(case=3,Model!$U$14=1),Model!DY15,M61)</f>
        <v>3.0854860856729673</v>
      </c>
      <c r="N61" s="688">
        <f ca="1">IF(AND(case=3,Model!$U$14=1),Model!DZ15,N61)</f>
        <v>2.8888612903131308</v>
      </c>
      <c r="O61" s="688">
        <f ca="1">IF(AND(case=3,Model!$U$14=1),Model!EA15,O61)</f>
        <v>2.7165498111422859</v>
      </c>
      <c r="P61" s="688">
        <f ca="1">IF(AND(case=3,Model!$U$14=1),Model!EB15,P61)</f>
        <v>2.5642920391817223</v>
      </c>
      <c r="Q61" s="689">
        <f ca="1">IF(AND(case=3,Model!$U$14=1),Model!EC15,Q61)</f>
        <v>2.4287796916875393</v>
      </c>
      <c r="R61"/>
      <c r="S61" s="131"/>
      <c r="T61" s="318"/>
      <c r="U61" s="318"/>
    </row>
    <row r="62" spans="2:21" ht="5.15" customHeight="1" x14ac:dyDescent="0.35">
      <c r="B62" s="495"/>
      <c r="C62" s="329"/>
      <c r="D62" s="131"/>
      <c r="E62" s="287"/>
      <c r="F62" s="287"/>
      <c r="G62" s="287"/>
      <c r="H62" s="287"/>
      <c r="I62" s="287"/>
      <c r="J62"/>
      <c r="K62" s="329"/>
      <c r="L62" s="131"/>
      <c r="M62" s="131"/>
      <c r="N62" s="131"/>
      <c r="O62" s="131"/>
      <c r="P62" s="131"/>
      <c r="Q62" s="131"/>
      <c r="R62"/>
      <c r="S62" s="131"/>
      <c r="T62" s="318"/>
      <c r="U62" s="318"/>
    </row>
    <row r="63" spans="2:21" ht="12.75" customHeight="1" x14ac:dyDescent="0.35">
      <c r="B63" s="495"/>
      <c r="C63" s="30"/>
      <c r="D63" s="30"/>
      <c r="E63" s="312" t="str">
        <f>$E$32</f>
        <v>Resolute VI IRR</v>
      </c>
      <c r="F63" s="312"/>
      <c r="G63" s="312"/>
      <c r="H63" s="312"/>
      <c r="I63" s="312"/>
      <c r="J63"/>
      <c r="K63" s="30"/>
      <c r="L63" s="30"/>
      <c r="M63" s="312" t="str">
        <f>$M$32</f>
        <v>Resolute VI MOIC</v>
      </c>
      <c r="N63" s="312"/>
      <c r="O63" s="312"/>
      <c r="P63" s="312"/>
      <c r="Q63" s="312"/>
      <c r="R63"/>
      <c r="S63" s="257"/>
      <c r="T63" s="313"/>
      <c r="U63" s="313"/>
    </row>
    <row r="64" spans="2:21" ht="12.75" customHeight="1" x14ac:dyDescent="0.35">
      <c r="B64" s="495"/>
      <c r="C64" s="30"/>
      <c r="D64" s="30"/>
      <c r="E64" s="314" t="str">
        <f>+$E$33</f>
        <v>Purchase Price / $18.5mm LTM Jun-25E EBITDA</v>
      </c>
      <c r="F64" s="314"/>
      <c r="G64" s="314"/>
      <c r="H64" s="314"/>
      <c r="I64" s="314"/>
      <c r="J64"/>
      <c r="K64" s="30"/>
      <c r="L64" s="30"/>
      <c r="M64" s="314" t="str">
        <f>+$E$33</f>
        <v>Purchase Price / $18.5mm LTM Jun-25E EBITDA</v>
      </c>
      <c r="N64" s="314"/>
      <c r="O64" s="314"/>
      <c r="P64" s="314"/>
      <c r="Q64" s="314"/>
      <c r="R64"/>
      <c r="S64" s="256"/>
      <c r="T64" s="295"/>
      <c r="U64" s="295"/>
    </row>
    <row r="65" spans="2:21" ht="12.75" customHeight="1" x14ac:dyDescent="0.35">
      <c r="B65" s="495"/>
      <c r="D65" s="256"/>
      <c r="E65" s="441">
        <f>+E$34</f>
        <v>235</v>
      </c>
      <c r="F65" s="441">
        <f>+F$34</f>
        <v>245</v>
      </c>
      <c r="G65" s="441">
        <f>+G$34</f>
        <v>255</v>
      </c>
      <c r="H65" s="441">
        <f>+H$34</f>
        <v>265</v>
      </c>
      <c r="I65" s="441">
        <f>+I$34</f>
        <v>275</v>
      </c>
      <c r="J65"/>
      <c r="L65" s="256"/>
      <c r="M65" s="441">
        <f>+M$34</f>
        <v>235</v>
      </c>
      <c r="N65" s="441">
        <f>+N$34</f>
        <v>245</v>
      </c>
      <c r="O65" s="441">
        <f>+O$34</f>
        <v>255</v>
      </c>
      <c r="P65" s="441">
        <f>+P$34</f>
        <v>265</v>
      </c>
      <c r="Q65" s="441">
        <f>+Q$34</f>
        <v>275</v>
      </c>
      <c r="R65"/>
      <c r="S65" s="326"/>
      <c r="T65" s="315"/>
      <c r="U65" s="315"/>
    </row>
    <row r="66" spans="2:21" ht="12.75" customHeight="1" x14ac:dyDescent="0.35">
      <c r="B66" s="495"/>
      <c r="D66" s="256"/>
      <c r="E66" s="316">
        <f>+E45</f>
        <v>12.737127371273713</v>
      </c>
      <c r="F66" s="316">
        <f>+F45</f>
        <v>13.279132791327914</v>
      </c>
      <c r="G66" s="316">
        <f>+G45</f>
        <v>13.821138211382115</v>
      </c>
      <c r="H66" s="316">
        <f>+H45</f>
        <v>14.363143631436316</v>
      </c>
      <c r="I66" s="316">
        <f>+I45</f>
        <v>14.905149051490515</v>
      </c>
      <c r="J66"/>
      <c r="L66" s="256"/>
      <c r="M66" s="316">
        <f>+M45</f>
        <v>12.737127371273713</v>
      </c>
      <c r="N66" s="316">
        <f>+N45</f>
        <v>13.279132791327914</v>
      </c>
      <c r="O66" s="316">
        <f>+O45</f>
        <v>13.821138211382115</v>
      </c>
      <c r="P66" s="316">
        <f>+P45</f>
        <v>14.363143631436316</v>
      </c>
      <c r="Q66" s="316">
        <f>+Q45</f>
        <v>14.905149051490515</v>
      </c>
      <c r="R66"/>
      <c r="S66" s="327"/>
      <c r="T66" s="317"/>
      <c r="U66" s="317"/>
    </row>
    <row r="67" spans="2:21" ht="12.75" customHeight="1" x14ac:dyDescent="0.35">
      <c r="B67" s="495"/>
      <c r="C67" s="987" t="s">
        <v>278</v>
      </c>
      <c r="D67" s="551">
        <f>Model!$DC$11</f>
        <v>0</v>
      </c>
      <c r="E67" s="656">
        <f>IF(AND(case=2,Model!$U$14=1),Model!DD11,E67)</f>
        <v>0.1963650166988373</v>
      </c>
      <c r="F67" s="657">
        <f>IF(AND(case=2,Model!$U$14=1),Model!DE11,F67)</f>
        <v>0.18086360096931459</v>
      </c>
      <c r="G67" s="657">
        <f>IF(AND(case=2,Model!$U$14=1),Model!DF11,G67)</f>
        <v>0.16657239794731143</v>
      </c>
      <c r="H67" s="657">
        <f>IF(AND(case=2,Model!$U$14=1),Model!DG11,H67)</f>
        <v>0.15333370566368101</v>
      </c>
      <c r="I67" s="658">
        <f>IF(AND(case=2,Model!$U$14=1),Model!DH11,I67)</f>
        <v>0.14101673960685732</v>
      </c>
      <c r="J67"/>
      <c r="K67" s="987" t="str">
        <f>C67</f>
        <v>Annual Acquired EBITDA 
('26P - '30P) ($mm)</v>
      </c>
      <c r="L67" s="551">
        <f>+D67</f>
        <v>0</v>
      </c>
      <c r="M67" s="673">
        <f>IF(AND(case=2,Model!$U$14=1),Model!DK11,M67)</f>
        <v>2.4520642819973011</v>
      </c>
      <c r="N67" s="674">
        <f>IF(AND(case=2,Model!$U$14=1),Model!DL11,N67)</f>
        <v>2.2971877036710673</v>
      </c>
      <c r="O67" s="674">
        <f>IF(AND(case=2,Model!$U$14=1),Model!DM11,O67)</f>
        <v>2.1614331347559452</v>
      </c>
      <c r="P67" s="674">
        <f>IF(AND(case=2,Model!$U$14=1),Model!DN11,P67)</f>
        <v>2.041477758860927</v>
      </c>
      <c r="Q67" s="675">
        <f>IF(AND(case=2,Model!$U$14=1),Model!DO11,Q67)</f>
        <v>1.9347151655774006</v>
      </c>
      <c r="R67"/>
      <c r="S67" s="131"/>
      <c r="T67" s="318"/>
      <c r="U67" s="318"/>
    </row>
    <row r="68" spans="2:21" ht="12.75" customHeight="1" x14ac:dyDescent="0.35">
      <c r="B68" s="495"/>
      <c r="C68" s="987"/>
      <c r="D68" s="551">
        <f>Model!$DC$12</f>
        <v>1</v>
      </c>
      <c r="E68" s="659">
        <f>IF(AND(case=2,Model!$U$14=1),Model!DD12,E68)</f>
        <v>0.2135323584079743</v>
      </c>
      <c r="F68" s="660">
        <f>IF(AND(case=2,Model!$U$14=1),Model!DE12,F68)</f>
        <v>0.19775862097740174</v>
      </c>
      <c r="G68" s="661">
        <f>IF(AND(case=2,Model!$U$14=1),Model!DF12,G68)</f>
        <v>0.18321656584739687</v>
      </c>
      <c r="H68" s="662">
        <f>IF(AND(case=2,Model!$U$14=1),Model!DG12,H68)</f>
        <v>0.16974337697029115</v>
      </c>
      <c r="I68" s="663">
        <f>IF(AND(case=2,Model!$U$14=1),Model!DH12,I68)</f>
        <v>0.15720630288124085</v>
      </c>
      <c r="J68"/>
      <c r="K68" s="987"/>
      <c r="L68" s="551">
        <f>+D68</f>
        <v>1</v>
      </c>
      <c r="M68" s="676">
        <f>IF(AND(case=2,Model!$U$14=1),Model!DK12,M68)</f>
        <v>2.6332196106628158</v>
      </c>
      <c r="N68" s="677">
        <f>IF(AND(case=2,Model!$U$14=1),Model!DL12,N68)</f>
        <v>2.4663871227895995</v>
      </c>
      <c r="O68" s="678">
        <f>IF(AND(case=2,Model!$U$14=1),Model!DM12,O68)</f>
        <v>2.3201784650398616</v>
      </c>
      <c r="P68" s="679">
        <f>IF(AND(case=2,Model!$U$14=1),Model!DN12,P68)</f>
        <v>2.1909856535740539</v>
      </c>
      <c r="Q68" s="680">
        <f>IF(AND(case=2,Model!$U$14=1),Model!DO12,Q68)</f>
        <v>2.076001564843009</v>
      </c>
      <c r="R68"/>
      <c r="S68" s="131"/>
      <c r="T68" s="318"/>
      <c r="U68" s="318"/>
    </row>
    <row r="69" spans="2:21" ht="12.75" customHeight="1" x14ac:dyDescent="0.35">
      <c r="B69" s="495"/>
      <c r="C69" s="987"/>
      <c r="D69" s="582">
        <f>Model!$DC$13</f>
        <v>2</v>
      </c>
      <c r="E69" s="659">
        <f>IF(AND(case=2,Model!$U$14=1),Model!DD13,E69)</f>
        <v>0.22977684140205387</v>
      </c>
      <c r="F69" s="664">
        <f>IF(AND(case=2,Model!$U$14=1),Model!DE13,F69)</f>
        <v>0.21375032067298885</v>
      </c>
      <c r="G69" s="665">
        <f>IF(AND(case=2,Model!$U$14=1),Model!DF13,G69)</f>
        <v>0.19897313714027406</v>
      </c>
      <c r="H69" s="666">
        <f>IF(AND(case=2,Model!$U$14=1),Model!DG13,H69)</f>
        <v>0.18528023362159732</v>
      </c>
      <c r="I69" s="663">
        <f>IF(AND(case=2,Model!$U$14=1),Model!DH13,I69)</f>
        <v>0.17253696322441103</v>
      </c>
      <c r="J69"/>
      <c r="K69" s="987"/>
      <c r="L69" s="582">
        <f>+D69</f>
        <v>2</v>
      </c>
      <c r="M69" s="676">
        <f>IF(AND(case=2,Model!$U$14=1),Model!DK13,M69)</f>
        <v>2.8143470814425009</v>
      </c>
      <c r="N69" s="681">
        <f>IF(AND(case=2,Model!$U$14=1),Model!DL13,N69)</f>
        <v>2.6355865413371853</v>
      </c>
      <c r="O69" s="682">
        <f>IF(AND(case=2,Model!$U$14=1),Model!DM13,O69)</f>
        <v>2.4789237953237726</v>
      </c>
      <c r="P69" s="683">
        <f>IF(AND(case=2,Model!$U$14=1),Model!DN13,P69)</f>
        <v>2.3404935482871814</v>
      </c>
      <c r="Q69" s="680">
        <f>IF(AND(case=2,Model!$U$14=1),Model!DO13,Q69)</f>
        <v>2.2172879641086181</v>
      </c>
      <c r="R69"/>
      <c r="S69" s="131"/>
      <c r="T69" s="318"/>
      <c r="U69" s="318"/>
    </row>
    <row r="70" spans="2:21" ht="12.75" customHeight="1" x14ac:dyDescent="0.35">
      <c r="B70" s="495"/>
      <c r="C70" s="987"/>
      <c r="D70" s="551">
        <f>Model!$DC$14</f>
        <v>3</v>
      </c>
      <c r="E70" s="659">
        <f>IF(AND(case=2,Model!$U$14=1),Model!DD14,E70)</f>
        <v>0.24520524144172667</v>
      </c>
      <c r="F70" s="667">
        <f>IF(AND(case=2,Model!$U$14=1),Model!DE14,F70)</f>
        <v>0.22894058823585514</v>
      </c>
      <c r="G70" s="668">
        <f>IF(AND(case=2,Model!$U$14=1),Model!DF14,G70)</f>
        <v>0.21394197344779969</v>
      </c>
      <c r="H70" s="669">
        <f>IF(AND(case=2,Model!$U$14=1),Model!DG14,H70)</f>
        <v>0.20004221796989444</v>
      </c>
      <c r="I70" s="663">
        <f>IF(AND(case=2,Model!$U$14=1),Model!DH14,I70)</f>
        <v>0.18710489869117738</v>
      </c>
      <c r="J70"/>
      <c r="K70" s="987"/>
      <c r="L70" s="551">
        <f>+D70</f>
        <v>3</v>
      </c>
      <c r="M70" s="676">
        <f>IF(AND(case=2,Model!$U$14=1),Model!DK14,M70)</f>
        <v>2.9954745520554793</v>
      </c>
      <c r="N70" s="684">
        <f>IF(AND(case=2,Model!$U$14=1),Model!DL14,N70)</f>
        <v>2.8047859598847706</v>
      </c>
      <c r="O70" s="685">
        <f>IF(AND(case=2,Model!$U$14=1),Model!DM14,O70)</f>
        <v>2.6376691256076823</v>
      </c>
      <c r="P70" s="686">
        <f>IF(AND(case=2,Model!$U$14=1),Model!DN14,P70)</f>
        <v>2.4900014430003083</v>
      </c>
      <c r="Q70" s="680">
        <f>IF(AND(case=2,Model!$U$14=1),Model!DO14,Q70)</f>
        <v>2.3585743633742262</v>
      </c>
      <c r="R70"/>
      <c r="S70" s="131"/>
      <c r="T70" s="318"/>
      <c r="U70" s="318"/>
    </row>
    <row r="71" spans="2:21" ht="12.75" customHeight="1" x14ac:dyDescent="0.35">
      <c r="B71" s="495"/>
      <c r="C71" s="987"/>
      <c r="D71" s="551">
        <f>Model!$DC$15</f>
        <v>4</v>
      </c>
      <c r="E71" s="670">
        <f>IF(AND(case=2,Model!$U$14=1),Model!DD15,E71)</f>
        <v>0.25990436673164374</v>
      </c>
      <c r="F71" s="671">
        <f>IF(AND(case=2,Model!$U$14=1),Model!DE15,F71)</f>
        <v>0.24341447949409484</v>
      </c>
      <c r="G71" s="671">
        <f>IF(AND(case=2,Model!$U$14=1),Model!DF15,G71)</f>
        <v>0.22820649743080137</v>
      </c>
      <c r="H71" s="671">
        <f>IF(AND(case=2,Model!$U$14=1),Model!DG15,H71)</f>
        <v>0.21411121487617493</v>
      </c>
      <c r="I71" s="672">
        <f>IF(AND(case=2,Model!$U$14=1),Model!DH15,I71)</f>
        <v>0.20099052786827085</v>
      </c>
      <c r="J71"/>
      <c r="K71" s="987"/>
      <c r="L71" s="551">
        <f>+D71</f>
        <v>4</v>
      </c>
      <c r="M71" s="687">
        <f>IF(AND(case=2,Model!$U$14=1),Model!DK15,M71)</f>
        <v>3.1766020226684555</v>
      </c>
      <c r="N71" s="688">
        <f>IF(AND(case=2,Model!$U$14=1),Model!DL15,N71)</f>
        <v>2.973985378432356</v>
      </c>
      <c r="O71" s="688">
        <f>IF(AND(case=2,Model!$U$14=1),Model!DM15,O71)</f>
        <v>2.7964144558915924</v>
      </c>
      <c r="P71" s="688">
        <f>IF(AND(case=2,Model!$U$14=1),Model!DN15,P71)</f>
        <v>2.6395093377134353</v>
      </c>
      <c r="Q71" s="689">
        <f>IF(AND(case=2,Model!$U$14=1),Model!DO15,Q71)</f>
        <v>2.4998607626398344</v>
      </c>
      <c r="R71"/>
      <c r="S71" s="131"/>
      <c r="T71" s="318"/>
      <c r="U71" s="318"/>
    </row>
    <row r="72" spans="2:21" ht="5.15" customHeight="1" x14ac:dyDescent="0.35">
      <c r="B72" s="495"/>
      <c r="C72" s="329"/>
      <c r="D72" s="131"/>
      <c r="E72" s="287"/>
      <c r="F72" s="287"/>
      <c r="G72" s="287"/>
      <c r="H72" s="287"/>
      <c r="I72" s="287"/>
      <c r="J72"/>
      <c r="K72" s="329"/>
      <c r="L72" s="131"/>
      <c r="M72" s="131"/>
      <c r="N72" s="131"/>
      <c r="O72" s="131"/>
      <c r="P72" s="131"/>
      <c r="Q72" s="131"/>
      <c r="R72"/>
      <c r="S72" s="131"/>
      <c r="T72" s="318"/>
      <c r="U72" s="318"/>
    </row>
    <row r="73" spans="2:21" ht="12.75" customHeight="1" x14ac:dyDescent="0.35">
      <c r="B73" s="495"/>
      <c r="C73" s="30"/>
      <c r="D73" s="30"/>
      <c r="E73" s="312" t="str">
        <f>$E$32</f>
        <v>Resolute VI IRR</v>
      </c>
      <c r="F73" s="312"/>
      <c r="G73" s="312"/>
      <c r="H73" s="312"/>
      <c r="I73" s="312"/>
      <c r="J73"/>
      <c r="K73" s="30"/>
      <c r="L73" s="30"/>
      <c r="M73" s="312" t="str">
        <f>$M$32</f>
        <v>Resolute VI MOIC</v>
      </c>
      <c r="N73" s="312"/>
      <c r="O73" s="312"/>
      <c r="P73" s="312"/>
      <c r="Q73" s="312"/>
      <c r="R73"/>
      <c r="S73" s="257"/>
      <c r="T73" s="313"/>
      <c r="U73" s="313"/>
    </row>
    <row r="74" spans="2:21" ht="12.75" customHeight="1" x14ac:dyDescent="0.35">
      <c r="B74" s="495"/>
      <c r="C74" s="30"/>
      <c r="D74" s="30"/>
      <c r="E74" s="314" t="str">
        <f>+$E$33</f>
        <v>Purchase Price / $18.5mm LTM Jun-25E EBITDA</v>
      </c>
      <c r="F74" s="314"/>
      <c r="G74" s="314"/>
      <c r="H74" s="314"/>
      <c r="I74" s="314"/>
      <c r="J74"/>
      <c r="K74" s="30"/>
      <c r="L74" s="30"/>
      <c r="M74" s="314" t="str">
        <f>+$E$33</f>
        <v>Purchase Price / $18.5mm LTM Jun-25E EBITDA</v>
      </c>
      <c r="N74" s="314"/>
      <c r="O74" s="314"/>
      <c r="P74" s="314"/>
      <c r="Q74" s="314"/>
      <c r="R74"/>
      <c r="S74" s="256"/>
      <c r="T74" s="295"/>
      <c r="U74" s="295"/>
    </row>
    <row r="75" spans="2:21" ht="12.75" customHeight="1" x14ac:dyDescent="0.35">
      <c r="B75" s="495"/>
      <c r="D75" s="256"/>
      <c r="E75" s="441">
        <f>+E$34</f>
        <v>235</v>
      </c>
      <c r="F75" s="441">
        <f>+F$34</f>
        <v>245</v>
      </c>
      <c r="G75" s="441">
        <f>+G$34</f>
        <v>255</v>
      </c>
      <c r="H75" s="441">
        <f>+H$34</f>
        <v>265</v>
      </c>
      <c r="I75" s="441">
        <f>+I$34</f>
        <v>275</v>
      </c>
      <c r="J75"/>
      <c r="L75" s="256"/>
      <c r="M75" s="441">
        <f>+M$34</f>
        <v>235</v>
      </c>
      <c r="N75" s="441">
        <f>+N$34</f>
        <v>245</v>
      </c>
      <c r="O75" s="441">
        <f>+O$34</f>
        <v>255</v>
      </c>
      <c r="P75" s="441">
        <f>+P$34</f>
        <v>265</v>
      </c>
      <c r="Q75" s="441">
        <f>+Q$34</f>
        <v>275</v>
      </c>
      <c r="R75"/>
      <c r="S75" s="326"/>
      <c r="T75" s="315"/>
      <c r="U75" s="315"/>
    </row>
    <row r="76" spans="2:21" ht="12.75" customHeight="1" x14ac:dyDescent="0.35">
      <c r="B76" s="495"/>
      <c r="D76" s="256"/>
      <c r="E76" s="316">
        <f>+E66</f>
        <v>12.737127371273713</v>
      </c>
      <c r="F76" s="316">
        <f>+F66</f>
        <v>13.279132791327914</v>
      </c>
      <c r="G76" s="316">
        <f>+G66</f>
        <v>13.821138211382115</v>
      </c>
      <c r="H76" s="316">
        <f>+H66</f>
        <v>14.363143631436316</v>
      </c>
      <c r="I76" s="316">
        <f>+I66</f>
        <v>14.905149051490515</v>
      </c>
      <c r="J76"/>
      <c r="L76" s="256"/>
      <c r="M76" s="316">
        <f>+M66</f>
        <v>12.737127371273713</v>
      </c>
      <c r="N76" s="316">
        <f>+N66</f>
        <v>13.279132791327914</v>
      </c>
      <c r="O76" s="316">
        <f>+O66</f>
        <v>13.821138211382115</v>
      </c>
      <c r="P76" s="316">
        <f>+P66</f>
        <v>14.363143631436316</v>
      </c>
      <c r="Q76" s="316">
        <f>+Q66</f>
        <v>14.905149051490515</v>
      </c>
      <c r="R76"/>
      <c r="S76" s="327"/>
      <c r="T76" s="317"/>
      <c r="U76" s="317"/>
    </row>
    <row r="77" spans="2:21" ht="12.75" customHeight="1" x14ac:dyDescent="0.35">
      <c r="B77" s="495"/>
      <c r="C77" s="987" t="s">
        <v>191</v>
      </c>
      <c r="D77" s="575">
        <f>Model!EL11</f>
        <v>8</v>
      </c>
      <c r="E77" s="656">
        <f>IF(AND(case=2,Model!$U$14=1),Model!EM11,E77)</f>
        <v>0.2404954135417938</v>
      </c>
      <c r="F77" s="657">
        <f>IF(AND(case=2,Model!$U$14=1),Model!EN11,F77)</f>
        <v>0.22430750727653503</v>
      </c>
      <c r="G77" s="657">
        <f>IF(AND(case=2,Model!$U$14=1),Model!EO11,G77)</f>
        <v>0.20937624573707586</v>
      </c>
      <c r="H77" s="657">
        <f>IF(AND(case=2,Model!$U$14=1),Model!EP11,H77)</f>
        <v>0.19553938508033752</v>
      </c>
      <c r="I77" s="658">
        <f>IF(AND(case=2,Model!$U$14=1),Model!EQ11,I77)</f>
        <v>0.1826610863208771</v>
      </c>
      <c r="J77"/>
      <c r="K77" s="987" t="str">
        <f>C77</f>
        <v>Average Transaction Multiple</v>
      </c>
      <c r="L77" s="575">
        <f>+D77</f>
        <v>8</v>
      </c>
      <c r="M77" s="673">
        <f>IF(AND(case=2,Model!$U$14=1),Model!EF11,M77)</f>
        <v>2.9392210525345099</v>
      </c>
      <c r="N77" s="674">
        <f>IF(AND(case=2,Model!$U$14=1),Model!EG11,N77)</f>
        <v>2.7522847244101682</v>
      </c>
      <c r="O77" s="674">
        <f>IF(AND(case=2,Model!$U$14=1),Model!EH11,O77)</f>
        <v>2.5884117118409167</v>
      </c>
      <c r="P77" s="674">
        <f>IF(AND(case=2,Model!$U$14=1),Model!EI11,P77)</f>
        <v>2.4436103320422142</v>
      </c>
      <c r="Q77" s="675">
        <f>IF(AND(case=2,Model!$U$14=1),Model!EJ11,Q77)</f>
        <v>2.3147343170825105</v>
      </c>
      <c r="R77"/>
      <c r="S77" s="131"/>
      <c r="T77" s="318"/>
      <c r="U77" s="318"/>
    </row>
    <row r="78" spans="2:21" ht="12.75" customHeight="1" x14ac:dyDescent="0.35">
      <c r="B78" s="495"/>
      <c r="C78" s="987"/>
      <c r="D78" s="575">
        <f>Model!EL12</f>
        <v>9</v>
      </c>
      <c r="E78" s="659">
        <f>IF(AND(case=2,Model!$U$14=1),Model!EM12,E78)</f>
        <v>0.23518585562705993</v>
      </c>
      <c r="F78" s="660">
        <f>IF(AND(case=2,Model!$U$14=1),Model!EN12,F78)</f>
        <v>0.2190746605396271</v>
      </c>
      <c r="G78" s="661">
        <f>IF(AND(case=2,Model!$U$14=1),Model!EO12,G78)</f>
        <v>0.20421965718269353</v>
      </c>
      <c r="H78" s="662">
        <f>IF(AND(case=2,Model!$U$14=1),Model!EP12,H78)</f>
        <v>0.19045404791831969</v>
      </c>
      <c r="I78" s="663">
        <f>IF(AND(case=2,Model!$U$14=1),Model!EQ12,I78)</f>
        <v>0.1776425659656525</v>
      </c>
      <c r="J78"/>
      <c r="K78" s="987"/>
      <c r="L78" s="575">
        <f>+D78</f>
        <v>9</v>
      </c>
      <c r="M78" s="676">
        <f>IF(AND(case=2,Model!$U$14=1),Model!EF12,M78)</f>
        <v>2.8768212234544985</v>
      </c>
      <c r="N78" s="677">
        <f>IF(AND(case=2,Model!$U$14=1),Model!EG12,N78)</f>
        <v>2.6939356338306792</v>
      </c>
      <c r="O78" s="678">
        <f>IF(AND(case=2,Model!$U$14=1),Model!EH12,O78)</f>
        <v>2.5336677535823564</v>
      </c>
      <c r="P78" s="679">
        <f>IF(AND(case=2,Model!$U$14=1),Model!EI12,P78)</f>
        <v>2.3920519401646976</v>
      </c>
      <c r="Q78" s="680">
        <f>IF(AND(case=2,Model!$U$14=1),Model!EJ12,Q78)</f>
        <v>2.2660111405955643</v>
      </c>
      <c r="R78"/>
      <c r="S78" s="131"/>
      <c r="T78" s="318"/>
      <c r="U78" s="318"/>
    </row>
    <row r="79" spans="2:21" ht="12.75" customHeight="1" x14ac:dyDescent="0.35">
      <c r="B79" s="495"/>
      <c r="C79" s="987"/>
      <c r="D79" s="583">
        <f>Model!EL13</f>
        <v>10</v>
      </c>
      <c r="E79" s="659">
        <f>IF(AND(case=2,Model!$U$14=1),Model!EM13,E79)</f>
        <v>0.229777854681015</v>
      </c>
      <c r="F79" s="664">
        <f>IF(AND(case=2,Model!$U$14=1),Model!EN13,F79)</f>
        <v>0.21375032067298885</v>
      </c>
      <c r="G79" s="665">
        <f>IF(AND(case=2,Model!$U$14=1),Model!EO13,G79)</f>
        <v>0.19897313714027406</v>
      </c>
      <c r="H79" s="666">
        <f>IF(AND(case=2,Model!$U$14=1),Model!EP13,H79)</f>
        <v>0.18528023362159732</v>
      </c>
      <c r="I79" s="663">
        <f>IF(AND(case=2,Model!$U$14=1),Model!EQ13,I79)</f>
        <v>0.17253696322441103</v>
      </c>
      <c r="J79"/>
      <c r="K79" s="987"/>
      <c r="L79" s="583">
        <f>+D79</f>
        <v>10</v>
      </c>
      <c r="M79" s="676">
        <f>IF(AND(case=2,Model!$U$14=1),Model!EF13,M79)</f>
        <v>2.8143586951206867</v>
      </c>
      <c r="N79" s="681">
        <f>IF(AND(case=2,Model!$U$14=1),Model!EG13,N79)</f>
        <v>2.63558654167295</v>
      </c>
      <c r="O79" s="682">
        <f>IF(AND(case=2,Model!$U$14=1),Model!EH13,O79)</f>
        <v>2.4789237953237762</v>
      </c>
      <c r="P79" s="683">
        <f>IF(AND(case=2,Model!$U$14=1),Model!EI13,P79)</f>
        <v>2.3404935482871814</v>
      </c>
      <c r="Q79" s="680">
        <f>IF(AND(case=2,Model!$U$14=1),Model!EJ13,Q79)</f>
        <v>2.2172879641086181</v>
      </c>
      <c r="R79"/>
      <c r="S79" s="131"/>
      <c r="T79" s="318"/>
      <c r="U79" s="318"/>
    </row>
    <row r="80" spans="2:21" ht="12.75" customHeight="1" x14ac:dyDescent="0.35">
      <c r="B80" s="495"/>
      <c r="C80" s="987"/>
      <c r="D80" s="575">
        <f>Model!EL14</f>
        <v>11</v>
      </c>
      <c r="E80" s="659">
        <f>IF(AND(case=2,Model!$U$14=1),Model!EM14,E80)</f>
        <v>0.22427296042442321</v>
      </c>
      <c r="F80" s="667">
        <f>IF(AND(case=2,Model!$U$14=1),Model!EN14,F80)</f>
        <v>0.20833081603050232</v>
      </c>
      <c r="G80" s="668">
        <f>IF(AND(case=2,Model!$U$14=1),Model!EO14,G80)</f>
        <v>0.19363307356834411</v>
      </c>
      <c r="H80" s="669">
        <f>IF(AND(case=2,Model!$U$14=1),Model!EP14,H80)</f>
        <v>0.18001440167427066</v>
      </c>
      <c r="I80" s="663">
        <f>IF(AND(case=2,Model!$U$14=1),Model!EQ14,I80)</f>
        <v>0.1673407852649689</v>
      </c>
      <c r="J80"/>
      <c r="K80" s="987"/>
      <c r="L80" s="575">
        <f>+D80</f>
        <v>11</v>
      </c>
      <c r="M80" s="676">
        <f>IF(AND(case=2,Model!$U$14=1),Model!EF14,M80)</f>
        <v>2.7518961667868749</v>
      </c>
      <c r="N80" s="684">
        <f>IF(AND(case=2,Model!$U$14=1),Model!EG14,N80)</f>
        <v>2.5772374495152213</v>
      </c>
      <c r="O80" s="685">
        <f>IF(AND(case=2,Model!$U$14=1),Model!EH14,O80)</f>
        <v>2.4241798370651968</v>
      </c>
      <c r="P80" s="686">
        <f>IF(AND(case=2,Model!$U$14=1),Model!EI14,P80)</f>
        <v>2.2889351564096656</v>
      </c>
      <c r="Q80" s="680">
        <f>IF(AND(case=2,Model!$U$14=1),Model!EJ14,Q80)</f>
        <v>2.1685647876216718</v>
      </c>
      <c r="R80"/>
      <c r="S80" s="131"/>
      <c r="T80" s="318"/>
      <c r="U80" s="318"/>
    </row>
    <row r="81" spans="1:21" ht="12.75" customHeight="1" x14ac:dyDescent="0.35">
      <c r="B81" s="495"/>
      <c r="C81" s="987"/>
      <c r="D81" s="575">
        <f>Model!EL15</f>
        <v>12</v>
      </c>
      <c r="E81" s="670">
        <f>IF(AND(case=2,Model!$U$14=1),Model!EM15,E81)</f>
        <v>0.21866715550422672</v>
      </c>
      <c r="F81" s="671">
        <f>IF(AND(case=2,Model!$U$14=1),Model!EN15,F81)</f>
        <v>0.20281223654747008</v>
      </c>
      <c r="G81" s="671">
        <f>IF(AND(case=2,Model!$U$14=1),Model!EO15,G81)</f>
        <v>0.18819565176963807</v>
      </c>
      <c r="H81" s="671">
        <f>IF(AND(case=2,Model!$U$14=1),Model!EP15,H81)</f>
        <v>0.17465279698371891</v>
      </c>
      <c r="I81" s="672">
        <f>IF(AND(case=2,Model!$U$14=1),Model!EQ15,I81)</f>
        <v>0.16205033659935003</v>
      </c>
      <c r="J81"/>
      <c r="K81" s="987"/>
      <c r="L81" s="575">
        <f>+D81</f>
        <v>12</v>
      </c>
      <c r="M81" s="687">
        <f>IF(AND(case=2,Model!$U$14=1),Model!EF15,M81)</f>
        <v>2.6894336384530635</v>
      </c>
      <c r="N81" s="688">
        <f>IF(AND(case=2,Model!$U$14=1),Model!EG15,N81)</f>
        <v>2.5188883573574916</v>
      </c>
      <c r="O81" s="688">
        <f>IF(AND(case=2,Model!$U$14=1),Model!EH15,O81)</f>
        <v>2.3694358788066165</v>
      </c>
      <c r="P81" s="688">
        <f>IF(AND(case=2,Model!$U$14=1),Model!EI15,P81)</f>
        <v>2.2373767645321494</v>
      </c>
      <c r="Q81" s="689">
        <f>IF(AND(case=2,Model!$U$14=1),Model!EJ15,Q81)</f>
        <v>2.1198416111347256</v>
      </c>
      <c r="R81"/>
      <c r="S81" s="131"/>
      <c r="T81" s="318"/>
      <c r="U81" s="318"/>
    </row>
    <row r="82" spans="1:21" ht="5.15" customHeight="1" x14ac:dyDescent="0.35">
      <c r="C82" s="534"/>
      <c r="D82" s="534"/>
      <c r="E82" s="61"/>
      <c r="F82" s="61"/>
      <c r="G82" s="61"/>
      <c r="H82" s="61"/>
      <c r="I82" s="61"/>
      <c r="J82" s="61"/>
      <c r="K82" s="61"/>
      <c r="L82" s="61"/>
      <c r="M82"/>
      <c r="N82"/>
      <c r="O82" s="61"/>
      <c r="P82" s="61"/>
      <c r="Q82" s="61"/>
      <c r="R82" s="61"/>
      <c r="S82" s="61"/>
      <c r="T82" s="61"/>
      <c r="U82" s="61"/>
    </row>
    <row r="83" spans="1:21" ht="15.5" x14ac:dyDescent="0.35">
      <c r="A83" s="295" t="s">
        <v>125</v>
      </c>
      <c r="B83" s="494" t="s">
        <v>252</v>
      </c>
      <c r="G83" s="302"/>
      <c r="H83" s="302"/>
      <c r="I83" s="302"/>
      <c r="J83"/>
      <c r="K83" s="302"/>
      <c r="L83" s="303"/>
      <c r="M83" s="302"/>
      <c r="N83" s="302"/>
      <c r="O83" s="302"/>
      <c r="R83"/>
    </row>
    <row r="84" spans="1:21" ht="5.15" customHeight="1" x14ac:dyDescent="0.35">
      <c r="B84" s="495"/>
      <c r="E84" s="39"/>
      <c r="F84" s="39"/>
      <c r="G84" s="39"/>
      <c r="H84" s="39"/>
      <c r="I84" s="39"/>
      <c r="J84"/>
      <c r="K84" s="39"/>
      <c r="R84"/>
    </row>
    <row r="85" spans="1:21" ht="12.75" customHeight="1" x14ac:dyDescent="0.35">
      <c r="B85" s="495"/>
      <c r="C85" s="30"/>
      <c r="D85" s="30"/>
      <c r="E85" s="312" t="s">
        <v>234</v>
      </c>
      <c r="F85" s="312"/>
      <c r="G85" s="312"/>
      <c r="H85" s="312"/>
      <c r="I85" s="312"/>
      <c r="J85"/>
      <c r="K85" s="30"/>
      <c r="L85" s="30"/>
      <c r="M85" s="312" t="s">
        <v>235</v>
      </c>
      <c r="N85" s="312"/>
      <c r="O85" s="312"/>
      <c r="P85" s="312"/>
      <c r="Q85" s="312"/>
      <c r="R85"/>
      <c r="S85" s="257"/>
      <c r="T85" s="313"/>
      <c r="U85" s="313"/>
    </row>
    <row r="86" spans="1:21" ht="12.75" customHeight="1" x14ac:dyDescent="0.35">
      <c r="B86" s="495"/>
      <c r="C86" s="30"/>
      <c r="D86" s="30"/>
      <c r="E86" s="314" t="str">
        <f>$E$33</f>
        <v>Purchase Price / $18.5mm LTM Jun-25E EBITDA</v>
      </c>
      <c r="F86" s="314"/>
      <c r="G86" s="314"/>
      <c r="H86" s="314"/>
      <c r="I86" s="314"/>
      <c r="J86"/>
      <c r="K86" s="30"/>
      <c r="L86" s="30"/>
      <c r="M86" s="314" t="str">
        <f>+$E$33</f>
        <v>Purchase Price / $18.5mm LTM Jun-25E EBITDA</v>
      </c>
      <c r="N86" s="314"/>
      <c r="O86" s="314"/>
      <c r="P86" s="314"/>
      <c r="Q86" s="314"/>
      <c r="R86"/>
      <c r="S86" s="256"/>
      <c r="T86" s="295"/>
      <c r="U86" s="295"/>
    </row>
    <row r="87" spans="1:21" ht="12.75" customHeight="1" x14ac:dyDescent="0.35">
      <c r="B87" s="495"/>
      <c r="D87" s="256"/>
      <c r="E87" s="441">
        <f t="shared" ref="E87:I88" si="10">+E65</f>
        <v>235</v>
      </c>
      <c r="F87" s="441">
        <f t="shared" si="10"/>
        <v>245</v>
      </c>
      <c r="G87" s="441">
        <f t="shared" si="10"/>
        <v>255</v>
      </c>
      <c r="H87" s="441">
        <f t="shared" si="10"/>
        <v>265</v>
      </c>
      <c r="I87" s="441">
        <f t="shared" si="10"/>
        <v>275</v>
      </c>
      <c r="J87"/>
      <c r="L87" s="256"/>
      <c r="M87" s="441">
        <f t="shared" ref="M87:Q88" si="11">+M65</f>
        <v>235</v>
      </c>
      <c r="N87" s="441">
        <f t="shared" si="11"/>
        <v>245</v>
      </c>
      <c r="O87" s="441">
        <f t="shared" si="11"/>
        <v>255</v>
      </c>
      <c r="P87" s="441">
        <f t="shared" si="11"/>
        <v>265</v>
      </c>
      <c r="Q87" s="441">
        <f t="shared" si="11"/>
        <v>275</v>
      </c>
      <c r="R87"/>
      <c r="S87" s="326"/>
      <c r="T87" s="315"/>
      <c r="U87" s="315"/>
    </row>
    <row r="88" spans="1:21" ht="12.75" customHeight="1" x14ac:dyDescent="0.35">
      <c r="B88" s="495"/>
      <c r="D88" s="256"/>
      <c r="E88" s="316">
        <f t="shared" si="10"/>
        <v>12.737127371273713</v>
      </c>
      <c r="F88" s="316">
        <f t="shared" si="10"/>
        <v>13.279132791327914</v>
      </c>
      <c r="G88" s="316">
        <f t="shared" si="10"/>
        <v>13.821138211382115</v>
      </c>
      <c r="H88" s="316">
        <f t="shared" si="10"/>
        <v>14.363143631436316</v>
      </c>
      <c r="I88" s="316">
        <f t="shared" si="10"/>
        <v>14.905149051490515</v>
      </c>
      <c r="J88"/>
      <c r="L88" s="256"/>
      <c r="M88" s="316">
        <f t="shared" si="11"/>
        <v>12.737127371273713</v>
      </c>
      <c r="N88" s="316">
        <f t="shared" si="11"/>
        <v>13.279132791327914</v>
      </c>
      <c r="O88" s="316">
        <f t="shared" si="11"/>
        <v>13.821138211382115</v>
      </c>
      <c r="P88" s="316">
        <f t="shared" si="11"/>
        <v>14.363143631436316</v>
      </c>
      <c r="Q88" s="316">
        <f t="shared" si="11"/>
        <v>14.905149051490515</v>
      </c>
      <c r="R88"/>
      <c r="S88" s="327"/>
      <c r="T88" s="317"/>
      <c r="U88" s="317"/>
    </row>
    <row r="89" spans="1:21" ht="12.75" customHeight="1" x14ac:dyDescent="0.35">
      <c r="B89" s="495"/>
      <c r="C89" s="988" t="s">
        <v>138</v>
      </c>
      <c r="D89" s="350">
        <f>+Model!BM11</f>
        <v>12</v>
      </c>
      <c r="E89" s="656">
        <f ca="1">IF(AND(case=2,Model!$U$14=0),Model!BN11,E89)</f>
        <v>0.15693370699882508</v>
      </c>
      <c r="F89" s="657">
        <f ca="1">IF(AND(case=2,Model!$U$14=0),Model!BO11,F89)</f>
        <v>0.14206090569496158</v>
      </c>
      <c r="G89" s="657">
        <f ca="1">IF(AND(case=2,Model!$U$14=0),Model!BP11,G89)</f>
        <v>0.12835657000541686</v>
      </c>
      <c r="H89" s="657">
        <f ca="1">IF(AND(case=2,Model!$U$14=0),Model!BQ11,H89)</f>
        <v>0.11566678881645201</v>
      </c>
      <c r="I89" s="658">
        <f ca="1">IF(AND(case=2,Model!$U$14=0),Model!BR11,I89)</f>
        <v>0.10386537909507754</v>
      </c>
      <c r="J89"/>
      <c r="K89" s="988" t="str">
        <f>C89</f>
        <v xml:space="preserve">Exit 
Multiple </v>
      </c>
      <c r="L89" s="350">
        <f>+D89</f>
        <v>12</v>
      </c>
      <c r="M89" s="673">
        <f ca="1">IF(AND(case=2,Model!$U$14=0),Model!BU11,M89)</f>
        <v>2.0735562589924665</v>
      </c>
      <c r="N89" s="674">
        <f ca="1">IF(AND(case=2,Model!$U$14=0),Model!BV11,N89)</f>
        <v>1.943588774396108</v>
      </c>
      <c r="O89" s="674">
        <f ca="1">IF(AND(case=2,Model!$U$14=0),Model!BW11,O89)</f>
        <v>1.8296815285267203</v>
      </c>
      <c r="P89" s="674">
        <f ca="1">IF(AND(case=2,Model!$U$14=0),Model!BX11,P89)</f>
        <v>1.7290308722260672</v>
      </c>
      <c r="Q89" s="675">
        <f ca="1">IF(AND(case=2,Model!$U$14=0),Model!BY11,Q89)</f>
        <v>1.6394498509323601</v>
      </c>
      <c r="R89"/>
      <c r="S89" s="131"/>
      <c r="T89" s="598">
        <f>Model!$P$119</f>
        <v>0.17696835398674016</v>
      </c>
      <c r="U89" s="318"/>
    </row>
    <row r="90" spans="1:21" ht="12.75" customHeight="1" x14ac:dyDescent="0.35">
      <c r="B90" s="495"/>
      <c r="C90" s="989"/>
      <c r="D90" s="350">
        <f>+Model!BM12</f>
        <v>13</v>
      </c>
      <c r="E90" s="659">
        <f ca="1">IF(AND(case=2,Model!$U$14=0),Model!BN12,E90)</f>
        <v>0.17731083035469056</v>
      </c>
      <c r="F90" s="660">
        <f ca="1">IF(AND(case=2,Model!$U$14=0),Model!BO12,F90)</f>
        <v>0.16211022734642033</v>
      </c>
      <c r="G90" s="661">
        <f ca="1">IF(AND(case=2,Model!$U$14=0),Model!BP12,G90)</f>
        <v>0.14810068011283875</v>
      </c>
      <c r="H90" s="662">
        <f ca="1">IF(AND(case=2,Model!$U$14=0),Model!BQ12,H90)</f>
        <v>0.1351253688335419</v>
      </c>
      <c r="I90" s="663">
        <f ca="1">IF(AND(case=2,Model!$U$14=0),Model!BR12,I90)</f>
        <v>0.12305571436882021</v>
      </c>
      <c r="J90"/>
      <c r="K90" s="989"/>
      <c r="L90" s="350">
        <f>+D90</f>
        <v>13</v>
      </c>
      <c r="M90" s="676">
        <f ca="1">IF(AND(case=2,Model!$U$14=0),Model!BU12,M90)</f>
        <v>2.2628195567581959</v>
      </c>
      <c r="N90" s="677">
        <f ca="1">IF(AND(case=2,Model!$U$14=0),Model!BV12,N90)</f>
        <v>2.1203882392239053</v>
      </c>
      <c r="O90" s="678">
        <f ca="1">IF(AND(case=2,Model!$U$14=0),Model!BW12,O90)</f>
        <v>1.9955573316413346</v>
      </c>
      <c r="P90" s="679">
        <f ca="1">IF(AND(case=2,Model!$U$14=0),Model!BX12,P90)</f>
        <v>1.8852543155434973</v>
      </c>
      <c r="Q90" s="680">
        <f ca="1">IF(AND(case=2,Model!$U$14=0),Model!BY12,Q90)</f>
        <v>1.7870825082548802</v>
      </c>
      <c r="R90"/>
      <c r="S90" s="131"/>
      <c r="T90" s="599"/>
      <c r="U90" s="318"/>
    </row>
    <row r="91" spans="1:21" ht="12.75" customHeight="1" x14ac:dyDescent="0.35">
      <c r="B91" s="495"/>
      <c r="C91" s="990"/>
      <c r="D91" s="580">
        <f>+Model!BM13</f>
        <v>14</v>
      </c>
      <c r="E91" s="659">
        <f ca="1">IF(AND(case=2,Model!$U$14=0),Model!BN13,E91)</f>
        <v>0.19636682868003844</v>
      </c>
      <c r="F91" s="664">
        <f ca="1">IF(AND(case=2,Model!$U$14=0),Model!BO13,F91)</f>
        <v>0.18086360096931459</v>
      </c>
      <c r="G91" s="665">
        <f ca="1">IF(AND(case=2,Model!$U$14=0),Model!BP13,G91)</f>
        <v>0.16657239794731143</v>
      </c>
      <c r="H91" s="666">
        <f ca="1">IF(AND(case=2,Model!$U$14=0),Model!BQ13,H91)</f>
        <v>0.15333370566368101</v>
      </c>
      <c r="I91" s="663">
        <f ca="1">IF(AND(case=2,Model!$U$14=0),Model!BR13,I91)</f>
        <v>0.14101673960685732</v>
      </c>
      <c r="J91"/>
      <c r="K91" s="990"/>
      <c r="L91" s="580">
        <f>+D91</f>
        <v>14</v>
      </c>
      <c r="M91" s="676">
        <f ca="1">IF(AND(case=2,Model!$U$14=0),Model!BU13,M91)</f>
        <v>2.4520828541434643</v>
      </c>
      <c r="N91" s="681">
        <f ca="1">IF(AND(case=2,Model!$U$14=0),Model!BV13,N91)</f>
        <v>2.2971877040516984</v>
      </c>
      <c r="O91" s="682">
        <f ca="1">IF(AND(case=2,Model!$U$14=0),Model!BW13,O91)</f>
        <v>2.1614331347559488</v>
      </c>
      <c r="P91" s="683">
        <f ca="1">IF(AND(case=2,Model!$U$14=0),Model!BX13,P91)</f>
        <v>2.041477758860927</v>
      </c>
      <c r="Q91" s="680">
        <f ca="1">IF(AND(case=2,Model!$U$14=0),Model!BY13,Q91)</f>
        <v>1.9347151655774006</v>
      </c>
      <c r="R91"/>
      <c r="S91" s="131"/>
      <c r="T91" s="598">
        <f>Model!$Q$119</f>
        <v>0.19897313714027406</v>
      </c>
      <c r="U91" s="318"/>
    </row>
    <row r="92" spans="1:21" ht="12.75" customHeight="1" x14ac:dyDescent="0.35">
      <c r="B92" s="495"/>
      <c r="C92" s="989"/>
      <c r="D92" s="350">
        <f>+Model!BM14</f>
        <v>15</v>
      </c>
      <c r="E92" s="659">
        <f ca="1">IF(AND(case=2,Model!$U$14=0),Model!BN14,E92)</f>
        <v>0.21428005099296574</v>
      </c>
      <c r="F92" s="667">
        <f ca="1">IF(AND(case=2,Model!$U$14=0),Model!BO14,F92)</f>
        <v>0.19849547743797299</v>
      </c>
      <c r="G92" s="668">
        <f ca="1">IF(AND(case=2,Model!$U$14=0),Model!BP14,G92)</f>
        <v>0.18394253849983219</v>
      </c>
      <c r="H92" s="669">
        <f ca="1">IF(AND(case=2,Model!$U$14=0),Model!BQ14,H92)</f>
        <v>0.17045918107032779</v>
      </c>
      <c r="I92" s="663">
        <f ca="1">IF(AND(case=2,Model!$U$14=0),Model!BR14,I92)</f>
        <v>0.15791255831718445</v>
      </c>
      <c r="J92"/>
      <c r="K92" s="989"/>
      <c r="L92" s="350">
        <f>+D92</f>
        <v>15</v>
      </c>
      <c r="M92" s="676">
        <f ca="1">IF(AND(case=2,Model!$U$14=0),Model!BU14,M92)</f>
        <v>2.6413461515287326</v>
      </c>
      <c r="N92" s="684">
        <f ca="1">IF(AND(case=2,Model!$U$14=0),Model!BV14,N92)</f>
        <v>2.473987168879491</v>
      </c>
      <c r="O92" s="685">
        <f ca="1">IF(AND(case=2,Model!$U$14=0),Model!BW14,O92)</f>
        <v>2.3273089378705634</v>
      </c>
      <c r="P92" s="686">
        <f ca="1">IF(AND(case=2,Model!$U$14=0),Model!BX14,P92)</f>
        <v>2.1977012021783571</v>
      </c>
      <c r="Q92" s="680">
        <f ca="1">IF(AND(case=2,Model!$U$14=0),Model!BY14,Q92)</f>
        <v>2.0823478228999215</v>
      </c>
      <c r="R92"/>
      <c r="S92" s="131"/>
      <c r="T92" s="599"/>
      <c r="U92" s="318"/>
    </row>
    <row r="93" spans="1:21" ht="12.75" customHeight="1" x14ac:dyDescent="0.35">
      <c r="B93" s="495"/>
      <c r="C93" s="989"/>
      <c r="D93" s="350">
        <f>+Model!BM15</f>
        <v>16</v>
      </c>
      <c r="E93" s="670">
        <f ca="1">IF(AND(case=2,Model!$U$14=0),Model!BN15,E93)</f>
        <v>0.23119401335716247</v>
      </c>
      <c r="F93" s="671">
        <f ca="1">IF(AND(case=2,Model!$U$14=0),Model!BO15,F93)</f>
        <v>0.21514633297920227</v>
      </c>
      <c r="G93" s="671">
        <f ca="1">IF(AND(case=2,Model!$U$14=0),Model!BP15,G93)</f>
        <v>0.20034872889518743</v>
      </c>
      <c r="H93" s="671">
        <f ca="1">IF(AND(case=2,Model!$U$14=0),Model!BQ15,H93)</f>
        <v>0.18663673996925356</v>
      </c>
      <c r="I93" s="672">
        <f ca="1">IF(AND(case=2,Model!$U$14=0),Model!BR15,I93)</f>
        <v>0.17387556433677673</v>
      </c>
      <c r="J93"/>
      <c r="K93" s="989"/>
      <c r="L93" s="350">
        <f>+D93</f>
        <v>16</v>
      </c>
      <c r="M93" s="687">
        <f ca="1">IF(AND(case=2,Model!$U$14=0),Model!BU15,M93)</f>
        <v>2.8306094489140015</v>
      </c>
      <c r="N93" s="688">
        <f ca="1">IF(AND(case=2,Model!$U$14=0),Model!BV15,N93)</f>
        <v>2.6507866337072841</v>
      </c>
      <c r="O93" s="688">
        <f ca="1">IF(AND(case=2,Model!$U$14=0),Model!BW15,O93)</f>
        <v>2.4931847409851775</v>
      </c>
      <c r="P93" s="688">
        <f ca="1">IF(AND(case=2,Model!$U$14=0),Model!BX15,P93)</f>
        <v>2.3539246454957867</v>
      </c>
      <c r="Q93" s="689">
        <f ca="1">IF(AND(case=2,Model!$U$14=0),Model!BY15,Q93)</f>
        <v>2.2299804802224417</v>
      </c>
      <c r="R93"/>
      <c r="S93" s="131"/>
      <c r="T93" s="598">
        <f>Model!$R$119</f>
        <v>0.21947092413902283</v>
      </c>
      <c r="U93" s="318"/>
    </row>
    <row r="94" spans="1:21" ht="5.15" customHeight="1" x14ac:dyDescent="0.35">
      <c r="B94" s="495"/>
      <c r="C94" s="329"/>
      <c r="D94" s="276"/>
      <c r="E94" s="287"/>
      <c r="F94" s="287"/>
      <c r="G94" s="287"/>
      <c r="H94" s="287"/>
      <c r="I94" s="319"/>
      <c r="J94"/>
      <c r="K94" s="329"/>
      <c r="L94" s="276"/>
      <c r="M94" s="276"/>
      <c r="N94" s="276"/>
      <c r="O94" s="276"/>
      <c r="P94" s="276"/>
      <c r="Q94" s="320"/>
      <c r="R94"/>
      <c r="S94" s="320"/>
      <c r="T94" s="320"/>
      <c r="U94" s="318"/>
    </row>
    <row r="95" spans="1:21" ht="12.75" hidden="1" customHeight="1" outlineLevel="1" x14ac:dyDescent="0.35">
      <c r="B95" s="495"/>
      <c r="C95" s="30"/>
      <c r="D95" s="30"/>
      <c r="E95" s="312" t="str">
        <f>$E$32</f>
        <v>Resolute VI IRR</v>
      </c>
      <c r="F95" s="312"/>
      <c r="G95" s="312"/>
      <c r="H95" s="312"/>
      <c r="I95" s="312"/>
      <c r="J95"/>
      <c r="K95" s="30"/>
      <c r="L95" s="30"/>
      <c r="M95" s="312" t="str">
        <f>$M$32</f>
        <v>Resolute VI MOIC</v>
      </c>
      <c r="N95" s="312"/>
      <c r="O95" s="312"/>
      <c r="P95" s="312"/>
      <c r="Q95" s="312"/>
      <c r="R95"/>
      <c r="S95" s="257"/>
      <c r="T95" s="313"/>
      <c r="U95" s="313"/>
    </row>
    <row r="96" spans="1:21" ht="12.75" hidden="1" customHeight="1" outlineLevel="1" x14ac:dyDescent="0.35">
      <c r="B96" s="495"/>
      <c r="C96" s="30"/>
      <c r="D96" s="30"/>
      <c r="E96" s="314" t="str">
        <f>+$E$33</f>
        <v>Purchase Price / $18.5mm LTM Jun-25E EBITDA</v>
      </c>
      <c r="F96" s="314"/>
      <c r="G96" s="314"/>
      <c r="H96" s="314"/>
      <c r="I96" s="314"/>
      <c r="J96"/>
      <c r="K96" s="30"/>
      <c r="L96" s="30"/>
      <c r="M96" s="314" t="str">
        <f>+$E$33</f>
        <v>Purchase Price / $18.5mm LTM Jun-25E EBITDA</v>
      </c>
      <c r="N96" s="314"/>
      <c r="O96" s="314"/>
      <c r="P96" s="314"/>
      <c r="Q96" s="314"/>
      <c r="R96"/>
      <c r="S96" s="256"/>
      <c r="T96" s="295"/>
      <c r="U96" s="295"/>
    </row>
    <row r="97" spans="2:21" ht="12.75" hidden="1" customHeight="1" outlineLevel="1" x14ac:dyDescent="0.35">
      <c r="B97" s="495"/>
      <c r="D97" s="256"/>
      <c r="E97" s="441">
        <f>+E$34</f>
        <v>235</v>
      </c>
      <c r="F97" s="441">
        <f>+F$34</f>
        <v>245</v>
      </c>
      <c r="G97" s="441">
        <f>+G$34</f>
        <v>255</v>
      </c>
      <c r="H97" s="441">
        <f>+H$34</f>
        <v>265</v>
      </c>
      <c r="I97" s="441">
        <f>+I$34</f>
        <v>275</v>
      </c>
      <c r="J97"/>
      <c r="L97" s="256"/>
      <c r="M97" s="441">
        <f>+M$34</f>
        <v>235</v>
      </c>
      <c r="N97" s="441">
        <f>+N$34</f>
        <v>245</v>
      </c>
      <c r="O97" s="441">
        <f>+O$34</f>
        <v>255</v>
      </c>
      <c r="P97" s="441">
        <f>+P$34</f>
        <v>265</v>
      </c>
      <c r="Q97" s="441">
        <f>+Q$34</f>
        <v>275</v>
      </c>
      <c r="R97"/>
      <c r="S97" s="326"/>
      <c r="T97" s="315"/>
      <c r="U97" s="315"/>
    </row>
    <row r="98" spans="2:21" ht="12.75" hidden="1" customHeight="1" outlineLevel="1" x14ac:dyDescent="0.35">
      <c r="B98" s="495"/>
      <c r="D98" s="256"/>
      <c r="E98" s="316">
        <f>+E88</f>
        <v>12.737127371273713</v>
      </c>
      <c r="F98" s="316">
        <f>+F88</f>
        <v>13.279132791327914</v>
      </c>
      <c r="G98" s="316">
        <f>+G88</f>
        <v>13.821138211382115</v>
      </c>
      <c r="H98" s="316">
        <f>+H88</f>
        <v>14.363143631436316</v>
      </c>
      <c r="I98" s="316">
        <f>+I88</f>
        <v>14.905149051490515</v>
      </c>
      <c r="J98"/>
      <c r="L98" s="256"/>
      <c r="M98" s="316">
        <f>+M88</f>
        <v>12.737127371273713</v>
      </c>
      <c r="N98" s="316">
        <f>+N88</f>
        <v>13.279132791327914</v>
      </c>
      <c r="O98" s="316">
        <f>+O88</f>
        <v>13.821138211382115</v>
      </c>
      <c r="P98" s="316">
        <f>+P88</f>
        <v>14.363143631436316</v>
      </c>
      <c r="Q98" s="316">
        <f>+Q88</f>
        <v>14.905149051490515</v>
      </c>
      <c r="R98"/>
      <c r="S98" s="327"/>
      <c r="T98" s="317"/>
      <c r="U98" s="317"/>
    </row>
    <row r="99" spans="2:21" ht="12.75" hidden="1" customHeight="1" outlineLevel="1" x14ac:dyDescent="0.35">
      <c r="B99" s="495"/>
      <c r="C99" s="988" t="s">
        <v>142</v>
      </c>
      <c r="D99" s="350">
        <f>+Model!CA11</f>
        <v>5</v>
      </c>
      <c r="E99" s="656">
        <f ca="1">IF(AND(case=2,Model!$U$14=0),Model!CB11,E99)</f>
        <v>0.18953296542167661</v>
      </c>
      <c r="F99" s="657">
        <f ca="1">IF(AND(case=2,Model!$U$14=0),Model!CC11,F99)</f>
        <v>0.1751113474369049</v>
      </c>
      <c r="G99" s="657">
        <f ca="1">IF(AND(case=2,Model!$U$14=0),Model!CD11,G99)</f>
        <v>0.16175202727317814</v>
      </c>
      <c r="H99" s="657">
        <f ca="1">IF(AND(case=2,Model!$U$14=0),Model!CE11,H99)</f>
        <v>0.14932182431221011</v>
      </c>
      <c r="I99" s="658">
        <f ca="1">IF(AND(case=2,Model!$U$14=0),Model!CF11,I99)</f>
        <v>0.13771144747734068</v>
      </c>
      <c r="J99"/>
      <c r="K99" s="987" t="str">
        <f>C99</f>
        <v>Total 
Leverage</v>
      </c>
      <c r="L99" s="352">
        <f>+D99</f>
        <v>5</v>
      </c>
      <c r="M99" s="673">
        <f ca="1">IF(AND(case=2,Model!$U$14=0),Model!CI11,M99)</f>
        <v>2.3828073125333327</v>
      </c>
      <c r="N99" s="674">
        <f ca="1">IF(AND(case=2,Model!$U$14=0),Model!CJ11,N99)</f>
        <v>2.241749574122466</v>
      </c>
      <c r="O99" s="674">
        <f ca="1">IF(AND(case=2,Model!$U$14=0),Model!CK11,O99)</f>
        <v>2.117120558238379</v>
      </c>
      <c r="P99" s="674">
        <f ca="1">IF(AND(case=2,Model!$U$14=0),Model!CL11,P99)</f>
        <v>2.0061983389233236</v>
      </c>
      <c r="Q99" s="675">
        <f ca="1">IF(AND(case=2,Model!$U$14=0),Model!CM11,Q99)</f>
        <v>1.9068395513849699</v>
      </c>
      <c r="R99"/>
      <c r="S99" s="131"/>
      <c r="T99" s="318"/>
      <c r="U99" s="318"/>
    </row>
    <row r="100" spans="2:21" ht="12.75" hidden="1" customHeight="1" outlineLevel="1" x14ac:dyDescent="0.35">
      <c r="B100" s="495"/>
      <c r="C100" s="989"/>
      <c r="D100" s="350">
        <f>+Model!CA12</f>
        <v>5.25</v>
      </c>
      <c r="E100" s="659">
        <f ca="1">IF(AND(case=2,Model!$U$14=0),Model!CB12,E100)</f>
        <v>0.19297136664390566</v>
      </c>
      <c r="F100" s="660">
        <f ca="1">IF(AND(case=2,Model!$U$14=0),Model!CC12,F100)</f>
        <v>0.17802706360816961</v>
      </c>
      <c r="G100" s="661">
        <f ca="1">IF(AND(case=2,Model!$U$14=0),Model!CD12,G100)</f>
        <v>0.16421549916267397</v>
      </c>
      <c r="H100" s="662">
        <f ca="1">IF(AND(case=2,Model!$U$14=0),Model!CE12,H100)</f>
        <v>0.15139197707176208</v>
      </c>
      <c r="I100" s="663">
        <f ca="1">IF(AND(case=2,Model!$U$14=0),Model!CF12,I100)</f>
        <v>0.13943709731101991</v>
      </c>
      <c r="J100"/>
      <c r="K100" s="990"/>
      <c r="L100" s="350">
        <f>+D100</f>
        <v>5.25</v>
      </c>
      <c r="M100" s="676">
        <f ca="1">IF(AND(case=2,Model!$U$14=0),Model!CI12,M100)</f>
        <v>2.4174641413613478</v>
      </c>
      <c r="N100" s="677">
        <f ca="1">IF(AND(case=2,Model!$U$14=0),Model!CJ12,N100)</f>
        <v>2.2697147290295132</v>
      </c>
      <c r="O100" s="678">
        <f ca="1">IF(AND(case=2,Model!$U$14=0),Model!CK12,O100)</f>
        <v>2.139674889298949</v>
      </c>
      <c r="P100" s="679">
        <f ca="1">IF(AND(case=2,Model!$U$14=0),Model!CL12,P100)</f>
        <v>2.0243412794997506</v>
      </c>
      <c r="Q100" s="680">
        <f ca="1">IF(AND(case=2,Model!$U$14=0),Model!CM12,Q100)</f>
        <v>1.9213527175784368</v>
      </c>
      <c r="R100"/>
      <c r="S100" s="131"/>
      <c r="T100" s="318"/>
      <c r="U100" s="318"/>
    </row>
    <row r="101" spans="2:21" ht="12.75" hidden="1" customHeight="1" outlineLevel="1" x14ac:dyDescent="0.35">
      <c r="B101" s="495"/>
      <c r="C101" s="990"/>
      <c r="D101" s="580">
        <f>+Model!CA13</f>
        <v>5.5</v>
      </c>
      <c r="E101" s="659">
        <f ca="1">IF(AND(case=2,Model!$U$14=0),Model!CB13,E101)</f>
        <v>0.19636752009391786</v>
      </c>
      <c r="F101" s="664">
        <f ca="1">IF(AND(case=2,Model!$U$14=0),Model!CC13,F101)</f>
        <v>0.18086360096931459</v>
      </c>
      <c r="G101" s="665">
        <f ca="1">IF(AND(case=2,Model!$U$14=0),Model!CD13,G101)</f>
        <v>0.16657239794731143</v>
      </c>
      <c r="H101" s="666">
        <f ca="1">IF(AND(case=2,Model!$U$14=0),Model!CE13,H101)</f>
        <v>0.15333370566368101</v>
      </c>
      <c r="I101" s="663">
        <f ca="1">IF(AND(case=2,Model!$U$14=0),Model!CF13,I101)</f>
        <v>0.14101673960685732</v>
      </c>
      <c r="J101"/>
      <c r="K101" s="990"/>
      <c r="L101" s="580">
        <f>+D101</f>
        <v>5.5</v>
      </c>
      <c r="M101" s="676">
        <f ca="1">IF(AND(case=2,Model!$U$14=0),Model!CI13,M101)</f>
        <v>2.4520899460794201</v>
      </c>
      <c r="N101" s="681">
        <f ca="1">IF(AND(case=2,Model!$U$14=0),Model!CJ13,N101)</f>
        <v>2.2971877042293261</v>
      </c>
      <c r="O101" s="682">
        <f ca="1">IF(AND(case=2,Model!$U$14=0),Model!CK13,O101)</f>
        <v>2.1614331347559514</v>
      </c>
      <c r="P101" s="683">
        <f ca="1">IF(AND(case=2,Model!$U$14=0),Model!CL13,P101)</f>
        <v>2.041477758860927</v>
      </c>
      <c r="Q101" s="680">
        <f ca="1">IF(AND(case=2,Model!$U$14=0),Model!CM13,Q101)</f>
        <v>1.9347151655774006</v>
      </c>
      <c r="R101"/>
      <c r="S101" s="131"/>
      <c r="T101" s="318"/>
      <c r="U101" s="318"/>
    </row>
    <row r="102" spans="2:21" ht="12.75" hidden="1" customHeight="1" outlineLevel="1" x14ac:dyDescent="0.35">
      <c r="B102" s="495"/>
      <c r="C102" s="989"/>
      <c r="D102" s="352">
        <f>+Model!CA14</f>
        <v>5.75</v>
      </c>
      <c r="E102" s="659">
        <f ca="1">IF(AND(case=2,Model!$U$14=0),Model!CB14,E102)</f>
        <v>0.19981709122657779</v>
      </c>
      <c r="F102" s="667">
        <f ca="1">IF(AND(case=2,Model!$U$14=0),Model!CC14,F102)</f>
        <v>0.18371439576148987</v>
      </c>
      <c r="G102" s="668">
        <f ca="1">IF(AND(case=2,Model!$U$14=0),Model!CD14,G102)</f>
        <v>0.16891203522682188</v>
      </c>
      <c r="H102" s="669">
        <f ca="1">IF(AND(case=2,Model!$U$14=0),Model!CE14,H102)</f>
        <v>0.15523297190666202</v>
      </c>
      <c r="I102" s="663">
        <f ca="1">IF(AND(case=2,Model!$U$14=0),Model!CF14,I102)</f>
        <v>0.14253359436988836</v>
      </c>
      <c r="J102"/>
      <c r="K102" s="990"/>
      <c r="L102" s="352">
        <f>+D102</f>
        <v>5.75</v>
      </c>
      <c r="M102" s="676">
        <f ca="1">IF(AND(case=2,Model!$U$14=0),Model!CI14,M102)</f>
        <v>2.4876654794758082</v>
      </c>
      <c r="N102" s="684">
        <f ca="1">IF(AND(case=2,Model!$U$14=0),Model!CJ14,N102)</f>
        <v>2.3250661915227822</v>
      </c>
      <c r="O102" s="685">
        <f ca="1">IF(AND(case=2,Model!$U$14=0),Model!CK14,O102)</f>
        <v>2.1832066955571352</v>
      </c>
      <c r="P102" s="686">
        <f ca="1">IF(AND(case=2,Model!$U$14=0),Model!CL14,P102)</f>
        <v>2.0583516343909878</v>
      </c>
      <c r="Q102" s="680">
        <f ca="1">IF(AND(case=2,Model!$U$14=0),Model!CM14,Q102)</f>
        <v>1.9476164557429252</v>
      </c>
      <c r="R102"/>
      <c r="S102" s="131"/>
      <c r="T102" s="318"/>
      <c r="U102" s="318"/>
    </row>
    <row r="103" spans="2:21" ht="12.75" hidden="1" customHeight="1" outlineLevel="1" x14ac:dyDescent="0.35">
      <c r="B103" s="495"/>
      <c r="C103" s="989"/>
      <c r="D103" s="350">
        <f>+Model!CA15</f>
        <v>6</v>
      </c>
      <c r="E103" s="670">
        <f ca="1">IF(AND(case=2,Model!$U$14=0),Model!CB15,E103)</f>
        <v>0.2034844696521759</v>
      </c>
      <c r="F103" s="671">
        <f ca="1">IF(AND(case=2,Model!$U$14=0),Model!CC15,F103)</f>
        <v>0.18673601746559143</v>
      </c>
      <c r="G103" s="671">
        <f ca="1">IF(AND(case=2,Model!$U$14=0),Model!CD15,G103)</f>
        <v>0.17138528227806091</v>
      </c>
      <c r="H103" s="671">
        <f ca="1">IF(AND(case=2,Model!$U$14=0),Model!CE15,H103)</f>
        <v>0.15723599791526791</v>
      </c>
      <c r="I103" s="672">
        <f ca="1">IF(AND(case=2,Model!$U$14=0),Model!CF15,I103)</f>
        <v>0.14412998557090764</v>
      </c>
      <c r="J103"/>
      <c r="K103" s="990"/>
      <c r="L103" s="352">
        <f>+D103</f>
        <v>6</v>
      </c>
      <c r="M103" s="687">
        <f ca="1">IF(AND(case=2,Model!$U$14=0),Model!CI15,M103)</f>
        <v>2.5259388563075484</v>
      </c>
      <c r="N103" s="688">
        <f ca="1">IF(AND(case=2,Model!$U$14=0),Model!CJ15,N103)</f>
        <v>2.3549100286429785</v>
      </c>
      <c r="O103" s="688">
        <f ca="1">IF(AND(case=2,Model!$U$14=0),Model!CK15,O103)</f>
        <v>2.2064141424828621</v>
      </c>
      <c r="P103" s="688">
        <f ca="1">IF(AND(case=2,Model!$U$14=0),Model!CL15,P103)</f>
        <v>2.0762680725117222</v>
      </c>
      <c r="Q103" s="689">
        <f ca="1">IF(AND(case=2,Model!$U$14=0),Model!CM15,Q103)</f>
        <v>1.9612684756242202</v>
      </c>
      <c r="R103"/>
      <c r="S103" s="131"/>
      <c r="T103" s="318"/>
      <c r="U103" s="318"/>
    </row>
    <row r="104" spans="2:21" ht="5.15" customHeight="1" collapsed="1" x14ac:dyDescent="0.35">
      <c r="B104" s="495"/>
      <c r="C104" s="329"/>
      <c r="D104" s="131"/>
      <c r="E104" s="287"/>
      <c r="F104" s="287"/>
      <c r="G104" s="287"/>
      <c r="H104" s="287"/>
      <c r="I104" s="287"/>
      <c r="J104"/>
      <c r="K104" s="329"/>
      <c r="L104" s="131"/>
      <c r="M104" s="131"/>
      <c r="N104" s="131"/>
      <c r="O104" s="131"/>
      <c r="P104" s="131"/>
      <c r="Q104" s="131"/>
      <c r="R104"/>
      <c r="S104" s="131"/>
      <c r="T104" s="318"/>
      <c r="U104" s="318"/>
    </row>
    <row r="105" spans="2:21" ht="5.15" customHeight="1" x14ac:dyDescent="0.35">
      <c r="B105" s="495"/>
      <c r="C105" s="329"/>
      <c r="D105" s="276"/>
      <c r="E105" s="287"/>
      <c r="F105" s="287"/>
      <c r="G105" s="287"/>
      <c r="H105" s="287"/>
      <c r="I105" s="319"/>
      <c r="J105"/>
      <c r="K105" s="329"/>
      <c r="L105" s="276"/>
      <c r="M105" s="276"/>
      <c r="N105" s="276"/>
      <c r="O105" s="276"/>
      <c r="P105" s="276"/>
      <c r="Q105" s="320"/>
      <c r="R105"/>
      <c r="S105" s="320"/>
      <c r="T105" s="320"/>
      <c r="U105" s="320"/>
    </row>
    <row r="106" spans="2:21" ht="12.75" customHeight="1" x14ac:dyDescent="0.35">
      <c r="B106" s="495"/>
      <c r="C106" s="30"/>
      <c r="D106" s="30"/>
      <c r="E106" s="312" t="str">
        <f>$E$32</f>
        <v>Resolute VI IRR</v>
      </c>
      <c r="F106" s="312"/>
      <c r="G106" s="312"/>
      <c r="H106" s="312"/>
      <c r="I106" s="312"/>
      <c r="J106"/>
      <c r="K106" s="30"/>
      <c r="L106" s="30"/>
      <c r="M106" s="312" t="str">
        <f>$M$32</f>
        <v>Resolute VI MOIC</v>
      </c>
      <c r="N106" s="312"/>
      <c r="O106" s="312"/>
      <c r="P106" s="312"/>
      <c r="Q106" s="312"/>
      <c r="R106"/>
      <c r="S106" s="257"/>
      <c r="T106" s="313"/>
      <c r="U106" s="313"/>
    </row>
    <row r="107" spans="2:21" ht="12.75" customHeight="1" x14ac:dyDescent="0.35">
      <c r="B107" s="495"/>
      <c r="C107" s="30"/>
      <c r="D107" s="30"/>
      <c r="E107" s="314" t="str">
        <f>+$E$33</f>
        <v>Purchase Price / $18.5mm LTM Jun-25E EBITDA</v>
      </c>
      <c r="F107" s="314"/>
      <c r="G107" s="314"/>
      <c r="H107" s="314"/>
      <c r="I107" s="314"/>
      <c r="J107"/>
      <c r="K107" s="30"/>
      <c r="L107" s="30"/>
      <c r="M107" s="314" t="str">
        <f>+$E$33</f>
        <v>Purchase Price / $18.5mm LTM Jun-25E EBITDA</v>
      </c>
      <c r="N107" s="314"/>
      <c r="O107" s="314"/>
      <c r="P107" s="314"/>
      <c r="Q107" s="314"/>
      <c r="R107"/>
      <c r="S107" s="256"/>
      <c r="T107" s="295"/>
      <c r="U107" s="295"/>
    </row>
    <row r="108" spans="2:21" ht="12.75" customHeight="1" x14ac:dyDescent="0.35">
      <c r="B108" s="495"/>
      <c r="D108" s="256"/>
      <c r="E108" s="441">
        <f>+E$34</f>
        <v>235</v>
      </c>
      <c r="F108" s="441">
        <f>+F$34</f>
        <v>245</v>
      </c>
      <c r="G108" s="441">
        <f>+G$34</f>
        <v>255</v>
      </c>
      <c r="H108" s="441">
        <f>+H$34</f>
        <v>265</v>
      </c>
      <c r="I108" s="441">
        <f>+I$34</f>
        <v>275</v>
      </c>
      <c r="J108"/>
      <c r="L108" s="256"/>
      <c r="M108" s="441">
        <f>+M$34</f>
        <v>235</v>
      </c>
      <c r="N108" s="441">
        <f>+N$34</f>
        <v>245</v>
      </c>
      <c r="O108" s="441">
        <f>+O$34</f>
        <v>255</v>
      </c>
      <c r="P108" s="441">
        <f>+P$34</f>
        <v>265</v>
      </c>
      <c r="Q108" s="441">
        <f>+Q$34</f>
        <v>275</v>
      </c>
      <c r="R108"/>
      <c r="S108" s="326"/>
      <c r="T108" s="315"/>
      <c r="U108" s="315"/>
    </row>
    <row r="109" spans="2:21" ht="12.75" customHeight="1" x14ac:dyDescent="0.35">
      <c r="B109" s="495"/>
      <c r="D109" s="256"/>
      <c r="E109" s="316">
        <f>E88</f>
        <v>12.737127371273713</v>
      </c>
      <c r="F109" s="316">
        <f>F88</f>
        <v>13.279132791327914</v>
      </c>
      <c r="G109" s="316">
        <f>G88</f>
        <v>13.821138211382115</v>
      </c>
      <c r="H109" s="316">
        <f>H88</f>
        <v>14.363143631436316</v>
      </c>
      <c r="I109" s="316">
        <f>I88</f>
        <v>14.905149051490515</v>
      </c>
      <c r="J109"/>
      <c r="L109" s="256"/>
      <c r="M109" s="316">
        <f>M88</f>
        <v>12.737127371273713</v>
      </c>
      <c r="N109" s="316">
        <f>N88</f>
        <v>13.279132791327914</v>
      </c>
      <c r="O109" s="316">
        <f>O88</f>
        <v>13.821138211382115</v>
      </c>
      <c r="P109" s="316">
        <f>P88</f>
        <v>14.363143631436316</v>
      </c>
      <c r="Q109" s="316">
        <f>Q88</f>
        <v>14.905149051490515</v>
      </c>
      <c r="R109"/>
      <c r="S109" s="327"/>
      <c r="T109" s="317"/>
      <c r="U109" s="317"/>
    </row>
    <row r="110" spans="2:21" ht="12.75" customHeight="1" x14ac:dyDescent="0.35">
      <c r="B110" s="495"/>
      <c r="C110" s="987" t="s">
        <v>250</v>
      </c>
      <c r="D110" s="652">
        <f>Model!DQ11</f>
        <v>5.2608025860935853E-2</v>
      </c>
      <c r="E110" s="656">
        <f ca="1">IF(AND(case=3,Model!$U$14=0),Model!DR11,E110)</f>
        <v>0.17259935736656187</v>
      </c>
      <c r="F110" s="657">
        <f ca="1">IF(AND(case=3,Model!$U$14=0),Model!DS11,F110)</f>
        <v>0.15747422575950623</v>
      </c>
      <c r="G110" s="657">
        <f ca="1">IF(AND(case=3,Model!$U$14=0),Model!DT11,G110)</f>
        <v>0.14353485703468322</v>
      </c>
      <c r="H110" s="657">
        <f ca="1">IF(AND(case=3,Model!$U$14=0),Model!DU11,H110)</f>
        <v>0.13062518239021298</v>
      </c>
      <c r="I110" s="658">
        <f ca="1">IF(AND(case=3,Model!$U$14=0),Model!DV11,I110)</f>
        <v>0.11861719489097594</v>
      </c>
      <c r="J110"/>
      <c r="K110" s="987" t="str">
        <f>C110</f>
        <v>Organic EBITDA CAGR
('24E - '29P)</v>
      </c>
      <c r="L110" s="652">
        <f>+D110</f>
        <v>5.2608025860935853E-2</v>
      </c>
      <c r="M110" s="673">
        <f ca="1">IF(AND(case=3,Model!$U$14=0),Model!DY11,M110)</f>
        <v>2.2178782876518945</v>
      </c>
      <c r="N110" s="674">
        <f ca="1">IF(AND(case=3,Model!$U$14=0),Model!DZ11,N110)</f>
        <v>2.0784071992123523</v>
      </c>
      <c r="O110" s="674">
        <f ca="1">IF(AND(case=3,Model!$U$14=0),Model!EA11,O110)</f>
        <v>1.9561701155416793</v>
      </c>
      <c r="P110" s="674">
        <f ca="1">IF(AND(case=3,Model!$U$14=0),Model!EB11,P110)</f>
        <v>1.8481590526646539</v>
      </c>
      <c r="Q110" s="675">
        <f ca="1">IF(AND(case=3,Model!$U$14=0),Model!EC11,Q110)</f>
        <v>1.7520271278549397</v>
      </c>
      <c r="R110"/>
      <c r="S110" s="131"/>
      <c r="T110" s="318"/>
      <c r="U110" s="318"/>
    </row>
    <row r="111" spans="2:21" ht="12.75" customHeight="1" x14ac:dyDescent="0.35">
      <c r="B111" s="495"/>
      <c r="C111" s="987"/>
      <c r="D111" s="652">
        <f>Model!DQ12</f>
        <v>7.2608025860935857E-2</v>
      </c>
      <c r="E111" s="659">
        <f ca="1">IF(AND(case=3,Model!$U$14=0),Model!DR12,E111)</f>
        <v>0.18428016304969788</v>
      </c>
      <c r="F111" s="660">
        <f ca="1">IF(AND(case=3,Model!$U$14=0),Model!DS12,F111)</f>
        <v>0.16896697878837585</v>
      </c>
      <c r="G111" s="661">
        <f ca="1">IF(AND(case=3,Model!$U$14=0),Model!DT12,G111)</f>
        <v>0.15485404133796693</v>
      </c>
      <c r="H111" s="662">
        <f ca="1">IF(AND(case=3,Model!$U$14=0),Model!DU12,H111)</f>
        <v>0.14178202748298643</v>
      </c>
      <c r="I111" s="663">
        <f ca="1">IF(AND(case=3,Model!$U$14=0),Model!DV12,I111)</f>
        <v>0.12962157130241397</v>
      </c>
      <c r="J111"/>
      <c r="K111" s="987"/>
      <c r="L111" s="652">
        <f>+D111</f>
        <v>7.2608025860935857E-2</v>
      </c>
      <c r="M111" s="676">
        <f ca="1">IF(AND(case=3,Model!$U$14=0),Model!DY12,M111)</f>
        <v>2.3306309893693671</v>
      </c>
      <c r="N111" s="677">
        <f ca="1">IF(AND(case=3,Model!$U$14=0),Model!DZ12,N111)</f>
        <v>2.1837201657002012</v>
      </c>
      <c r="O111" s="678">
        <f ca="1">IF(AND(case=3,Model!$U$14=0),Model!EA12,O111)</f>
        <v>2.0549762567873811</v>
      </c>
      <c r="P111" s="679">
        <f ca="1">IF(AND(case=3,Model!$U$14=0),Model!EB12,P111)</f>
        <v>1.9412156366659155</v>
      </c>
      <c r="Q111" s="680">
        <f ca="1">IF(AND(case=3,Model!$U$14=0),Model!EC12,Q111)</f>
        <v>1.8399664952490382</v>
      </c>
      <c r="R111"/>
      <c r="S111" s="131"/>
      <c r="T111" s="318"/>
      <c r="U111" s="318"/>
    </row>
    <row r="112" spans="2:21" ht="12.75" customHeight="1" x14ac:dyDescent="0.35">
      <c r="B112" s="495"/>
      <c r="C112" s="987"/>
      <c r="D112" s="581">
        <f>Model!DQ13</f>
        <v>9.2608025860935861E-2</v>
      </c>
      <c r="E112" s="659">
        <f ca="1">IF(AND(case=3,Model!$U$14=0),Model!DR13,E112)</f>
        <v>0.19636837840080262</v>
      </c>
      <c r="F112" s="664">
        <f ca="1">IF(AND(case=3,Model!$U$14=0),Model!DS13,F112)</f>
        <v>0.18086360096931459</v>
      </c>
      <c r="G112" s="665">
        <f ca="1">IF(AND(case=3,Model!$U$14=0),Model!DT13,G112)</f>
        <v>0.16657239794731143</v>
      </c>
      <c r="H112" s="666">
        <f ca="1">IF(AND(case=3,Model!$U$14=0),Model!DU13,H112)</f>
        <v>0.15333370566368101</v>
      </c>
      <c r="I112" s="663">
        <f ca="1">IF(AND(case=3,Model!$U$14=0),Model!DV13,I112)</f>
        <v>0.14101673960685732</v>
      </c>
      <c r="J112"/>
      <c r="K112" s="987"/>
      <c r="L112" s="581">
        <f>+D112</f>
        <v>9.2608025860935861E-2</v>
      </c>
      <c r="M112" s="676">
        <f ca="1">IF(AND(case=3,Model!$U$14=0),Model!DY13,M112)</f>
        <v>2.4520987948247566</v>
      </c>
      <c r="N112" s="681">
        <f ca="1">IF(AND(case=3,Model!$U$14=0),Model!DZ13,N112)</f>
        <v>2.2971877040555149</v>
      </c>
      <c r="O112" s="682">
        <f ca="1">IF(AND(case=3,Model!$U$14=0),Model!EA13,O112)</f>
        <v>2.1614331347559488</v>
      </c>
      <c r="P112" s="683">
        <f ca="1">IF(AND(case=3,Model!$U$14=0),Model!EB13,P112)</f>
        <v>2.0414777588609265</v>
      </c>
      <c r="Q112" s="680">
        <f ca="1">IF(AND(case=3,Model!$U$14=0),Model!EC13,Q112)</f>
        <v>1.9347151655774006</v>
      </c>
      <c r="R112"/>
      <c r="S112" s="131"/>
      <c r="T112" s="318"/>
      <c r="U112" s="318"/>
    </row>
    <row r="113" spans="1:21" ht="12.75" customHeight="1" x14ac:dyDescent="0.35">
      <c r="B113" s="495"/>
      <c r="C113" s="987"/>
      <c r="D113" s="552">
        <f>Model!DQ14</f>
        <v>0.11260802586093586</v>
      </c>
      <c r="E113" s="659">
        <f ca="1">IF(AND(case=3,Model!$U$14=0),Model!DR14,E113)</f>
        <v>0.20885108113288881</v>
      </c>
      <c r="F113" s="667">
        <f ca="1">IF(AND(case=3,Model!$U$14=0),Model!DS14,F113)</f>
        <v>0.19314988255500795</v>
      </c>
      <c r="G113" s="668">
        <f ca="1">IF(AND(case=3,Model!$U$14=0),Model!DT14,G113)</f>
        <v>0.17867600321769717</v>
      </c>
      <c r="H113" s="669">
        <f ca="1">IF(AND(case=3,Model!$U$14=0),Model!DU14,H113)</f>
        <v>0.16526653170585634</v>
      </c>
      <c r="I113" s="663">
        <f ca="1">IF(AND(case=3,Model!$U$14=0),Model!DV14,I113)</f>
        <v>0.15278925299644466</v>
      </c>
      <c r="J113"/>
      <c r="K113" s="987"/>
      <c r="L113" s="552">
        <f>+D113</f>
        <v>0.11260802586093586</v>
      </c>
      <c r="M113" s="676">
        <f ca="1">IF(AND(case=3,Model!$U$14=0),Model!DY14,M113)</f>
        <v>2.582793525215215</v>
      </c>
      <c r="N113" s="684">
        <f ca="1">IF(AND(case=3,Model!$U$14=0),Model!DZ14,N113)</f>
        <v>2.4192744721923258</v>
      </c>
      <c r="O113" s="685">
        <f ca="1">IF(AND(case=3,Model!$U$14=0),Model!EA14,O113)</f>
        <v>2.2759766981883289</v>
      </c>
      <c r="P113" s="686">
        <f ca="1">IF(AND(case=3,Model!$U$14=0),Model!EB14,P113)</f>
        <v>2.1493560000103638</v>
      </c>
      <c r="Q113" s="680">
        <f ca="1">IF(AND(case=3,Model!$U$14=0),Model!EC14,Q113)</f>
        <v>2.036661141610014</v>
      </c>
      <c r="R113"/>
      <c r="S113" s="131"/>
      <c r="T113" s="318"/>
      <c r="U113" s="318"/>
    </row>
    <row r="114" spans="1:21" ht="12.75" customHeight="1" x14ac:dyDescent="0.35">
      <c r="B114" s="495"/>
      <c r="C114" s="987"/>
      <c r="D114" s="552">
        <f>Model!DQ15</f>
        <v>0.13260802586093587</v>
      </c>
      <c r="E114" s="670">
        <f ca="1">IF(AND(case=3,Model!$U$14=0),Model!DR15,E114)</f>
        <v>0.22171314358711244</v>
      </c>
      <c r="F114" s="671">
        <f ca="1">IF(AND(case=3,Model!$U$14=0),Model!DS15,F114)</f>
        <v>0.20581102967262269</v>
      </c>
      <c r="G114" s="671">
        <f ca="1">IF(AND(case=3,Model!$U$14=0),Model!DT15,G114)</f>
        <v>0.19115030169486999</v>
      </c>
      <c r="H114" s="671">
        <f ca="1">IF(AND(case=3,Model!$U$14=0),Model!DU15,H114)</f>
        <v>0.1775662124156952</v>
      </c>
      <c r="I114" s="672">
        <f ca="1">IF(AND(case=3,Model!$U$14=0),Model!DV15,I114)</f>
        <v>0.16492506861686707</v>
      </c>
      <c r="J114"/>
      <c r="K114" s="987"/>
      <c r="L114" s="552">
        <f>+D114</f>
        <v>0.13260802586093587</v>
      </c>
      <c r="M114" s="687">
        <f ca="1">IF(AND(case=3,Model!$U$14=0),Model!DY15,M114)</f>
        <v>2.7232311444470132</v>
      </c>
      <c r="N114" s="688">
        <f ca="1">IF(AND(case=3,Model!$U$14=0),Model!DZ15,N114)</f>
        <v>2.5504624532179605</v>
      </c>
      <c r="O114" s="688">
        <f ca="1">IF(AND(case=3,Model!$U$14=0),Model!EA15,O114)</f>
        <v>2.3990591505744652</v>
      </c>
      <c r="P114" s="688">
        <f ca="1">IF(AND(case=3,Model!$U$14=0),Model!EB15,P114)</f>
        <v>2.2652762497554684</v>
      </c>
      <c r="Q114" s="689">
        <f ca="1">IF(AND(case=3,Model!$U$14=0),Model!EC15,Q114)</f>
        <v>2.1462068931563225</v>
      </c>
      <c r="R114"/>
      <c r="S114" s="131"/>
      <c r="T114" s="318"/>
      <c r="U114" s="318"/>
    </row>
    <row r="115" spans="1:21" ht="5.15" customHeight="1" x14ac:dyDescent="0.35">
      <c r="B115" s="495"/>
      <c r="C115" s="329"/>
      <c r="D115" s="576"/>
      <c r="E115" s="287"/>
      <c r="F115" s="287"/>
      <c r="G115" s="287"/>
      <c r="H115" s="287"/>
      <c r="I115" s="287"/>
      <c r="J115"/>
      <c r="K115" s="329"/>
      <c r="L115" s="576"/>
      <c r="M115" s="131"/>
      <c r="N115" s="131"/>
      <c r="O115" s="131"/>
      <c r="P115" s="131"/>
      <c r="Q115" s="131"/>
      <c r="R115"/>
      <c r="S115" s="131"/>
      <c r="T115" s="318"/>
      <c r="U115" s="318"/>
    </row>
    <row r="116" spans="1:21" ht="15.5" outlineLevel="1" x14ac:dyDescent="0.35">
      <c r="A116" s="295" t="s">
        <v>125</v>
      </c>
      <c r="B116" s="494" t="s">
        <v>253</v>
      </c>
      <c r="C116" s="329"/>
      <c r="D116" s="276"/>
      <c r="E116" s="287"/>
      <c r="F116" s="287"/>
      <c r="G116" s="287"/>
      <c r="H116" s="287"/>
      <c r="I116" s="319"/>
      <c r="J116"/>
      <c r="K116" s="329"/>
      <c r="L116" s="276"/>
      <c r="M116" s="276"/>
      <c r="N116" s="276"/>
      <c r="O116" s="276"/>
      <c r="P116" s="276"/>
      <c r="Q116" s="320"/>
      <c r="R116"/>
      <c r="S116" s="320"/>
      <c r="T116" s="320"/>
      <c r="U116" s="320"/>
    </row>
    <row r="117" spans="1:21" ht="5.15" customHeight="1" outlineLevel="1" x14ac:dyDescent="0.35">
      <c r="B117" s="494"/>
      <c r="C117" s="329"/>
      <c r="D117" s="276"/>
      <c r="E117" s="287"/>
      <c r="F117" s="287"/>
      <c r="G117" s="287"/>
      <c r="H117" s="287"/>
      <c r="I117" s="319"/>
      <c r="J117"/>
      <c r="K117" s="329"/>
      <c r="L117" s="276"/>
      <c r="M117" s="276"/>
      <c r="N117" s="276"/>
      <c r="O117" s="276"/>
      <c r="P117" s="276"/>
      <c r="Q117" s="320"/>
      <c r="R117"/>
      <c r="S117" s="320"/>
      <c r="T117" s="320"/>
      <c r="U117" s="320"/>
    </row>
    <row r="118" spans="1:21" ht="12.75" customHeight="1" outlineLevel="1" x14ac:dyDescent="0.35">
      <c r="B118" s="495"/>
      <c r="C118" s="30"/>
      <c r="D118" s="30"/>
      <c r="E118" s="312" t="str">
        <f>$E$32</f>
        <v>Resolute VI IRR</v>
      </c>
      <c r="F118" s="312"/>
      <c r="G118" s="312"/>
      <c r="H118" s="312"/>
      <c r="I118" s="312"/>
      <c r="J118"/>
      <c r="K118" s="30"/>
      <c r="L118" s="30"/>
      <c r="M118" s="312" t="str">
        <f>$M$32</f>
        <v>Resolute VI MOIC</v>
      </c>
      <c r="N118" s="312"/>
      <c r="O118" s="312"/>
      <c r="P118" s="312"/>
      <c r="Q118" s="312"/>
      <c r="R118"/>
      <c r="S118" s="257"/>
      <c r="T118" s="313"/>
      <c r="U118" s="313"/>
    </row>
    <row r="119" spans="1:21" ht="12.75" customHeight="1" outlineLevel="1" x14ac:dyDescent="0.35">
      <c r="B119" s="495"/>
      <c r="C119" s="30"/>
      <c r="D119" s="30"/>
      <c r="E119" s="314" t="str">
        <f>+$E$33</f>
        <v>Purchase Price / $18.5mm LTM Jun-25E EBITDA</v>
      </c>
      <c r="F119" s="314"/>
      <c r="G119" s="314"/>
      <c r="H119" s="314"/>
      <c r="I119" s="314"/>
      <c r="J119"/>
      <c r="K119" s="30"/>
      <c r="L119" s="30"/>
      <c r="M119" s="314" t="str">
        <f>+$E$33</f>
        <v>Purchase Price / $18.5mm LTM Jun-25E EBITDA</v>
      </c>
      <c r="N119" s="314"/>
      <c r="O119" s="314"/>
      <c r="P119" s="314"/>
      <c r="Q119" s="314"/>
      <c r="R119"/>
      <c r="S119" s="256"/>
      <c r="T119" s="295"/>
      <c r="U119" s="295"/>
    </row>
    <row r="120" spans="1:21" ht="12.75" customHeight="1" outlineLevel="1" x14ac:dyDescent="0.35">
      <c r="B120" s="495"/>
      <c r="D120" s="256"/>
      <c r="E120" s="441">
        <f>+E$34</f>
        <v>235</v>
      </c>
      <c r="F120" s="441">
        <f>+F$34</f>
        <v>245</v>
      </c>
      <c r="G120" s="441">
        <f>+G$34</f>
        <v>255</v>
      </c>
      <c r="H120" s="441">
        <f>+H$34</f>
        <v>265</v>
      </c>
      <c r="I120" s="441">
        <f>+I$34</f>
        <v>275</v>
      </c>
      <c r="J120"/>
      <c r="L120" s="256"/>
      <c r="M120" s="441">
        <f>+M$34</f>
        <v>235</v>
      </c>
      <c r="N120" s="441">
        <f>+N$34</f>
        <v>245</v>
      </c>
      <c r="O120" s="441">
        <f>+O$34</f>
        <v>255</v>
      </c>
      <c r="P120" s="441">
        <f>+P$34</f>
        <v>265</v>
      </c>
      <c r="Q120" s="441">
        <f>+Q$34</f>
        <v>275</v>
      </c>
      <c r="R120"/>
      <c r="S120" s="326"/>
      <c r="T120" s="315"/>
      <c r="U120" s="315"/>
    </row>
    <row r="121" spans="1:21" ht="12.75" customHeight="1" outlineLevel="1" x14ac:dyDescent="0.35">
      <c r="B121" s="495"/>
      <c r="D121" s="256"/>
      <c r="E121" s="316">
        <f>E109</f>
        <v>12.737127371273713</v>
      </c>
      <c r="F121" s="316">
        <f>F109</f>
        <v>13.279132791327914</v>
      </c>
      <c r="G121" s="316">
        <f>G109</f>
        <v>13.821138211382115</v>
      </c>
      <c r="H121" s="316">
        <f>H109</f>
        <v>14.363143631436316</v>
      </c>
      <c r="I121" s="316">
        <f>I109</f>
        <v>14.905149051490515</v>
      </c>
      <c r="J121"/>
      <c r="L121" s="256"/>
      <c r="M121" s="316">
        <f>M109</f>
        <v>12.737127371273713</v>
      </c>
      <c r="N121" s="316">
        <f>N109</f>
        <v>13.279132791327914</v>
      </c>
      <c r="O121" s="316">
        <f>O109</f>
        <v>13.821138211382115</v>
      </c>
      <c r="P121" s="316">
        <f>P109</f>
        <v>14.363143631436316</v>
      </c>
      <c r="Q121" s="316">
        <f>Q109</f>
        <v>14.905149051490515</v>
      </c>
      <c r="R121"/>
      <c r="S121" s="327"/>
      <c r="T121" s="317"/>
      <c r="U121" s="317"/>
    </row>
    <row r="122" spans="1:21" ht="12.75" customHeight="1" outlineLevel="1" x14ac:dyDescent="0.35">
      <c r="B122" s="495"/>
      <c r="C122" s="988" t="s">
        <v>138</v>
      </c>
      <c r="D122" s="576">
        <f>+Model!BM11</f>
        <v>12</v>
      </c>
      <c r="E122" s="656">
        <f ca="1">IF(AND(case=1,Model!$U$14=1),Model!BN11,E122)</f>
        <v>0.35922077298164379</v>
      </c>
      <c r="F122" s="657">
        <f ca="1">IF(AND(case=1,Model!$U$14=1),Model!BO11,F122)</f>
        <v>0.3412442028522491</v>
      </c>
      <c r="G122" s="657">
        <f ca="1">IF(AND(case=1,Model!$U$14=1),Model!BP11,G122)</f>
        <v>0.32465509772300727</v>
      </c>
      <c r="H122" s="657">
        <f ca="1">IF(AND(case=1,Model!$U$14=1),Model!BQ11,H122)</f>
        <v>0.30927117466926579</v>
      </c>
      <c r="I122" s="658">
        <f ca="1">IF(AND(case=1,Model!$U$14=1),Model!BR11,I122)</f>
        <v>0.29494300484657299</v>
      </c>
      <c r="J122"/>
      <c r="K122" s="988" t="str">
        <f>C122</f>
        <v xml:space="preserve">Exit 
Multiple </v>
      </c>
      <c r="L122" s="576">
        <f>+D122</f>
        <v>12</v>
      </c>
      <c r="M122" s="673">
        <f ca="1">IF(AND(case=1,Model!$U$14=1),Model!BU11,M122)</f>
        <v>4.6431765707561663</v>
      </c>
      <c r="N122" s="674">
        <f ca="1">IF(AND(case=1,Model!$U$14=1),Model!BV11,N122)</f>
        <v>4.343988123554575</v>
      </c>
      <c r="O122" s="674">
        <f ca="1">IF(AND(case=1,Model!$U$14=1),Model!BW11,O122)</f>
        <v>4.0817707541659702</v>
      </c>
      <c r="P122" s="674">
        <f ca="1">IF(AND(case=1,Model!$U$14=1),Model!BX11,P122)</f>
        <v>3.8500703902342868</v>
      </c>
      <c r="Q122" s="675">
        <f ca="1">IF(AND(case=1,Model!$U$14=1),Model!BY11,Q122)</f>
        <v>3.6438526068834882</v>
      </c>
      <c r="R122"/>
      <c r="S122" s="131"/>
      <c r="T122" s="318"/>
      <c r="U122" s="318"/>
    </row>
    <row r="123" spans="1:21" ht="12.75" customHeight="1" outlineLevel="1" x14ac:dyDescent="0.35">
      <c r="B123" s="495"/>
      <c r="C123" s="989"/>
      <c r="D123" s="576">
        <f>+Model!BM12</f>
        <v>13</v>
      </c>
      <c r="E123" s="659">
        <f ca="1">IF(AND(case=1,Model!$U$14=1),Model!BN12,E123)</f>
        <v>0.39156140685081486</v>
      </c>
      <c r="F123" s="660">
        <f ca="1">IF(AND(case=1,Model!$U$14=1),Model!BO12,F123)</f>
        <v>0.37311093211174018</v>
      </c>
      <c r="G123" s="661">
        <f ca="1">IF(AND(case=1,Model!$U$14=1),Model!BP12,G123)</f>
        <v>0.35608220696449289</v>
      </c>
      <c r="H123" s="662">
        <f ca="1">IF(AND(case=1,Model!$U$14=1),Model!BQ12,H123)</f>
        <v>0.34028847813606256</v>
      </c>
      <c r="I123" s="663">
        <f ca="1">IF(AND(case=1,Model!$U$14=1),Model!BR12,I123)</f>
        <v>0.3255766570568086</v>
      </c>
      <c r="J123"/>
      <c r="K123" s="989"/>
      <c r="L123" s="576">
        <f>+D123</f>
        <v>13</v>
      </c>
      <c r="M123" s="676">
        <f ca="1">IF(AND(case=1,Model!$U$14=1),Model!BU12,M123)</f>
        <v>5.2228198043619081</v>
      </c>
      <c r="N123" s="677">
        <f ca="1">IF(AND(case=1,Model!$U$14=1),Model!BV12,N123)</f>
        <v>4.8854592640680714</v>
      </c>
      <c r="O123" s="678">
        <f ca="1">IF(AND(case=1,Model!$U$14=1),Model!BW12,O123)</f>
        <v>4.5897867732390276</v>
      </c>
      <c r="P123" s="679">
        <f ca="1">IF(AND(case=1,Model!$U$14=1),Model!BX12,P123)</f>
        <v>4.3285248137837451</v>
      </c>
      <c r="Q123" s="680">
        <f ca="1">IF(AND(case=1,Model!$U$14=1),Model!BY12,Q123)</f>
        <v>4.0959966414557964</v>
      </c>
      <c r="R123"/>
      <c r="S123" s="131"/>
      <c r="T123" s="318"/>
      <c r="U123" s="318"/>
    </row>
    <row r="124" spans="1:21" ht="12.75" customHeight="1" outlineLevel="1" x14ac:dyDescent="0.35">
      <c r="B124" s="495"/>
      <c r="C124" s="990"/>
      <c r="D124" s="583">
        <f>+Model!BM13</f>
        <v>14</v>
      </c>
      <c r="E124" s="659">
        <f ca="1">IF(AND(case=1,Model!$U$14=1),Model!BN13,E124)</f>
        <v>0.42114645838737497</v>
      </c>
      <c r="F124" s="664">
        <f ca="1">IF(AND(case=1,Model!$U$14=1),Model!BO13,F124)</f>
        <v>0.40226597189903246</v>
      </c>
      <c r="G124" s="665">
        <f ca="1">IF(AND(case=1,Model!$U$14=1),Model!BP13,G124)</f>
        <v>0.38483849167823792</v>
      </c>
      <c r="H124" s="666">
        <f ca="1">IF(AND(case=1,Model!$U$14=1),Model!BQ13,H124)</f>
        <v>0.36867319941520693</v>
      </c>
      <c r="I124" s="663">
        <f ca="1">IF(AND(case=1,Model!$U$14=1),Model!BR13,I124)</f>
        <v>0.35361365675926215</v>
      </c>
      <c r="J124"/>
      <c r="K124" s="990"/>
      <c r="L124" s="583">
        <f>+D124</f>
        <v>14</v>
      </c>
      <c r="M124" s="676">
        <f ca="1">IF(AND(case=1,Model!$U$14=1),Model!BU13,M124)</f>
        <v>5.8024630379676507</v>
      </c>
      <c r="N124" s="681">
        <f ca="1">IF(AND(case=1,Model!$U$14=1),Model!BV13,N124)</f>
        <v>5.4269304045815696</v>
      </c>
      <c r="O124" s="682">
        <f ca="1">IF(AND(case=1,Model!$U$14=1),Model!BW13,O124)</f>
        <v>5.0978027923120859</v>
      </c>
      <c r="P124" s="683">
        <f ca="1">IF(AND(case=1,Model!$U$14=1),Model!BX13,P124)</f>
        <v>4.8069792373332048</v>
      </c>
      <c r="Q124" s="680">
        <f ca="1">IF(AND(case=1,Model!$U$14=1),Model!BY13,Q124)</f>
        <v>4.5481406760281073</v>
      </c>
      <c r="R124"/>
      <c r="S124" s="131"/>
      <c r="T124" s="318"/>
      <c r="U124" s="318"/>
    </row>
    <row r="125" spans="1:21" ht="12.75" customHeight="1" outlineLevel="1" x14ac:dyDescent="0.35">
      <c r="B125" s="495"/>
      <c r="C125" s="989"/>
      <c r="D125" s="576">
        <f>+Model!BM14</f>
        <v>15</v>
      </c>
      <c r="E125" s="659">
        <f ca="1">IF(AND(case=1,Model!$U$14=1),Model!BN14,E125)</f>
        <v>0.44845377802848818</v>
      </c>
      <c r="F125" s="667">
        <f ca="1">IF(AND(case=1,Model!$U$14=1),Model!BO14,F125)</f>
        <v>0.42917900681495669</v>
      </c>
      <c r="G125" s="668">
        <f ca="1">IF(AND(case=1,Model!$U$14=1),Model!BP14,G125)</f>
        <v>0.41138603091239934</v>
      </c>
      <c r="H125" s="669">
        <f ca="1">IF(AND(case=1,Model!$U$14=1),Model!BQ14,H125)</f>
        <v>0.39488025307655339</v>
      </c>
      <c r="I125" s="663">
        <f ca="1">IF(AND(case=1,Model!$U$14=1),Model!BR14,I125)</f>
        <v>0.37950215935707088</v>
      </c>
      <c r="J125"/>
      <c r="K125" s="989"/>
      <c r="L125" s="576">
        <f>+D125</f>
        <v>15</v>
      </c>
      <c r="M125" s="676">
        <f ca="1">IF(AND(case=1,Model!$U$14=1),Model!BU14,M125)</f>
        <v>6.3821062715733934</v>
      </c>
      <c r="N125" s="684">
        <f ca="1">IF(AND(case=1,Model!$U$14=1),Model!BV14,N125)</f>
        <v>5.9684015450950669</v>
      </c>
      <c r="O125" s="685">
        <f ca="1">IF(AND(case=1,Model!$U$14=1),Model!BW14,O125)</f>
        <v>5.605818811385145</v>
      </c>
      <c r="P125" s="686">
        <f ca="1">IF(AND(case=1,Model!$U$14=1),Model!BX14,P125)</f>
        <v>5.2854336608826635</v>
      </c>
      <c r="Q125" s="680">
        <f ca="1">IF(AND(case=1,Model!$U$14=1),Model!BY14,Q125)</f>
        <v>5.0002847106004165</v>
      </c>
      <c r="R125"/>
      <c r="S125" s="131"/>
      <c r="T125" s="318"/>
      <c r="U125" s="318"/>
    </row>
    <row r="126" spans="1:21" ht="12.75" customHeight="1" outlineLevel="1" x14ac:dyDescent="0.35">
      <c r="B126" s="495"/>
      <c r="C126" s="989"/>
      <c r="D126" s="576">
        <f>+Model!BM15</f>
        <v>16</v>
      </c>
      <c r="E126" s="670">
        <f ca="1">IF(AND(case=1,Model!$U$14=1),Model!BN15,E126)</f>
        <v>0.47384352087974546</v>
      </c>
      <c r="F126" s="671">
        <f ca="1">IF(AND(case=1,Model!$U$14=1),Model!BO15,F126)</f>
        <v>0.45420418381690986</v>
      </c>
      <c r="G126" s="671">
        <f ca="1">IF(AND(case=1,Model!$U$14=1),Model!BP15,G126)</f>
        <v>0.43607333302497864</v>
      </c>
      <c r="H126" s="671">
        <f ca="1">IF(AND(case=1,Model!$U$14=1),Model!BQ15,H126)</f>
        <v>0.4192528903484346</v>
      </c>
      <c r="I126" s="672">
        <f ca="1">IF(AND(case=1,Model!$U$14=1),Model!BR15,I126)</f>
        <v>0.40358048081398012</v>
      </c>
      <c r="J126"/>
      <c r="K126" s="989"/>
      <c r="L126" s="576">
        <f>+D126</f>
        <v>16</v>
      </c>
      <c r="M126" s="687">
        <f ca="1">IF(AND(case=1,Model!$U$14=1),Model!BU15,M126)</f>
        <v>6.9617495051791343</v>
      </c>
      <c r="N126" s="688">
        <f ca="1">IF(AND(case=1,Model!$U$14=1),Model!BV15,N126)</f>
        <v>6.5098726856085634</v>
      </c>
      <c r="O126" s="688">
        <f ca="1">IF(AND(case=1,Model!$U$14=1),Model!BW15,O126)</f>
        <v>6.1138348304582033</v>
      </c>
      <c r="P126" s="688">
        <f ca="1">IF(AND(case=1,Model!$U$14=1),Model!BX15,P126)</f>
        <v>5.7638880844321214</v>
      </c>
      <c r="Q126" s="689">
        <f ca="1">IF(AND(case=1,Model!$U$14=1),Model!BY15,Q126)</f>
        <v>5.4524287451727256</v>
      </c>
      <c r="R126"/>
      <c r="S126" s="131"/>
      <c r="T126" s="318"/>
      <c r="U126" s="318"/>
    </row>
    <row r="127" spans="1:21" ht="5.15" customHeight="1" outlineLevel="1" x14ac:dyDescent="0.35">
      <c r="B127" s="495"/>
      <c r="C127" s="519"/>
      <c r="D127" s="351"/>
      <c r="E127" s="520"/>
      <c r="F127" s="520"/>
      <c r="G127" s="520"/>
      <c r="H127" s="520"/>
      <c r="I127" s="520"/>
      <c r="J127"/>
      <c r="K127" s="519"/>
      <c r="L127" s="359"/>
      <c r="M127" s="521"/>
      <c r="N127" s="521"/>
      <c r="O127" s="521"/>
      <c r="P127" s="521"/>
      <c r="Q127" s="521"/>
      <c r="R127"/>
      <c r="S127" s="131"/>
      <c r="T127" s="318"/>
      <c r="U127" s="318"/>
    </row>
    <row r="128" spans="1:21" ht="15.5" outlineLevel="1" x14ac:dyDescent="0.35">
      <c r="A128" s="295" t="s">
        <v>125</v>
      </c>
      <c r="B128" s="494" t="s">
        <v>254</v>
      </c>
      <c r="C128" s="329"/>
      <c r="D128" s="276"/>
      <c r="E128" s="287"/>
      <c r="F128" s="287"/>
      <c r="G128" s="287"/>
      <c r="H128" s="287"/>
      <c r="I128" s="319"/>
      <c r="J128"/>
      <c r="K128" s="329"/>
      <c r="L128" s="276"/>
      <c r="M128" s="276"/>
      <c r="N128" s="276"/>
      <c r="O128" s="276"/>
      <c r="P128" s="276"/>
      <c r="Q128" s="320"/>
      <c r="R128"/>
      <c r="S128" s="320"/>
      <c r="T128" s="320"/>
      <c r="U128" s="320"/>
    </row>
    <row r="129" spans="2:21" ht="5.15" customHeight="1" outlineLevel="1" x14ac:dyDescent="0.35">
      <c r="B129" s="494"/>
      <c r="C129" s="329"/>
      <c r="D129" s="276"/>
      <c r="E129" s="287"/>
      <c r="F129" s="287"/>
      <c r="G129" s="287"/>
      <c r="H129" s="287"/>
      <c r="I129" s="319"/>
      <c r="J129"/>
      <c r="K129" s="329"/>
      <c r="L129" s="276"/>
      <c r="M129" s="276"/>
      <c r="N129" s="276"/>
      <c r="O129" s="276"/>
      <c r="P129" s="276"/>
      <c r="Q129" s="320"/>
      <c r="R129"/>
      <c r="S129" s="320"/>
      <c r="T129" s="320"/>
      <c r="U129" s="320"/>
    </row>
    <row r="130" spans="2:21" ht="12.75" customHeight="1" outlineLevel="1" x14ac:dyDescent="0.35">
      <c r="B130" s="495"/>
      <c r="C130" s="30"/>
      <c r="D130" s="30"/>
      <c r="E130" s="312" t="str">
        <f>$E$32</f>
        <v>Resolute VI IRR</v>
      </c>
      <c r="F130" s="312"/>
      <c r="G130" s="312"/>
      <c r="H130" s="312"/>
      <c r="I130" s="312"/>
      <c r="J130"/>
      <c r="K130" s="30"/>
      <c r="L130" s="30"/>
      <c r="M130" s="312" t="str">
        <f>$M$32</f>
        <v>Resolute VI MOIC</v>
      </c>
      <c r="N130" s="312"/>
      <c r="O130" s="312"/>
      <c r="P130" s="312"/>
      <c r="Q130" s="312"/>
      <c r="R130"/>
      <c r="S130" s="257"/>
      <c r="T130" s="313"/>
      <c r="U130" s="313"/>
    </row>
    <row r="131" spans="2:21" ht="12.75" customHeight="1" outlineLevel="1" x14ac:dyDescent="0.35">
      <c r="B131" s="495"/>
      <c r="C131" s="30"/>
      <c r="D131" s="30"/>
      <c r="E131" s="314" t="str">
        <f>+$E$33</f>
        <v>Purchase Price / $18.5mm LTM Jun-25E EBITDA</v>
      </c>
      <c r="F131" s="314"/>
      <c r="G131" s="314"/>
      <c r="H131" s="314"/>
      <c r="I131" s="314"/>
      <c r="J131"/>
      <c r="K131" s="30"/>
      <c r="L131" s="30"/>
      <c r="M131" s="314" t="str">
        <f>+$E$33</f>
        <v>Purchase Price / $18.5mm LTM Jun-25E EBITDA</v>
      </c>
      <c r="N131" s="314"/>
      <c r="O131" s="314"/>
      <c r="P131" s="314"/>
      <c r="Q131" s="314"/>
      <c r="R131"/>
      <c r="S131" s="256"/>
      <c r="T131" s="295"/>
      <c r="U131" s="295"/>
    </row>
    <row r="132" spans="2:21" ht="12.75" customHeight="1" outlineLevel="1" x14ac:dyDescent="0.35">
      <c r="B132" s="495"/>
      <c r="D132" s="256"/>
      <c r="E132" s="441">
        <f>+E$34</f>
        <v>235</v>
      </c>
      <c r="F132" s="441">
        <f>+F$34</f>
        <v>245</v>
      </c>
      <c r="G132" s="441">
        <f>+G$34</f>
        <v>255</v>
      </c>
      <c r="H132" s="441">
        <f>+H$34</f>
        <v>265</v>
      </c>
      <c r="I132" s="441">
        <f>+I$34</f>
        <v>275</v>
      </c>
      <c r="J132"/>
      <c r="L132" s="256"/>
      <c r="M132" s="441">
        <f>+M$34</f>
        <v>235</v>
      </c>
      <c r="N132" s="441">
        <f>+N$34</f>
        <v>245</v>
      </c>
      <c r="O132" s="441">
        <f>+O$34</f>
        <v>255</v>
      </c>
      <c r="P132" s="441">
        <f>+P$34</f>
        <v>265</v>
      </c>
      <c r="Q132" s="441">
        <f>+Q$34</f>
        <v>275</v>
      </c>
      <c r="R132"/>
      <c r="S132" s="326"/>
      <c r="T132" s="315"/>
      <c r="U132" s="315"/>
    </row>
    <row r="133" spans="2:21" ht="12.75" customHeight="1" outlineLevel="1" x14ac:dyDescent="0.35">
      <c r="B133" s="495"/>
      <c r="D133" s="256"/>
      <c r="E133" s="316">
        <f>E98</f>
        <v>12.737127371273713</v>
      </c>
      <c r="F133" s="316">
        <f>F98</f>
        <v>13.279132791327914</v>
      </c>
      <c r="G133" s="316">
        <f>G98</f>
        <v>13.821138211382115</v>
      </c>
      <c r="H133" s="316">
        <f>H98</f>
        <v>14.363143631436316</v>
      </c>
      <c r="I133" s="316">
        <f>I98</f>
        <v>14.905149051490515</v>
      </c>
      <c r="J133"/>
      <c r="L133" s="256"/>
      <c r="M133" s="316">
        <f>M98</f>
        <v>12.737127371273713</v>
      </c>
      <c r="N133" s="316">
        <f>N98</f>
        <v>13.279132791327914</v>
      </c>
      <c r="O133" s="316">
        <f>O98</f>
        <v>13.821138211382115</v>
      </c>
      <c r="P133" s="316">
        <f>P98</f>
        <v>14.363143631436316</v>
      </c>
      <c r="Q133" s="316">
        <f>Q98</f>
        <v>14.905149051490515</v>
      </c>
      <c r="R133"/>
      <c r="S133" s="327"/>
      <c r="T133" s="317"/>
      <c r="U133" s="317"/>
    </row>
    <row r="134" spans="2:21" ht="12.75" customHeight="1" outlineLevel="1" x14ac:dyDescent="0.35">
      <c r="B134" s="495"/>
      <c r="C134" s="988" t="s">
        <v>138</v>
      </c>
      <c r="D134" s="576">
        <f>+Model!BM11</f>
        <v>12</v>
      </c>
      <c r="E134" s="656">
        <f ca="1">IF(AND(case=1,Model!$U$14=0),Model!BN11,E134)</f>
        <v>0.24441506266593932</v>
      </c>
      <c r="F134" s="657">
        <f ca="1">IF(AND(case=1,Model!$U$14=0),Model!BO11,F134)</f>
        <v>0.22816331982612614</v>
      </c>
      <c r="G134" s="657">
        <f ca="1">IF(AND(case=1,Model!$U$14=0),Model!BP11,G134)</f>
        <v>0.21317599415779118</v>
      </c>
      <c r="H134" s="657">
        <f ca="1">IF(AND(case=1,Model!$U$14=0),Model!BQ11,H134)</f>
        <v>0.19928678870201114</v>
      </c>
      <c r="I134" s="658">
        <f ca="1">IF(AND(case=1,Model!$U$14=0),Model!BR11,I134)</f>
        <v>0.1863593637943268</v>
      </c>
      <c r="J134"/>
      <c r="K134" s="988" t="str">
        <f>C134</f>
        <v xml:space="preserve">Exit 
Multiple </v>
      </c>
      <c r="L134" s="576">
        <f>+D134</f>
        <v>12</v>
      </c>
      <c r="M134" s="673">
        <f ca="1">IF(AND(case=1,Model!$U$14=0),Model!BU11,M134)</f>
        <v>2.9859771752035988</v>
      </c>
      <c r="N134" s="674">
        <f ca="1">IF(AND(case=1,Model!$U$14=0),Model!BV11,N134)</f>
        <v>2.795922698593817</v>
      </c>
      <c r="O134" s="674">
        <f ca="1">IF(AND(case=1,Model!$U$14=0),Model!BW11,O134)</f>
        <v>2.6293534864466825</v>
      </c>
      <c r="P134" s="674">
        <f ca="1">IF(AND(case=1,Model!$U$14=0),Model!BX11,P134)</f>
        <v>2.4821696932289528</v>
      </c>
      <c r="Q134" s="675">
        <f ca="1">IF(AND(case=1,Model!$U$14=0),Model!BY11,Q134)</f>
        <v>2.351173284472893</v>
      </c>
      <c r="R134"/>
      <c r="S134" s="131"/>
      <c r="T134" s="318"/>
      <c r="U134" s="318"/>
    </row>
    <row r="135" spans="2:21" ht="12.75" customHeight="1" outlineLevel="1" x14ac:dyDescent="0.35">
      <c r="B135" s="495"/>
      <c r="C135" s="989"/>
      <c r="D135" s="576">
        <f>+Model!BM12</f>
        <v>13</v>
      </c>
      <c r="E135" s="659">
        <f ca="1">IF(AND(case=1,Model!$U$14=0),Model!BN12,E135)</f>
        <v>0.26504597067832947</v>
      </c>
      <c r="F135" s="660">
        <f ca="1">IF(AND(case=1,Model!$U$14=0),Model!BO12,F135)</f>
        <v>0.2484783709049225</v>
      </c>
      <c r="G135" s="661">
        <f ca="1">IF(AND(case=1,Model!$U$14=0),Model!BP12,G135)</f>
        <v>0.23319749236106874</v>
      </c>
      <c r="H135" s="662">
        <f ca="1">IF(AND(case=1,Model!$U$14=0),Model!BQ12,H135)</f>
        <v>0.21903414130210877</v>
      </c>
      <c r="I135" s="663">
        <f ca="1">IF(AND(case=1,Model!$U$14=0),Model!BR12,I135)</f>
        <v>0.20584961771965032</v>
      </c>
      <c r="J135"/>
      <c r="K135" s="989"/>
      <c r="L135" s="576">
        <f>+D135</f>
        <v>13</v>
      </c>
      <c r="M135" s="676">
        <f ca="1">IF(AND(case=1,Model!$U$14=0),Model!BU12,M135)</f>
        <v>3.2419870411095921</v>
      </c>
      <c r="N135" s="677">
        <f ca="1">IF(AND(case=1,Model!$U$14=0),Model!BV12,N135)</f>
        <v>3.0350731760381668</v>
      </c>
      <c r="O135" s="678">
        <f ca="1">IF(AND(case=1,Model!$U$14=0),Model!BW12,O135)</f>
        <v>2.8537279072066455</v>
      </c>
      <c r="P135" s="679">
        <f ca="1">IF(AND(case=1,Model!$U$14=0),Model!BX12,P135)</f>
        <v>2.6934877031213009</v>
      </c>
      <c r="Q135" s="680">
        <f ca="1">IF(AND(case=1,Model!$U$14=0),Model!BY12,Q135)</f>
        <v>2.5508708374011304</v>
      </c>
      <c r="R135"/>
      <c r="S135" s="131"/>
      <c r="T135" s="318"/>
      <c r="U135" s="318"/>
    </row>
    <row r="136" spans="2:21" ht="12.75" customHeight="1" outlineLevel="1" x14ac:dyDescent="0.35">
      <c r="B136" s="495"/>
      <c r="C136" s="990"/>
      <c r="D136" s="583">
        <f>+Model!BM13</f>
        <v>14</v>
      </c>
      <c r="E136" s="659">
        <f ca="1">IF(AND(case=1,Model!$U$14=0),Model!BN13,E136)</f>
        <v>0.28441190123558058</v>
      </c>
      <c r="F136" s="664">
        <f ca="1">IF(AND(case=1,Model!$U$14=0),Model!BO13,F136)</f>
        <v>0.26755043864250183</v>
      </c>
      <c r="G136" s="665">
        <f ca="1">IF(AND(case=1,Model!$U$14=0),Model!BP13,G136)</f>
        <v>0.25199654698371887</v>
      </c>
      <c r="H136" s="666">
        <f ca="1">IF(AND(case=1,Model!$U$14=0),Model!BQ13,H136)</f>
        <v>0.23757832646369931</v>
      </c>
      <c r="I136" s="663">
        <f ca="1">IF(AND(case=1,Model!$U$14=0),Model!BR13,I136)</f>
        <v>0.22415485978126529</v>
      </c>
      <c r="J136"/>
      <c r="K136" s="990"/>
      <c r="L136" s="583">
        <f>+D136</f>
        <v>14</v>
      </c>
      <c r="M136" s="676">
        <f ca="1">IF(AND(case=1,Model!$U$14=0),Model!BU13,M136)</f>
        <v>3.4979969106901341</v>
      </c>
      <c r="N136" s="681">
        <f ca="1">IF(AND(case=1,Model!$U$14=0),Model!BV13,N136)</f>
        <v>3.2742236534830131</v>
      </c>
      <c r="O136" s="682">
        <f ca="1">IF(AND(case=1,Model!$U$14=0),Model!BW13,O136)</f>
        <v>3.078102327966608</v>
      </c>
      <c r="P136" s="683">
        <f ca="1">IF(AND(case=1,Model!$U$14=0),Model!BX13,P136)</f>
        <v>2.9048057130136482</v>
      </c>
      <c r="Q136" s="680">
        <f ca="1">IF(AND(case=1,Model!$U$14=0),Model!BY13,Q136)</f>
        <v>2.7505683903293674</v>
      </c>
      <c r="R136"/>
      <c r="S136" s="131"/>
      <c r="T136" s="318"/>
      <c r="U136" s="318"/>
    </row>
    <row r="137" spans="2:21" ht="12.75" customHeight="1" outlineLevel="1" x14ac:dyDescent="0.35">
      <c r="B137" s="495"/>
      <c r="C137" s="989"/>
      <c r="D137" s="576">
        <f>+Model!BM14</f>
        <v>15</v>
      </c>
      <c r="E137" s="659">
        <f ca="1">IF(AND(case=1,Model!$U$14=0),Model!BN14,E137)</f>
        <v>0.30267502665519719</v>
      </c>
      <c r="F137" s="667">
        <f ca="1">IF(AND(case=1,Model!$U$14=0),Model!BO14,F137)</f>
        <v>0.28553856015205392</v>
      </c>
      <c r="G137" s="668">
        <f ca="1">IF(AND(case=1,Model!$U$14=0),Model!BP14,G137)</f>
        <v>0.2697292506694795</v>
      </c>
      <c r="H137" s="669">
        <f ca="1">IF(AND(case=1,Model!$U$14=0),Model!BQ14,H137)</f>
        <v>0.25507267117500287</v>
      </c>
      <c r="I137" s="663">
        <f ca="1">IF(AND(case=1,Model!$U$14=0),Model!BR14,I137)</f>
        <v>0.24142580628395083</v>
      </c>
      <c r="J137"/>
      <c r="K137" s="989"/>
      <c r="L137" s="576">
        <f>+D137</f>
        <v>15</v>
      </c>
      <c r="M137" s="676">
        <f ca="1">IF(AND(case=1,Model!$U$14=0),Model!BU14,M137)</f>
        <v>3.7540067802706774</v>
      </c>
      <c r="N137" s="684">
        <f ca="1">IF(AND(case=1,Model!$U$14=0),Model!BV14,N137)</f>
        <v>3.5133741309278599</v>
      </c>
      <c r="O137" s="685">
        <f ca="1">IF(AND(case=1,Model!$U$14=0),Model!BW14,O137)</f>
        <v>3.3024767487265709</v>
      </c>
      <c r="P137" s="686">
        <f ca="1">IF(AND(case=1,Model!$U$14=0),Model!BX14,P137)</f>
        <v>3.1161237229059964</v>
      </c>
      <c r="Q137" s="680">
        <f ca="1">IF(AND(case=1,Model!$U$14=0),Model!BY14,Q137)</f>
        <v>2.9502659432576053</v>
      </c>
      <c r="R137"/>
      <c r="S137" s="131"/>
      <c r="T137" s="318"/>
      <c r="U137" s="318"/>
    </row>
    <row r="138" spans="2:21" ht="12.75" customHeight="1" outlineLevel="1" x14ac:dyDescent="0.35">
      <c r="B138" s="495"/>
      <c r="C138" s="989"/>
      <c r="D138" s="576">
        <f>+Model!BM15</f>
        <v>16</v>
      </c>
      <c r="E138" s="670">
        <f ca="1">IF(AND(case=1,Model!$U$14=0),Model!BN15,E138)</f>
        <v>0.31996729969978344</v>
      </c>
      <c r="F138" s="671">
        <f ca="1">IF(AND(case=1,Model!$U$14=0),Model!BO15,F138)</f>
        <v>0.30257219672203062</v>
      </c>
      <c r="G138" s="671">
        <f ca="1">IF(AND(case=1,Model!$U$14=0),Model!BP15,G138)</f>
        <v>0.28652275204658506</v>
      </c>
      <c r="H138" s="671">
        <f ca="1">IF(AND(case=1,Model!$U$14=0),Model!BQ15,H138)</f>
        <v>0.27164211869239807</v>
      </c>
      <c r="I138" s="672">
        <f ca="1">IF(AND(case=1,Model!$U$14=0),Model!BR15,I138)</f>
        <v>0.25778532624244688</v>
      </c>
      <c r="J138"/>
      <c r="K138" s="989"/>
      <c r="L138" s="576">
        <f>+D138</f>
        <v>16</v>
      </c>
      <c r="M138" s="687">
        <f ca="1">IF(AND(case=1,Model!$U$14=0),Model!BU15,M138)</f>
        <v>4.0100166498512202</v>
      </c>
      <c r="N138" s="688">
        <f ca="1">IF(AND(case=1,Model!$U$14=0),Model!BV15,N138)</f>
        <v>3.7525246083727071</v>
      </c>
      <c r="O138" s="688">
        <f ca="1">IF(AND(case=1,Model!$U$14=0),Model!BW15,O138)</f>
        <v>3.5268511694865334</v>
      </c>
      <c r="P138" s="688">
        <f ca="1">IF(AND(case=1,Model!$U$14=0),Model!BX15,P138)</f>
        <v>3.327441732798345</v>
      </c>
      <c r="Q138" s="689">
        <f ca="1">IF(AND(case=1,Model!$U$14=0),Model!BY15,Q138)</f>
        <v>3.1499634961858431</v>
      </c>
      <c r="R138"/>
      <c r="S138" s="131"/>
      <c r="T138" s="318"/>
      <c r="U138" s="318"/>
    </row>
    <row r="139" spans="2:21" ht="15.4" customHeight="1" x14ac:dyDescent="0.35">
      <c r="B139" s="495"/>
      <c r="C139" s="329"/>
      <c r="D139" s="350"/>
      <c r="E139" s="520"/>
      <c r="F139" s="520"/>
      <c r="G139" s="520"/>
      <c r="H139" s="520"/>
      <c r="I139" s="520"/>
      <c r="J139"/>
      <c r="K139" s="329"/>
      <c r="L139" s="131"/>
      <c r="M139" s="521"/>
      <c r="N139" s="521"/>
      <c r="O139" s="521"/>
      <c r="P139" s="521"/>
      <c r="Q139" s="521"/>
      <c r="R139"/>
      <c r="S139" s="131"/>
      <c r="T139" s="318"/>
      <c r="U139" s="318"/>
    </row>
    <row r="140" spans="2:21" ht="12.75" customHeight="1" x14ac:dyDescent="0.3">
      <c r="B140" s="903" t="str">
        <f>+Model!$B$126</f>
        <v>(1) Valuation and financing multiples use LTM Jun-25E EBITDA of $18.5mm, estimated as the average of FY24A and FY25E EBITDA at $18.5mm. Transaction modeled to close illustratively on June 30, 2025 with a 5-year hold period (exit on June 30, 2030).</v>
      </c>
      <c r="C140" s="324"/>
      <c r="D140" s="324"/>
      <c r="E140" s="324"/>
      <c r="I140" s="39"/>
      <c r="J140" s="39"/>
      <c r="K140" s="39"/>
    </row>
    <row r="141" spans="2:21" ht="12.75" customHeight="1" x14ac:dyDescent="0.3">
      <c r="B141" s="26" t="str">
        <f>"(2) Please see below for case assumptions running through the model, unless stated otherwise:"</f>
        <v>(2) Please see below for case assumptions running through the model, unless stated otherwise:</v>
      </c>
      <c r="C141" s="26" t="s">
        <v>232</v>
      </c>
      <c r="I141" s="39"/>
      <c r="J141" s="39"/>
      <c r="K141" s="39"/>
    </row>
    <row r="142" spans="2:21" ht="12.75" customHeight="1" x14ac:dyDescent="0.3">
      <c r="B142" s="26" t="str">
        <f>"(3) Please see below for case assumptions running through the model, unless stated otherwise:"</f>
        <v>(3) Please see below for case assumptions running through the model, unless stated otherwise:</v>
      </c>
      <c r="E142" s="39"/>
      <c r="F142" s="39"/>
      <c r="G142" s="39"/>
      <c r="H142" s="39"/>
      <c r="I142" s="39"/>
      <c r="J142" s="39"/>
      <c r="K142" s="39"/>
    </row>
    <row r="143" spans="2:21" ht="12.75" customHeight="1" x14ac:dyDescent="0.3">
      <c r="B143" s="495"/>
      <c r="C143" s="288" t="s">
        <v>6</v>
      </c>
      <c r="H143" s="841">
        <f>+Model!$K$10</f>
        <v>255</v>
      </c>
      <c r="I143" s="39"/>
      <c r="J143" s="39"/>
      <c r="K143" s="39"/>
    </row>
    <row r="144" spans="2:21" ht="12.75" customHeight="1" x14ac:dyDescent="0.3">
      <c r="B144" s="495"/>
      <c r="C144" s="288" t="s">
        <v>114</v>
      </c>
      <c r="H144" s="530">
        <f>+Model!$L$95</f>
        <v>14</v>
      </c>
      <c r="I144" s="39"/>
      <c r="J144" s="39"/>
      <c r="K144" s="39"/>
    </row>
    <row r="145" spans="1:21" ht="12.75" customHeight="1" x14ac:dyDescent="0.3">
      <c r="B145" s="495"/>
      <c r="C145" s="288" t="s">
        <v>289</v>
      </c>
      <c r="H145" s="577">
        <f>Model!$X$3</f>
        <v>5.5</v>
      </c>
      <c r="I145" s="39"/>
      <c r="J145" s="39"/>
      <c r="K145" s="39"/>
    </row>
    <row r="146" spans="1:21" ht="5.15" customHeight="1" x14ac:dyDescent="0.3">
      <c r="B146" s="495"/>
      <c r="C146" s="288"/>
      <c r="H146" s="453"/>
      <c r="I146" s="39"/>
      <c r="J146" s="39"/>
      <c r="K146" s="39"/>
    </row>
    <row r="147" spans="1:21" ht="15.4" customHeight="1" x14ac:dyDescent="0.6">
      <c r="A147" s="295"/>
      <c r="B147" s="37"/>
      <c r="C147" s="338" t="s">
        <v>180</v>
      </c>
      <c r="D147" s="339"/>
      <c r="E147" s="340"/>
      <c r="F147" s="340"/>
      <c r="G147" s="341" t="s">
        <v>139</v>
      </c>
      <c r="H147" s="342" t="s">
        <v>140</v>
      </c>
      <c r="I147" s="342"/>
      <c r="K147" s="40"/>
      <c r="L147" s="40"/>
      <c r="M147" s="40"/>
      <c r="N147" s="40"/>
      <c r="O147" s="40"/>
      <c r="P147" s="40"/>
      <c r="Q147" s="40"/>
      <c r="R147" s="40"/>
      <c r="T147" s="40"/>
      <c r="U147" s="40"/>
    </row>
    <row r="148" spans="1:21" ht="12.75" customHeight="1" x14ac:dyDescent="0.3">
      <c r="C148" s="343" t="s">
        <v>271</v>
      </c>
      <c r="D148" s="343"/>
      <c r="E148" s="343"/>
      <c r="F148" s="343"/>
      <c r="G148" s="344">
        <f>IF(case=2,Model!$P$20,G148)</f>
        <v>7.4999999999999956E-2</v>
      </c>
      <c r="H148" s="344">
        <f ca="1">IF(case=1,Model!$P$20,H148)</f>
        <v>0.13192693525440746</v>
      </c>
      <c r="I148" s="345"/>
    </row>
    <row r="149" spans="1:21" ht="12.75" customHeight="1" x14ac:dyDescent="0.3">
      <c r="C149" s="906" t="s">
        <v>272</v>
      </c>
      <c r="D149" s="906"/>
      <c r="E149" s="906"/>
      <c r="F149" s="906"/>
      <c r="G149" s="345">
        <f>IF(case=2,Model!$P$28,G149)</f>
        <v>9.2608025860935861E-2</v>
      </c>
      <c r="H149" s="345">
        <f ca="1">IF(case=1,Model!$P$28,H149)</f>
        <v>0.16705568938592252</v>
      </c>
      <c r="I149" s="345"/>
    </row>
    <row r="150" spans="1:21" ht="12.75" customHeight="1" x14ac:dyDescent="0.3">
      <c r="C150" s="343" t="s">
        <v>273</v>
      </c>
      <c r="D150" s="343"/>
      <c r="E150" s="343"/>
      <c r="F150" s="343"/>
      <c r="G150" s="690">
        <f>+IF(case=2,Model!$AV$28,G150)</f>
        <v>31.142389157983398</v>
      </c>
      <c r="H150" s="690">
        <f>+IF(case=2,Model!$AH$28,H150)</f>
        <v>43.3</v>
      </c>
      <c r="I150" s="345"/>
    </row>
    <row r="151" spans="1:21" ht="12.75" customHeight="1" x14ac:dyDescent="0.3">
      <c r="C151" s="906" t="s">
        <v>274</v>
      </c>
      <c r="D151" s="906"/>
      <c r="E151" s="906"/>
      <c r="F151" s="906"/>
      <c r="G151" s="909">
        <f>+G150/$H$150</f>
        <v>0.71922376808275756</v>
      </c>
      <c r="H151" s="909">
        <f>+H150/$H$150</f>
        <v>1</v>
      </c>
      <c r="I151" s="345"/>
    </row>
    <row r="152" spans="1:21" ht="12.75" customHeight="1" x14ac:dyDescent="0.3">
      <c r="C152" s="343" t="s">
        <v>275</v>
      </c>
      <c r="D152" s="343"/>
      <c r="E152" s="343"/>
      <c r="F152" s="343"/>
      <c r="G152" s="654">
        <f>AVERAGE(Model!AQ55:AV55)</f>
        <v>1.5568069916297391E-2</v>
      </c>
      <c r="H152" s="344">
        <f>AVERAGE(Model!AC55:AH55)</f>
        <v>1.0975613354111527E-2</v>
      </c>
      <c r="I152" s="345"/>
    </row>
    <row r="153" spans="1:21" ht="12.75" customHeight="1" x14ac:dyDescent="0.3">
      <c r="C153" s="906" t="s">
        <v>276</v>
      </c>
      <c r="D153" s="906"/>
      <c r="E153" s="906"/>
      <c r="F153" s="906"/>
      <c r="G153" s="907">
        <f>SUM(Acquisitions!$W$13:$AA$13)</f>
        <v>4</v>
      </c>
      <c r="H153" s="907">
        <f>SUM(Acquisitions!$N$13:$R$13)</f>
        <v>4</v>
      </c>
      <c r="I153" s="345"/>
    </row>
    <row r="154" spans="1:21" ht="12.75" customHeight="1" x14ac:dyDescent="0.3">
      <c r="C154" s="343" t="s">
        <v>270</v>
      </c>
      <c r="D154" s="343"/>
      <c r="E154" s="343"/>
      <c r="F154" s="343"/>
      <c r="G154" s="690">
        <f>+Acquisitions!$W$17</f>
        <v>7.0175438596491233</v>
      </c>
      <c r="H154" s="910">
        <v>30</v>
      </c>
      <c r="I154" s="345"/>
    </row>
    <row r="155" spans="1:21" ht="12.75" customHeight="1" x14ac:dyDescent="0.3">
      <c r="C155" s="906" t="s">
        <v>124</v>
      </c>
      <c r="D155" s="906"/>
      <c r="E155" s="906"/>
      <c r="F155" s="906"/>
      <c r="G155" s="376">
        <f>IF(case=2,Model!$AC$3,G155)</f>
        <v>2</v>
      </c>
      <c r="H155" s="376">
        <f ca="1">IF(case=1,Model!$AC$6,H155)</f>
        <v>9.3000000000000007</v>
      </c>
      <c r="I155" s="376"/>
      <c r="K155" s="40"/>
      <c r="L155" s="40"/>
      <c r="M155" s="40"/>
      <c r="N155" s="40"/>
      <c r="O155" s="40"/>
      <c r="P155" s="40"/>
      <c r="Q155" s="40"/>
      <c r="R155" s="40"/>
      <c r="T155" s="40"/>
      <c r="U155" s="40"/>
    </row>
    <row r="156" spans="1:21" ht="12.75" customHeight="1" x14ac:dyDescent="0.3">
      <c r="C156" s="343" t="s">
        <v>186</v>
      </c>
      <c r="D156" s="343"/>
      <c r="E156" s="343"/>
      <c r="F156" s="343"/>
      <c r="G156" s="908">
        <f>IF(case=2,Model!$AC$4,G156)</f>
        <v>10</v>
      </c>
      <c r="H156" s="908">
        <f ca="1">IF(case=1,Model!$AC$7,H156)</f>
        <v>10</v>
      </c>
      <c r="I156" s="361"/>
      <c r="K156" s="40"/>
      <c r="L156" s="40"/>
      <c r="M156" s="40"/>
      <c r="N156" s="40"/>
      <c r="O156" s="40"/>
      <c r="P156" s="40"/>
      <c r="Q156" s="40"/>
      <c r="R156" s="40"/>
      <c r="T156" s="40"/>
      <c r="U156" s="40"/>
    </row>
    <row r="157" spans="1:21" ht="5.15" customHeight="1" x14ac:dyDescent="0.35">
      <c r="B157" s="495"/>
      <c r="C157" s="519"/>
      <c r="D157" s="351"/>
      <c r="E157" s="520"/>
      <c r="F157" s="520"/>
      <c r="G157" s="520"/>
      <c r="H157" s="520"/>
      <c r="I157" s="520"/>
      <c r="J157"/>
      <c r="K157" s="519"/>
      <c r="L157" s="359"/>
      <c r="M157" s="521"/>
      <c r="N157" s="521"/>
      <c r="O157" s="521"/>
      <c r="P157" s="521"/>
      <c r="Q157" s="521"/>
      <c r="R157"/>
      <c r="S157" s="131"/>
      <c r="T157" s="318"/>
      <c r="U157" s="318"/>
    </row>
  </sheetData>
  <mergeCells count="20">
    <mergeCell ref="C99:C103"/>
    <mergeCell ref="K99:K103"/>
    <mergeCell ref="C134:C138"/>
    <mergeCell ref="K134:K138"/>
    <mergeCell ref="C89:C93"/>
    <mergeCell ref="K89:K93"/>
    <mergeCell ref="C110:C114"/>
    <mergeCell ref="K110:K114"/>
    <mergeCell ref="C122:C126"/>
    <mergeCell ref="K122:K126"/>
    <mergeCell ref="C77:C81"/>
    <mergeCell ref="K77:K81"/>
    <mergeCell ref="C57:C61"/>
    <mergeCell ref="K57:K61"/>
    <mergeCell ref="C36:C40"/>
    <mergeCell ref="K36:K40"/>
    <mergeCell ref="C46:C50"/>
    <mergeCell ref="K46:K50"/>
    <mergeCell ref="C67:C71"/>
    <mergeCell ref="K67:K71"/>
  </mergeCells>
  <conditionalFormatting sqref="E36:I40">
    <cfRule type="expression" dxfId="46" priority="215">
      <formula>black=1</formula>
    </cfRule>
  </conditionalFormatting>
  <conditionalFormatting sqref="E46:I50">
    <cfRule type="expression" dxfId="45" priority="214">
      <formula>black=1</formula>
    </cfRule>
  </conditionalFormatting>
  <conditionalFormatting sqref="E57:I61">
    <cfRule type="expression" dxfId="44" priority="15">
      <formula>black=1</formula>
    </cfRule>
  </conditionalFormatting>
  <conditionalFormatting sqref="E67:I71">
    <cfRule type="expression" dxfId="43" priority="14">
      <formula>black=1</formula>
    </cfRule>
  </conditionalFormatting>
  <conditionalFormatting sqref="E77:I126">
    <cfRule type="expression" dxfId="42" priority="10">
      <formula>black=1</formula>
    </cfRule>
  </conditionalFormatting>
  <conditionalFormatting sqref="E134:I138">
    <cfRule type="expression" dxfId="41" priority="9">
      <formula>black=1</formula>
    </cfRule>
  </conditionalFormatting>
  <conditionalFormatting sqref="G153:H154 M134:Q138">
    <cfRule type="expression" dxfId="39" priority="398">
      <formula>black=1</formula>
    </cfRule>
  </conditionalFormatting>
  <conditionalFormatting sqref="M36:Q40">
    <cfRule type="expression" dxfId="32" priority="25">
      <formula>black=1</formula>
    </cfRule>
  </conditionalFormatting>
  <conditionalFormatting sqref="M46:Q50">
    <cfRule type="expression" dxfId="31" priority="205">
      <formula>black=1</formula>
    </cfRule>
  </conditionalFormatting>
  <conditionalFormatting sqref="M57:Q61">
    <cfRule type="expression" dxfId="30" priority="8">
      <formula>black=1</formula>
    </cfRule>
  </conditionalFormatting>
  <conditionalFormatting sqref="M67:Q71">
    <cfRule type="expression" dxfId="29" priority="7">
      <formula>black=1</formula>
    </cfRule>
  </conditionalFormatting>
  <conditionalFormatting sqref="M77:Q126">
    <cfRule type="expression" dxfId="28" priority="3">
      <formula>black=1</formula>
    </cfRule>
  </conditionalFormatting>
  <printOptions horizontalCentered="1"/>
  <pageMargins left="0.1" right="0.1" top="0.1" bottom="0.1" header="0.1" footer="0.1"/>
  <pageSetup scale="42" fitToHeight="0" orientation="portrait" horizontalDpi="1200" verticalDpi="1200" r:id="rId1"/>
  <customProperties>
    <customPr name="Guid" r:id="rId2"/>
  </customProperties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479D286-897D-4DB7-9EF0-F66EDBFFF5A9}">
            <xm:f>Cover!$K$5=1</xm:f>
            <x14:dxf>
              <font>
                <color theme="1"/>
              </font>
            </x14:dxf>
          </x14:cfRule>
          <xm:sqref>A1:XFD1048576</xm:sqref>
        </x14:conditionalFormatting>
        <x14:conditionalFormatting xmlns:xm="http://schemas.microsoft.com/office/excel/2006/main">
          <x14:cfRule type="expression" priority="2" id="{42DF9F77-6BE3-4FF3-9012-808A65C5982A}">
            <xm:f>Cover!$C$1=1</xm:f>
            <x14:dxf>
              <font>
                <color theme="1"/>
              </font>
            </x14:dxf>
          </x14:cfRule>
          <xm:sqref>B141</xm:sqref>
        </x14:conditionalFormatting>
        <x14:conditionalFormatting xmlns:xm="http://schemas.microsoft.com/office/excel/2006/main">
          <x14:cfRule type="expression" priority="220" id="{032B0196-D8E7-41E7-99DF-EF565EC6E1D4}">
            <xm:f>Cover!$C$1=1</xm:f>
            <x14:dxf>
              <font>
                <color theme="1"/>
              </font>
            </x14:dxf>
          </x14:cfRule>
          <xm:sqref>B36:D40</xm:sqref>
        </x14:conditionalFormatting>
        <x14:conditionalFormatting xmlns:xm="http://schemas.microsoft.com/office/excel/2006/main">
          <x14:cfRule type="expression" priority="154" id="{3571AA1A-B924-4CC2-8BB7-FD740AA69B88}">
            <xm:f>Cover!$C$1=1</xm:f>
            <x14:dxf>
              <font>
                <color theme="1"/>
              </font>
            </x14:dxf>
          </x14:cfRule>
          <xm:sqref>B46:D50</xm:sqref>
        </x14:conditionalFormatting>
        <x14:conditionalFormatting xmlns:xm="http://schemas.microsoft.com/office/excel/2006/main">
          <x14:cfRule type="expression" priority="198" id="{30EB9445-CB69-408B-91B8-4B807886758D}">
            <xm:f>Cover!$C$1=1</xm:f>
            <x14:dxf>
              <font>
                <color theme="1"/>
              </font>
            </x14:dxf>
          </x14:cfRule>
          <xm:sqref>B57:D61</xm:sqref>
        </x14:conditionalFormatting>
        <x14:conditionalFormatting xmlns:xm="http://schemas.microsoft.com/office/excel/2006/main">
          <x14:cfRule type="expression" priority="138" id="{839E12B3-08B4-478C-B227-8581C9D2645F}">
            <xm:f>Cover!$C$1=1</xm:f>
            <x14:dxf>
              <font>
                <color theme="1"/>
              </font>
            </x14:dxf>
          </x14:cfRule>
          <xm:sqref>B67:D71</xm:sqref>
        </x14:conditionalFormatting>
        <x14:conditionalFormatting xmlns:xm="http://schemas.microsoft.com/office/excel/2006/main">
          <x14:cfRule type="expression" priority="372" id="{153E3459-C8C4-4EF7-848A-5603A301B132}">
            <xm:f>Cover!$C$1=1</xm:f>
            <x14:dxf>
              <font>
                <color theme="1"/>
              </font>
            </x14:dxf>
          </x14:cfRule>
          <xm:sqref>B77:D126</xm:sqref>
        </x14:conditionalFormatting>
        <x14:conditionalFormatting xmlns:xm="http://schemas.microsoft.com/office/excel/2006/main">
          <x14:cfRule type="expression" priority="228" id="{786ED7E8-29ED-48F6-9AA3-23F6D3565A29}">
            <xm:f>Cover!$C$1=1</xm:f>
            <x14:dxf>
              <font>
                <color theme="1"/>
              </font>
            </x14:dxf>
          </x14:cfRule>
          <xm:sqref>B51:K56 M51:Q56</xm:sqref>
        </x14:conditionalFormatting>
        <x14:conditionalFormatting xmlns:xm="http://schemas.microsoft.com/office/excel/2006/main">
          <x14:cfRule type="expression" priority="391" id="{9135B45D-B965-4016-B4E4-B6055A5E69F2}">
            <xm:f>Cover!$C$1=1</xm:f>
            <x14:dxf>
              <font>
                <color theme="1"/>
              </font>
            </x14:dxf>
          </x14:cfRule>
          <xm:sqref>B72:K76 M72:Q76 J77:K126</xm:sqref>
        </x14:conditionalFormatting>
        <x14:conditionalFormatting xmlns:xm="http://schemas.microsoft.com/office/excel/2006/main">
          <x14:cfRule type="expression" priority="393" id="{6719E16E-6B8F-46E3-BF4F-199CE7801A53}">
            <xm:f>Cover!$C$1=1</xm:f>
            <x14:dxf>
              <font>
                <color theme="1"/>
              </font>
            </x14:dxf>
          </x14:cfRule>
          <xm:sqref>B94:K98 B104:K109 M94:Q98 M104:Q109</xm:sqref>
        </x14:conditionalFormatting>
        <x14:conditionalFormatting xmlns:xm="http://schemas.microsoft.com/office/excel/2006/main">
          <x14:cfRule type="expression" priority="197" id="{6479A857-8B21-4590-9484-9C050CA7E80F}">
            <xm:f>Cover!$C$1=1</xm:f>
            <x14:dxf>
              <font>
                <color theme="1"/>
              </font>
            </x14:dxf>
          </x14:cfRule>
          <xm:sqref>B3:Q12 B13 B14:Q35 B110:C126</xm:sqref>
        </x14:conditionalFormatting>
        <x14:conditionalFormatting xmlns:xm="http://schemas.microsoft.com/office/excel/2006/main">
          <x14:cfRule type="expression" priority="397" id="{F9FEF4D7-7162-41D2-8A9D-69AC5EFD232C}">
            <xm:f>Cover!$C$1=1</xm:f>
            <x14:dxf>
              <font>
                <color theme="1"/>
              </font>
            </x14:dxf>
          </x14:cfRule>
          <xm:sqref>B82:Q88 B116:Q121 B2:E2 G2:Q2 B41:Q45 B62:Q66 J67:K71 J115:L115 J122:L126 B134:D138 J134:L138 B139:Q139 B142:Q146 B147:G147 H147:Q156 B148 C148:G152 B149:G156 G150:H150 G154:H154 B157:Q157</xm:sqref>
        </x14:conditionalFormatting>
        <x14:conditionalFormatting xmlns:xm="http://schemas.microsoft.com/office/excel/2006/main">
          <x14:cfRule type="expression" priority="188" id="{7F55D857-E2D1-43D3-BF62-7E6658DE1067}">
            <xm:f>Cover!$C$1=1</xm:f>
            <x14:dxf>
              <font>
                <color theme="1"/>
              </font>
            </x14:dxf>
          </x14:cfRule>
          <xm:sqref>B127:Q133</xm:sqref>
        </x14:conditionalFormatting>
        <x14:conditionalFormatting xmlns:xm="http://schemas.microsoft.com/office/excel/2006/main">
          <x14:cfRule type="expression" priority="33" id="{4583545D-A15B-4421-BBC7-FA6106D6C1EF}">
            <xm:f>Cover!$C$1=1</xm:f>
            <x14:dxf>
              <font>
                <color theme="1"/>
              </font>
            </x14:dxf>
          </x14:cfRule>
          <xm:sqref>C23:D25 H23:Q25</xm:sqref>
        </x14:conditionalFormatting>
        <x14:conditionalFormatting xmlns:xm="http://schemas.microsoft.com/office/excel/2006/main">
          <x14:cfRule type="expression" priority="149" id="{95220BC2-2E5F-4E24-ACB3-72E3B92A1CC2}">
            <xm:f>Cover!$C$1=1</xm:f>
            <x14:dxf>
              <font>
                <color theme="1"/>
              </font>
            </x14:dxf>
          </x14:cfRule>
          <xm:sqref>D100:D101</xm:sqref>
        </x14:conditionalFormatting>
        <x14:conditionalFormatting xmlns:xm="http://schemas.microsoft.com/office/excel/2006/main">
          <x14:cfRule type="expression" priority="196" id="{7F327828-1A09-4E1C-A8BF-C0D8A5751B86}">
            <xm:f>Cover!$C$1=1</xm:f>
            <x14:dxf>
              <font>
                <color theme="1"/>
              </font>
            </x14:dxf>
          </x14:cfRule>
          <xm:sqref>D110:D111</xm:sqref>
        </x14:conditionalFormatting>
        <x14:conditionalFormatting xmlns:xm="http://schemas.microsoft.com/office/excel/2006/main">
          <x14:cfRule type="expression" priority="31" id="{9600C3C1-196B-4DC7-9C5D-4A26530D2D28}">
            <xm:f>Cover!$C$1=1</xm:f>
            <x14:dxf>
              <font>
                <color theme="1"/>
              </font>
            </x14:dxf>
          </x14:cfRule>
          <xm:sqref>F27</xm:sqref>
        </x14:conditionalFormatting>
        <x14:conditionalFormatting xmlns:xm="http://schemas.microsoft.com/office/excel/2006/main">
          <x14:cfRule type="expression" priority="194" id="{CB8E43DA-63C4-4465-B27B-4100367AB293}">
            <xm:f>Cover!$C$1=1</xm:f>
            <x14:dxf>
              <font>
                <color theme="1"/>
              </font>
            </x14:dxf>
          </x14:cfRule>
          <xm:sqref>I140:Q141</xm:sqref>
        </x14:conditionalFormatting>
        <x14:conditionalFormatting xmlns:xm="http://schemas.microsoft.com/office/excel/2006/main">
          <x14:cfRule type="expression" priority="229" id="{6A3422E4-3905-436B-92D1-E068E19E9050}">
            <xm:f>Cover!$C$1=1</xm:f>
            <x14:dxf>
              <font>
                <color theme="1"/>
              </font>
            </x14:dxf>
          </x14:cfRule>
          <xm:sqref>J57:K61</xm:sqref>
        </x14:conditionalFormatting>
        <x14:conditionalFormatting xmlns:xm="http://schemas.microsoft.com/office/excel/2006/main">
          <x14:cfRule type="expression" priority="221" id="{CAB30231-8D9F-4CA5-8416-5C532646236A}">
            <xm:f>Cover!$C$1=1</xm:f>
            <x14:dxf>
              <font>
                <color theme="1"/>
              </font>
            </x14:dxf>
          </x14:cfRule>
          <xm:sqref>J36:L40</xm:sqref>
        </x14:conditionalFormatting>
        <x14:conditionalFormatting xmlns:xm="http://schemas.microsoft.com/office/excel/2006/main">
          <x14:cfRule type="expression" priority="152" id="{043D8A74-41F6-4EBF-887F-713F82347540}">
            <xm:f>Cover!$C$1=1</xm:f>
            <x14:dxf>
              <font>
                <color theme="1"/>
              </font>
            </x14:dxf>
          </x14:cfRule>
          <xm:sqref>J46:L50</xm:sqref>
        </x14:conditionalFormatting>
        <x14:conditionalFormatting xmlns:xm="http://schemas.microsoft.com/office/excel/2006/main">
          <x14:cfRule type="expression" priority="219" id="{C145FEDF-F6F6-4BCF-ABCF-799E29CEB648}">
            <xm:f>Cover!$C$1=1</xm:f>
            <x14:dxf>
              <font>
                <color theme="1"/>
              </font>
            </x14:dxf>
          </x14:cfRule>
          <xm:sqref>L51:L61</xm:sqref>
        </x14:conditionalFormatting>
        <x14:conditionalFormatting xmlns:xm="http://schemas.microsoft.com/office/excel/2006/main">
          <x14:cfRule type="expression" priority="136" id="{5B383388-2100-4C44-AD35-903A4679F6D2}">
            <xm:f>Cover!$C$1=1</xm:f>
            <x14:dxf>
              <font>
                <color theme="1"/>
              </font>
            </x14:dxf>
          </x14:cfRule>
          <xm:sqref>L67:L126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fitToPage="1"/>
  </sheetPr>
  <dimension ref="B10:BR117"/>
  <sheetViews>
    <sheetView showGridLines="0" view="pageBreakPreview" zoomScale="85" zoomScaleNormal="100" zoomScaleSheetLayoutView="85" workbookViewId="0"/>
  </sheetViews>
  <sheetFormatPr defaultColWidth="10.7265625" defaultRowHeight="14" x14ac:dyDescent="0.3"/>
  <cols>
    <col min="1" max="1" width="2.7265625" style="430" customWidth="1"/>
    <col min="2" max="4" width="18.7265625" style="430" customWidth="1"/>
    <col min="5" max="17" width="11.54296875" style="430" customWidth="1"/>
    <col min="18" max="16384" width="10.7265625" style="430"/>
  </cols>
  <sheetData>
    <row r="10" spans="2:70" ht="16.399999999999999" customHeight="1" x14ac:dyDescent="0.3"/>
    <row r="11" spans="2:70" ht="16.399999999999999" customHeight="1" x14ac:dyDescent="0.3"/>
    <row r="12" spans="2:70" ht="16.399999999999999" customHeight="1" x14ac:dyDescent="0.3">
      <c r="B12" s="428" t="s">
        <v>0</v>
      </c>
      <c r="C12" s="429"/>
      <c r="D12" s="429"/>
      <c r="E12" s="429"/>
      <c r="F12" s="429"/>
      <c r="G12" s="429"/>
      <c r="H12" s="429"/>
    </row>
    <row r="13" spans="2:70" x14ac:dyDescent="0.3">
      <c r="BR13" s="430">
        <v>6.25</v>
      </c>
    </row>
    <row r="15" spans="2:70" ht="30" x14ac:dyDescent="0.3">
      <c r="B15" s="431"/>
      <c r="C15" s="429"/>
      <c r="D15" s="429"/>
      <c r="E15" s="429"/>
      <c r="F15" s="429"/>
      <c r="G15" s="429"/>
      <c r="H15" s="429"/>
    </row>
    <row r="16" spans="2:70" ht="30" x14ac:dyDescent="0.3">
      <c r="B16" s="438" t="str">
        <f>+Model!B2</f>
        <v>ABC Company</v>
      </c>
      <c r="C16" s="429"/>
      <c r="D16" s="429"/>
      <c r="E16" s="429"/>
      <c r="F16" s="429"/>
      <c r="G16" s="429"/>
      <c r="H16" s="429"/>
    </row>
    <row r="17" spans="2:8" ht="30.5" thickBot="1" x14ac:dyDescent="0.35">
      <c r="B17" s="432"/>
      <c r="C17" s="433"/>
      <c r="D17" s="433"/>
      <c r="E17" s="433"/>
      <c r="F17" s="433"/>
      <c r="G17" s="433"/>
      <c r="H17" s="433"/>
    </row>
    <row r="18" spans="2:8" ht="30" x14ac:dyDescent="0.3">
      <c r="B18" s="434"/>
    </row>
    <row r="19" spans="2:8" ht="30" x14ac:dyDescent="0.3">
      <c r="B19" s="434"/>
    </row>
    <row r="20" spans="2:8" ht="28" x14ac:dyDescent="0.3">
      <c r="B20" s="439" t="str">
        <f>+Model!G2</f>
        <v>TJC Case (5 Year Returns) Including Acquisitions</v>
      </c>
      <c r="C20" s="429"/>
      <c r="D20" s="429"/>
      <c r="E20" s="429"/>
      <c r="F20" s="429"/>
      <c r="G20" s="429"/>
      <c r="H20" s="429"/>
    </row>
    <row r="21" spans="2:8" ht="30.5" x14ac:dyDescent="0.3">
      <c r="B21" s="435"/>
      <c r="C21" s="429"/>
      <c r="D21" s="429"/>
      <c r="E21" s="429"/>
      <c r="F21" s="429"/>
      <c r="G21" s="429"/>
      <c r="H21" s="429"/>
    </row>
    <row r="25" spans="2:8" x14ac:dyDescent="0.3">
      <c r="E25" s="436"/>
    </row>
    <row r="38" spans="8:8" x14ac:dyDescent="0.3">
      <c r="H38" s="437"/>
    </row>
    <row r="39" spans="8:8" x14ac:dyDescent="0.3">
      <c r="H39" s="437"/>
    </row>
    <row r="101" spans="16:34" x14ac:dyDescent="0.3">
      <c r="AH101" s="595">
        <v>1</v>
      </c>
    </row>
    <row r="103" spans="16:34" x14ac:dyDescent="0.3">
      <c r="AH103" s="595">
        <v>0</v>
      </c>
    </row>
    <row r="105" spans="16:34" x14ac:dyDescent="0.3">
      <c r="W105" s="430">
        <v>50</v>
      </c>
    </row>
    <row r="110" spans="16:34" x14ac:dyDescent="0.3">
      <c r="P110" s="430">
        <f>P112</f>
        <v>14</v>
      </c>
      <c r="Q110" s="430">
        <f>Q112</f>
        <v>15</v>
      </c>
      <c r="R110" s="430">
        <f>R112</f>
        <v>16</v>
      </c>
    </row>
    <row r="112" spans="16:34" x14ac:dyDescent="0.3">
      <c r="P112" s="430">
        <v>14</v>
      </c>
      <c r="Q112" s="430">
        <v>15</v>
      </c>
      <c r="R112" s="430">
        <v>16</v>
      </c>
      <c r="AA112" s="430">
        <f>+Z112*SUM($D$10:$D$11)</f>
        <v>0</v>
      </c>
    </row>
    <row r="113" spans="18:27" x14ac:dyDescent="0.3">
      <c r="AA113" s="430">
        <f>+Z113*SUM($D$10:$D$11)</f>
        <v>0</v>
      </c>
    </row>
    <row r="114" spans="18:27" x14ac:dyDescent="0.3">
      <c r="R114" s="430">
        <f>BH12</f>
        <v>0</v>
      </c>
    </row>
    <row r="117" spans="18:27" x14ac:dyDescent="0.3">
      <c r="AA117" s="430">
        <v>3</v>
      </c>
    </row>
  </sheetData>
  <printOptions horizontalCentered="1"/>
  <pageMargins left="0.1" right="0.1" top="0.1" bottom="0.1" header="0.1" footer="0.1"/>
  <pageSetup fitToHeight="0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7851DF2-361B-400E-8810-1A30A3718F1C}">
            <xm:f>Cover!$K$5=1</xm:f>
            <x14:dxf>
              <font>
                <color theme="1"/>
              </font>
            </x14:dxf>
          </x14:cfRule>
          <xm:sqref>A1:XFD1048576</xm:sqref>
        </x14:conditionalFormatting>
        <x14:conditionalFormatting xmlns:xm="http://schemas.microsoft.com/office/excel/2006/main">
          <x14:cfRule type="expression" priority="2" id="{5E40181B-6B2E-4095-8676-81616D46F88F}">
            <xm:f>Cover!$C$1=1</xm:f>
            <x14:dxf>
              <font>
                <color theme="1"/>
              </font>
            </x14:dxf>
          </x14:cfRule>
          <xm:sqref>B2:H44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  <pageSetUpPr fitToPage="1"/>
  </sheetPr>
  <dimension ref="A1:ER232"/>
  <sheetViews>
    <sheetView showGridLines="0" tabSelected="1" view="pageBreakPreview" topLeftCell="T2" zoomScaleNormal="100" zoomScaleSheetLayoutView="100" workbookViewId="0">
      <selection activeCell="X3" sqref="X3"/>
    </sheetView>
  </sheetViews>
  <sheetFormatPr defaultColWidth="9.7265625" defaultRowHeight="13" outlineLevelRow="1" outlineLevelCol="1" x14ac:dyDescent="0.35"/>
  <cols>
    <col min="1" max="1" width="3.7265625" style="65" customWidth="1"/>
    <col min="2" max="2" width="2.26953125" style="65" customWidth="1"/>
    <col min="3" max="3" width="25.54296875" style="119" bestFit="1" customWidth="1"/>
    <col min="4" max="4" width="16.81640625" style="65" customWidth="1"/>
    <col min="5" max="18" width="11.54296875" style="65" customWidth="1"/>
    <col min="19" max="22" width="15" style="65" bestFit="1" customWidth="1"/>
    <col min="23" max="23" width="15" style="65" customWidth="1"/>
    <col min="24" max="24" width="12.54296875" style="65" bestFit="1" customWidth="1"/>
    <col min="25" max="27" width="11.26953125" style="65" customWidth="1"/>
    <col min="28" max="28" width="11.26953125" style="65" bestFit="1" customWidth="1"/>
    <col min="29" max="36" width="10.54296875" style="65" customWidth="1"/>
    <col min="37" max="40" width="9.81640625" style="65" customWidth="1"/>
    <col min="41" max="41" width="9.81640625" style="65" bestFit="1" customWidth="1"/>
    <col min="42" max="42" width="11.26953125" style="65" customWidth="1"/>
    <col min="43" max="52" width="10.54296875" style="65" customWidth="1"/>
    <col min="53" max="58" width="10.54296875" style="65" customWidth="1" outlineLevel="1"/>
    <col min="59" max="63" width="9.7265625" style="65" customWidth="1" outlineLevel="1"/>
    <col min="64" max="64" width="10.7265625" style="65" bestFit="1" customWidth="1" outlineLevel="1"/>
    <col min="65" max="92" width="9.7265625" style="65"/>
    <col min="93" max="120" width="9.7265625" style="65" customWidth="1"/>
    <col min="121" max="16384" width="9.7265625" style="65"/>
  </cols>
  <sheetData>
    <row r="1" spans="1:148" ht="13.5" thickBot="1" x14ac:dyDescent="0.4"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U1" s="714" t="s">
        <v>134</v>
      </c>
      <c r="AC1" s="586">
        <f ca="1">E118</f>
        <v>0.19897313714027406</v>
      </c>
      <c r="AD1" s="587">
        <f ca="1">$F$118</f>
        <v>2.4789237953237699</v>
      </c>
      <c r="AE1" s="98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</row>
    <row r="2" spans="1:148" ht="18" thickBot="1" x14ac:dyDescent="0.4">
      <c r="B2" s="826" t="str">
        <f>+Cover!$B$20</f>
        <v>ABC Company</v>
      </c>
      <c r="C2" s="65"/>
      <c r="G2" s="715" t="str">
        <f>+CHOOSE(case,"MGMT Case (5 Year Returns)","TJC Case (5 Year Returns)","Recession Case (7 Year Returns)","MGMT Case (5 Year Returns)")&amp;IF($U$14=0," Excluding Acquisitions"," Including Acquisitions")</f>
        <v>TJC Case (5 Year Returns) Including Acquisitions</v>
      </c>
      <c r="H2" s="716"/>
      <c r="I2" s="716"/>
      <c r="J2" s="716"/>
      <c r="K2" s="716"/>
      <c r="L2" s="716"/>
      <c r="M2" s="716"/>
      <c r="N2" s="717"/>
      <c r="Q2" s="718" t="s">
        <v>0</v>
      </c>
      <c r="R2" s="719"/>
      <c r="U2" s="118" t="s">
        <v>97</v>
      </c>
      <c r="AE2" s="154"/>
      <c r="AF2" s="154"/>
      <c r="AG2" s="154"/>
      <c r="AH2" s="154"/>
      <c r="AI2" s="154"/>
      <c r="AJ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6"/>
      <c r="BN2" s="482" t="s">
        <v>123</v>
      </c>
      <c r="BO2" s="482"/>
      <c r="BP2" s="156"/>
      <c r="BQ2" s="156"/>
      <c r="BR2" s="156"/>
      <c r="BS2" s="156"/>
      <c r="BT2" s="156"/>
      <c r="BU2" s="156"/>
      <c r="BV2" s="156"/>
      <c r="BW2" s="156"/>
      <c r="BX2" s="156"/>
      <c r="CB2" s="279" t="s">
        <v>123</v>
      </c>
      <c r="CP2" s="279" t="s">
        <v>123</v>
      </c>
      <c r="DD2" s="279" t="s">
        <v>123</v>
      </c>
      <c r="DR2" s="279" t="s">
        <v>123</v>
      </c>
      <c r="EE2" s="482" t="s">
        <v>123</v>
      </c>
      <c r="EL2" s="482"/>
    </row>
    <row r="3" spans="1:148" ht="15" x14ac:dyDescent="0.3">
      <c r="B3" s="827" t="s">
        <v>56</v>
      </c>
      <c r="C3" s="65"/>
      <c r="F3" s="98"/>
      <c r="G3" s="390" t="str">
        <f>IF($U$14=0,"",IF($U$13=1,(TEXT($AC$6,"$0.0")&amp;"mm of Acquired EBITDA per Year @ "&amp;TEXT(Model!$AC$7,"0.0x")),(TEXT($AC$3,"$0.0")&amp;"mm of Acquired EBITDA per Year @ "&amp;TEXT(Model!$AC$4,"0.0x"))))</f>
        <v>$2.0mm of Acquired EBITDA per Year @ 10.0x</v>
      </c>
      <c r="H3" s="720"/>
      <c r="I3" s="720"/>
      <c r="J3" s="720"/>
      <c r="K3" s="720"/>
      <c r="L3" s="720"/>
      <c r="M3" s="720"/>
      <c r="N3" s="721"/>
      <c r="U3" s="65" t="s">
        <v>12</v>
      </c>
      <c r="X3" s="292">
        <v>5.5</v>
      </c>
      <c r="Z3" s="65" t="s">
        <v>116</v>
      </c>
      <c r="AC3" s="395">
        <v>2</v>
      </c>
      <c r="AE3" s="65" t="s">
        <v>213</v>
      </c>
      <c r="AF3" s="281">
        <v>4.2900000000000001E-2</v>
      </c>
      <c r="AG3" s="289">
        <v>45813</v>
      </c>
      <c r="AH3" s="165" t="s">
        <v>194</v>
      </c>
      <c r="AI3" s="281">
        <v>5.0000000000000001E-3</v>
      </c>
      <c r="AJ3" s="281">
        <v>5.0000000000000001E-3</v>
      </c>
      <c r="AL3" s="610" t="s">
        <v>202</v>
      </c>
      <c r="AM3" s="611"/>
      <c r="AN3" s="612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  <c r="BI3" s="156"/>
      <c r="BJ3" s="156"/>
      <c r="BK3" s="156"/>
      <c r="BL3" s="156"/>
      <c r="BN3" s="400">
        <v>1</v>
      </c>
      <c r="BO3" s="481">
        <v>10</v>
      </c>
      <c r="CB3" s="400">
        <v>0.25</v>
      </c>
      <c r="CP3" s="484">
        <v>4.5</v>
      </c>
      <c r="DD3" s="484">
        <v>1</v>
      </c>
      <c r="DR3" s="491">
        <v>0.02</v>
      </c>
      <c r="EE3" s="400">
        <v>1</v>
      </c>
      <c r="EL3" s="722"/>
    </row>
    <row r="4" spans="1:148" x14ac:dyDescent="0.35">
      <c r="B4" s="66"/>
      <c r="C4" s="65"/>
      <c r="F4" s="98"/>
      <c r="G4" s="98"/>
      <c r="H4" s="98"/>
      <c r="I4" s="723"/>
      <c r="J4" s="98"/>
      <c r="K4" s="98"/>
      <c r="L4" s="98"/>
      <c r="M4" s="98"/>
      <c r="N4" s="98"/>
      <c r="O4" s="98"/>
      <c r="P4" s="111"/>
      <c r="Q4" s="111"/>
      <c r="R4" s="111"/>
      <c r="U4" s="605" t="s">
        <v>286</v>
      </c>
      <c r="X4" s="847">
        <f>+$H$28</f>
        <v>18.45</v>
      </c>
      <c r="Z4" s="119" t="s">
        <v>117</v>
      </c>
      <c r="AC4" s="304">
        <v>10</v>
      </c>
      <c r="AE4" s="165" t="s">
        <v>217</v>
      </c>
      <c r="AF4" s="655">
        <v>0.05</v>
      </c>
      <c r="AG4" s="289"/>
      <c r="AL4" s="613" t="s">
        <v>203</v>
      </c>
      <c r="AM4" s="614"/>
      <c r="AN4" s="360">
        <v>45838</v>
      </c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</row>
    <row r="5" spans="1:148" ht="15.75" customHeight="1" thickBot="1" x14ac:dyDescent="0.4">
      <c r="B5" s="574" t="s">
        <v>96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573"/>
      <c r="O5" s="573"/>
      <c r="P5" s="573"/>
      <c r="Q5" s="573"/>
      <c r="R5" s="573" t="str">
        <f ca="1">CELL("Filename",$B$2)</f>
        <v>https://thejordancompany0-my.sharepoint.com/personal/cboateng_tjclp_com/Documents/Documents/[TJC Practice Simple Model_250616 (002).xlsx]Model</v>
      </c>
      <c r="U5" s="120" t="s">
        <v>190</v>
      </c>
      <c r="X5" s="567">
        <f>$K$10/X4</f>
        <v>13.821138211382115</v>
      </c>
      <c r="Z5" s="119" t="s">
        <v>119</v>
      </c>
      <c r="AC5" s="726">
        <f>Acquisitions!X18</f>
        <v>0.28499999999999998</v>
      </c>
      <c r="AE5" s="65" t="s">
        <v>99</v>
      </c>
      <c r="AF5" s="281">
        <v>8.5000000000000006E-2</v>
      </c>
      <c r="AL5" s="613" t="s">
        <v>204</v>
      </c>
      <c r="AM5" s="615"/>
      <c r="AN5" s="360">
        <v>46022</v>
      </c>
      <c r="BN5" s="164"/>
      <c r="BO5" s="164"/>
      <c r="BP5" s="164"/>
      <c r="BQ5" s="164"/>
      <c r="BR5" s="164"/>
      <c r="BS5" s="164"/>
    </row>
    <row r="6" spans="1:148" ht="13" customHeight="1" x14ac:dyDescent="0.35">
      <c r="C6" s="65"/>
      <c r="E6" s="535"/>
      <c r="U6" s="65" t="s">
        <v>64</v>
      </c>
      <c r="X6" s="280">
        <v>0.3</v>
      </c>
      <c r="Z6" s="65" t="s">
        <v>151</v>
      </c>
      <c r="AC6" s="395">
        <v>9.3000000000000007</v>
      </c>
      <c r="AD6" s="157"/>
      <c r="AE6" s="133"/>
      <c r="AF6" s="133"/>
      <c r="AG6" s="133"/>
      <c r="AL6" s="613" t="s">
        <v>205</v>
      </c>
      <c r="AM6" s="612"/>
      <c r="AN6" s="616">
        <f>YEARFRAC(AN4,AN5)</f>
        <v>0.5</v>
      </c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N6" s="164"/>
    </row>
    <row r="7" spans="1:148" ht="13" customHeight="1" x14ac:dyDescent="0.35">
      <c r="A7" s="180" t="s">
        <v>125</v>
      </c>
      <c r="B7" s="66" t="s">
        <v>32</v>
      </c>
      <c r="C7" s="65"/>
      <c r="E7" s="535"/>
      <c r="F7" s="535"/>
      <c r="U7" s="65" t="s">
        <v>172</v>
      </c>
      <c r="X7" s="412" t="s">
        <v>300</v>
      </c>
      <c r="Z7" s="119" t="s">
        <v>118</v>
      </c>
      <c r="AC7" s="304">
        <v>10</v>
      </c>
      <c r="AD7" s="75"/>
      <c r="AE7" s="65" t="s">
        <v>171</v>
      </c>
      <c r="AF7" s="401">
        <v>1</v>
      </c>
      <c r="AG7" s="483">
        <f>$AG$3</f>
        <v>45813</v>
      </c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</row>
    <row r="8" spans="1:148" ht="13" customHeight="1" x14ac:dyDescent="0.35">
      <c r="C8" s="67" t="s">
        <v>1</v>
      </c>
      <c r="E8" s="164"/>
      <c r="I8" s="67" t="s">
        <v>2</v>
      </c>
      <c r="L8" s="956" t="s">
        <v>54</v>
      </c>
      <c r="M8" s="957"/>
      <c r="O8" s="66" t="s">
        <v>3</v>
      </c>
      <c r="U8" s="65" t="s">
        <v>233</v>
      </c>
      <c r="X8" s="280">
        <v>0.05</v>
      </c>
      <c r="Z8" s="119" t="s">
        <v>120</v>
      </c>
      <c r="AC8" s="726">
        <f>Acquisitions!O18</f>
        <v>0.31</v>
      </c>
      <c r="AF8" s="370"/>
      <c r="BN8" s="161" t="s">
        <v>106</v>
      </c>
      <c r="BO8" s="161"/>
      <c r="BP8" s="161"/>
      <c r="BQ8" s="161"/>
      <c r="BR8" s="161"/>
      <c r="BS8" s="161"/>
      <c r="BU8" s="161" t="str">
        <f>$BN$8</f>
        <v>Purchase Price / Exit Multiple</v>
      </c>
      <c r="BV8" s="161"/>
      <c r="BW8" s="161"/>
      <c r="BX8" s="161"/>
      <c r="BY8" s="161"/>
      <c r="BZ8" s="161"/>
      <c r="CB8" s="161" t="s">
        <v>105</v>
      </c>
      <c r="CC8" s="161"/>
      <c r="CD8" s="161"/>
      <c r="CE8" s="161"/>
      <c r="CF8" s="161"/>
      <c r="CG8" s="161"/>
      <c r="CI8" s="161" t="str">
        <f>$CB$8</f>
        <v>Purchase Price / Entry Leverage</v>
      </c>
      <c r="CJ8" s="161"/>
      <c r="CK8" s="161"/>
      <c r="CL8" s="161"/>
      <c r="CM8" s="161"/>
      <c r="CN8" s="161"/>
      <c r="CP8" s="161" t="s">
        <v>144</v>
      </c>
      <c r="CQ8" s="161"/>
      <c r="CR8" s="161"/>
      <c r="CS8" s="161"/>
      <c r="CT8" s="161"/>
      <c r="CU8" s="161"/>
      <c r="CW8" s="161" t="str">
        <f>$CP$8</f>
        <v>Purchase Price / Acquired EBITDA (Mgmt Case)</v>
      </c>
      <c r="CX8" s="161"/>
      <c r="CY8" s="161"/>
      <c r="CZ8" s="161"/>
      <c r="DA8" s="161"/>
      <c r="DB8" s="161"/>
      <c r="DD8" s="161" t="s">
        <v>143</v>
      </c>
      <c r="DE8" s="161"/>
      <c r="DF8" s="161"/>
      <c r="DG8" s="161"/>
      <c r="DH8" s="161"/>
      <c r="DI8" s="161"/>
      <c r="DK8" s="161" t="str">
        <f>$DD$8</f>
        <v>Purchase Price / Acquired EBITDA (TJC Case)</v>
      </c>
      <c r="DL8" s="161"/>
      <c r="DM8" s="161"/>
      <c r="DN8" s="161"/>
      <c r="DO8" s="161"/>
      <c r="DP8" s="161"/>
      <c r="DR8" s="161" t="s">
        <v>221</v>
      </c>
      <c r="DS8" s="161"/>
      <c r="DT8" s="161"/>
      <c r="DU8" s="161"/>
      <c r="DV8" s="161"/>
      <c r="DW8" s="161"/>
      <c r="DY8" s="161" t="str">
        <f>$DR$8</f>
        <v>Purchase Price / Organic EBITDA CAGR</v>
      </c>
      <c r="DZ8" s="161"/>
      <c r="EA8" s="161"/>
      <c r="EB8" s="161"/>
      <c r="EC8" s="161"/>
      <c r="ED8" s="161"/>
      <c r="EF8" s="161" t="s">
        <v>192</v>
      </c>
      <c r="EG8" s="161"/>
      <c r="EH8" s="161"/>
      <c r="EI8" s="161"/>
      <c r="EJ8" s="161"/>
      <c r="EK8" s="161"/>
      <c r="EM8" s="161" t="s">
        <v>192</v>
      </c>
      <c r="EN8" s="161"/>
      <c r="EO8" s="161"/>
      <c r="EP8" s="161"/>
      <c r="EQ8" s="161"/>
      <c r="ER8" s="161"/>
    </row>
    <row r="9" spans="1:148" ht="13" customHeight="1" x14ac:dyDescent="0.35">
      <c r="C9" s="102"/>
      <c r="D9" s="68" t="s">
        <v>4</v>
      </c>
      <c r="E9" s="69" t="s">
        <v>54</v>
      </c>
      <c r="F9" s="70" t="s">
        <v>195</v>
      </c>
      <c r="I9" s="102"/>
      <c r="J9" s="159"/>
      <c r="K9" s="68" t="s">
        <v>4</v>
      </c>
      <c r="L9" s="958" t="s">
        <v>287</v>
      </c>
      <c r="M9" s="959" t="s">
        <v>260</v>
      </c>
      <c r="O9" s="102"/>
      <c r="P9" s="69" t="s">
        <v>5</v>
      </c>
      <c r="Q9" s="69" t="s">
        <v>136</v>
      </c>
      <c r="R9" s="70" t="s">
        <v>196</v>
      </c>
      <c r="U9" s="65" t="s">
        <v>236</v>
      </c>
      <c r="X9" s="842">
        <v>0</v>
      </c>
      <c r="Z9" s="65" t="s">
        <v>230</v>
      </c>
      <c r="AC9" s="395">
        <v>3</v>
      </c>
      <c r="AF9" s="911"/>
      <c r="BM9" s="72"/>
      <c r="BN9" s="163">
        <f t="shared" ref="BN9:BS9" si="0">+BN10/$X$4</f>
        <v>12.737127371273713</v>
      </c>
      <c r="BO9" s="163">
        <f t="shared" si="0"/>
        <v>13.279132791327914</v>
      </c>
      <c r="BP9" s="163">
        <f t="shared" si="0"/>
        <v>13.821138211382115</v>
      </c>
      <c r="BQ9" s="163">
        <f t="shared" si="0"/>
        <v>14.363143631436316</v>
      </c>
      <c r="BR9" s="163">
        <f t="shared" si="0"/>
        <v>14.905149051490515</v>
      </c>
      <c r="BS9" s="163">
        <f t="shared" si="0"/>
        <v>15.447154471544716</v>
      </c>
      <c r="BU9" s="161"/>
      <c r="BV9" s="161"/>
      <c r="BW9" s="161"/>
      <c r="BX9" s="161"/>
      <c r="BY9" s="161"/>
      <c r="BZ9" s="161"/>
      <c r="CB9" s="161"/>
      <c r="CC9" s="161"/>
      <c r="CD9" s="161"/>
      <c r="CE9" s="161"/>
      <c r="CF9" s="161"/>
      <c r="CG9" s="161"/>
      <c r="CI9" s="161"/>
      <c r="CJ9" s="161"/>
      <c r="CK9" s="161"/>
      <c r="CL9" s="161"/>
      <c r="CM9" s="161"/>
      <c r="CN9" s="161"/>
      <c r="CP9" s="161"/>
      <c r="CQ9" s="161"/>
      <c r="CR9" s="161"/>
      <c r="CS9" s="161"/>
      <c r="CT9" s="161"/>
      <c r="CU9" s="161"/>
      <c r="CW9" s="161"/>
      <c r="CX9" s="161"/>
      <c r="CY9" s="161"/>
      <c r="CZ9" s="161"/>
      <c r="DA9" s="161"/>
      <c r="DB9" s="161"/>
      <c r="DD9" s="161"/>
      <c r="DE9" s="161"/>
      <c r="DF9" s="161"/>
      <c r="DG9" s="161"/>
      <c r="DH9" s="161"/>
      <c r="DI9" s="161"/>
      <c r="DK9" s="161"/>
      <c r="DL9" s="161"/>
      <c r="DM9" s="161"/>
      <c r="DN9" s="161"/>
      <c r="DO9" s="161"/>
      <c r="DP9" s="161"/>
      <c r="DR9" s="161"/>
      <c r="DS9" s="161"/>
      <c r="DT9" s="161"/>
      <c r="DU9" s="161"/>
      <c r="DV9" s="161"/>
      <c r="DW9" s="161"/>
      <c r="DY9" s="161"/>
      <c r="DZ9" s="161"/>
      <c r="EA9" s="161"/>
      <c r="EB9" s="161"/>
      <c r="EC9" s="161"/>
      <c r="ED9" s="161"/>
      <c r="EF9" s="161"/>
      <c r="EG9" s="161"/>
      <c r="EH9" s="161"/>
      <c r="EI9" s="161"/>
      <c r="EJ9" s="161"/>
      <c r="EK9" s="161"/>
      <c r="EM9" s="161"/>
      <c r="EN9" s="161"/>
      <c r="EO9" s="161"/>
      <c r="EP9" s="161"/>
      <c r="EQ9" s="161"/>
      <c r="ER9" s="161"/>
    </row>
    <row r="10" spans="1:148" ht="13" customHeight="1" x14ac:dyDescent="0.35">
      <c r="C10" s="71" t="s">
        <v>218</v>
      </c>
      <c r="D10" s="452">
        <f>MROUND(+E10*$X$4,5)</f>
        <v>100</v>
      </c>
      <c r="E10" s="800">
        <f>X3</f>
        <v>5.5</v>
      </c>
      <c r="F10" s="73">
        <f>+SUM(IF($AF$3&lt;$AI$3,$AI$3,AF$3),AF4)</f>
        <v>9.290000000000001E-2</v>
      </c>
      <c r="I10" s="71" t="s">
        <v>6</v>
      </c>
      <c r="K10" s="579">
        <v>255</v>
      </c>
      <c r="L10" s="960">
        <f>$K$10/X4</f>
        <v>13.821138211382115</v>
      </c>
      <c r="M10" s="961">
        <f>+K10/$I$28</f>
        <v>12.75</v>
      </c>
      <c r="O10" s="71" t="s">
        <v>246</v>
      </c>
      <c r="P10" s="72">
        <f>1-$P$11</f>
        <v>0.92122335495829477</v>
      </c>
      <c r="Q10" s="354">
        <v>0</v>
      </c>
      <c r="R10" s="73">
        <f>P10*(1-SUM($Q$10:$Q$11))+Q10</f>
        <v>0.82910101946246528</v>
      </c>
      <c r="X10" s="164"/>
      <c r="Z10" s="119" t="s">
        <v>229</v>
      </c>
      <c r="AC10" s="304">
        <v>7</v>
      </c>
      <c r="BM10" s="158">
        <f ca="1">$E$118</f>
        <v>0.19897313714027406</v>
      </c>
      <c r="BN10" s="75">
        <f>BO10-$BO$3</f>
        <v>235</v>
      </c>
      <c r="BO10" s="75">
        <f>BP10-$BO$3</f>
        <v>245</v>
      </c>
      <c r="BP10" s="332">
        <v>255</v>
      </c>
      <c r="BQ10" s="75">
        <f>BP10+$BO$3</f>
        <v>265</v>
      </c>
      <c r="BR10" s="75">
        <f>BQ10+$BO$3</f>
        <v>275</v>
      </c>
      <c r="BS10" s="75">
        <f>BR10+$BO$3</f>
        <v>285</v>
      </c>
      <c r="BT10" s="163">
        <f ca="1">+$F$118</f>
        <v>2.4789237953237699</v>
      </c>
      <c r="BU10" s="75">
        <f t="shared" ref="BU10:BZ10" si="1">BN10</f>
        <v>235</v>
      </c>
      <c r="BV10" s="75">
        <f t="shared" si="1"/>
        <v>245</v>
      </c>
      <c r="BW10" s="75">
        <f t="shared" si="1"/>
        <v>255</v>
      </c>
      <c r="BX10" s="75">
        <f t="shared" si="1"/>
        <v>265</v>
      </c>
      <c r="BY10" s="75">
        <f t="shared" si="1"/>
        <v>275</v>
      </c>
      <c r="BZ10" s="75">
        <f t="shared" si="1"/>
        <v>285</v>
      </c>
      <c r="CA10" s="158">
        <f ca="1">+$E$118</f>
        <v>0.19897313714027406</v>
      </c>
      <c r="CB10" s="75">
        <f t="shared" ref="CB10:CG10" si="2">BU10</f>
        <v>235</v>
      </c>
      <c r="CC10" s="75">
        <f t="shared" si="2"/>
        <v>245</v>
      </c>
      <c r="CD10" s="75">
        <f t="shared" si="2"/>
        <v>255</v>
      </c>
      <c r="CE10" s="75">
        <f t="shared" si="2"/>
        <v>265</v>
      </c>
      <c r="CF10" s="75">
        <f t="shared" si="2"/>
        <v>275</v>
      </c>
      <c r="CG10" s="75">
        <f t="shared" si="2"/>
        <v>285</v>
      </c>
      <c r="CH10" s="163">
        <f ca="1">+$F$118</f>
        <v>2.4789237953237699</v>
      </c>
      <c r="CI10" s="75">
        <f t="shared" ref="CI10:CN10" si="3">CB10</f>
        <v>235</v>
      </c>
      <c r="CJ10" s="75">
        <f t="shared" si="3"/>
        <v>245</v>
      </c>
      <c r="CK10" s="75">
        <f t="shared" si="3"/>
        <v>255</v>
      </c>
      <c r="CL10" s="75">
        <f t="shared" si="3"/>
        <v>265</v>
      </c>
      <c r="CM10" s="75">
        <f t="shared" si="3"/>
        <v>275</v>
      </c>
      <c r="CN10" s="75">
        <f t="shared" si="3"/>
        <v>285</v>
      </c>
      <c r="CO10" s="158">
        <f ca="1">+$E$118</f>
        <v>0.19897313714027406</v>
      </c>
      <c r="CP10" s="75">
        <f t="shared" ref="CP10:CU10" si="4">BU10</f>
        <v>235</v>
      </c>
      <c r="CQ10" s="75">
        <f t="shared" si="4"/>
        <v>245</v>
      </c>
      <c r="CR10" s="75">
        <f t="shared" si="4"/>
        <v>255</v>
      </c>
      <c r="CS10" s="75">
        <f t="shared" si="4"/>
        <v>265</v>
      </c>
      <c r="CT10" s="75">
        <f t="shared" si="4"/>
        <v>275</v>
      </c>
      <c r="CU10" s="75">
        <f t="shared" si="4"/>
        <v>285</v>
      </c>
      <c r="CV10" s="163">
        <f ca="1">+$F$118</f>
        <v>2.4789237953237699</v>
      </c>
      <c r="CW10" s="75">
        <f t="shared" ref="CW10:DB10" si="5">CP10</f>
        <v>235</v>
      </c>
      <c r="CX10" s="75">
        <f t="shared" si="5"/>
        <v>245</v>
      </c>
      <c r="CY10" s="75">
        <f t="shared" si="5"/>
        <v>255</v>
      </c>
      <c r="CZ10" s="75">
        <f t="shared" si="5"/>
        <v>265</v>
      </c>
      <c r="DA10" s="75">
        <f t="shared" si="5"/>
        <v>275</v>
      </c>
      <c r="DB10" s="75">
        <f t="shared" si="5"/>
        <v>285</v>
      </c>
      <c r="DC10" s="158">
        <f ca="1">+$E$118</f>
        <v>0.19897313714027406</v>
      </c>
      <c r="DD10" s="75">
        <f t="shared" ref="DD10:DI10" si="6">CI10</f>
        <v>235</v>
      </c>
      <c r="DE10" s="75">
        <f t="shared" si="6"/>
        <v>245</v>
      </c>
      <c r="DF10" s="75">
        <f t="shared" si="6"/>
        <v>255</v>
      </c>
      <c r="DG10" s="75">
        <f t="shared" si="6"/>
        <v>265</v>
      </c>
      <c r="DH10" s="75">
        <f t="shared" si="6"/>
        <v>275</v>
      </c>
      <c r="DI10" s="75">
        <f t="shared" si="6"/>
        <v>285</v>
      </c>
      <c r="DJ10" s="163">
        <f ca="1">+$F$118</f>
        <v>2.4789237953237699</v>
      </c>
      <c r="DK10" s="75">
        <f t="shared" ref="DK10:DP10" si="7">DD10</f>
        <v>235</v>
      </c>
      <c r="DL10" s="75">
        <f t="shared" si="7"/>
        <v>245</v>
      </c>
      <c r="DM10" s="75">
        <f t="shared" si="7"/>
        <v>255</v>
      </c>
      <c r="DN10" s="75">
        <f t="shared" si="7"/>
        <v>265</v>
      </c>
      <c r="DO10" s="75">
        <f t="shared" si="7"/>
        <v>275</v>
      </c>
      <c r="DP10" s="75">
        <f t="shared" si="7"/>
        <v>285</v>
      </c>
      <c r="DQ10" s="158">
        <f ca="1">+$E$118</f>
        <v>0.19897313714027406</v>
      </c>
      <c r="DR10" s="75">
        <f t="shared" ref="DR10:DW10" si="8">DK10</f>
        <v>235</v>
      </c>
      <c r="DS10" s="75">
        <f t="shared" si="8"/>
        <v>245</v>
      </c>
      <c r="DT10" s="75">
        <f t="shared" si="8"/>
        <v>255</v>
      </c>
      <c r="DU10" s="75">
        <f t="shared" si="8"/>
        <v>265</v>
      </c>
      <c r="DV10" s="75">
        <f t="shared" si="8"/>
        <v>275</v>
      </c>
      <c r="DW10" s="75">
        <f t="shared" si="8"/>
        <v>285</v>
      </c>
      <c r="DX10" s="163">
        <f ca="1">+$F$118</f>
        <v>2.4789237953237699</v>
      </c>
      <c r="DY10" s="75">
        <f t="shared" ref="DY10:ED10" si="9">DR10</f>
        <v>235</v>
      </c>
      <c r="DZ10" s="75">
        <f t="shared" si="9"/>
        <v>245</v>
      </c>
      <c r="EA10" s="75">
        <f t="shared" si="9"/>
        <v>255</v>
      </c>
      <c r="EB10" s="75">
        <f t="shared" si="9"/>
        <v>265</v>
      </c>
      <c r="EC10" s="75">
        <f t="shared" si="9"/>
        <v>275</v>
      </c>
      <c r="ED10" s="75">
        <f t="shared" si="9"/>
        <v>285</v>
      </c>
      <c r="EE10" s="163">
        <f ca="1">+$F$118</f>
        <v>2.4789237953237699</v>
      </c>
      <c r="EF10" s="75">
        <f t="shared" ref="EF10:EK10" si="10">DY10</f>
        <v>235</v>
      </c>
      <c r="EG10" s="75">
        <f t="shared" si="10"/>
        <v>245</v>
      </c>
      <c r="EH10" s="75">
        <f t="shared" si="10"/>
        <v>255</v>
      </c>
      <c r="EI10" s="75">
        <f t="shared" si="10"/>
        <v>265</v>
      </c>
      <c r="EJ10" s="75">
        <f t="shared" si="10"/>
        <v>275</v>
      </c>
      <c r="EK10" s="75">
        <f t="shared" si="10"/>
        <v>285</v>
      </c>
      <c r="EL10" s="158">
        <f ca="1">+$E$118</f>
        <v>0.19897313714027406</v>
      </c>
      <c r="EM10" s="75">
        <f t="shared" ref="EM10:ER10" si="11">EF10</f>
        <v>235</v>
      </c>
      <c r="EN10" s="75">
        <f t="shared" si="11"/>
        <v>245</v>
      </c>
      <c r="EO10" s="75">
        <f t="shared" si="11"/>
        <v>255</v>
      </c>
      <c r="EP10" s="75">
        <f t="shared" si="11"/>
        <v>265</v>
      </c>
      <c r="EQ10" s="75">
        <f t="shared" si="11"/>
        <v>275</v>
      </c>
      <c r="ER10" s="75">
        <f t="shared" si="11"/>
        <v>285</v>
      </c>
    </row>
    <row r="11" spans="1:148" ht="13" customHeight="1" x14ac:dyDescent="0.3">
      <c r="C11" s="71" t="s">
        <v>243</v>
      </c>
      <c r="D11" s="59">
        <f>K14-D10-D12</f>
        <v>149.10000000000002</v>
      </c>
      <c r="E11" s="730"/>
      <c r="F11" s="355"/>
      <c r="I11" s="71" t="s">
        <v>68</v>
      </c>
      <c r="K11" s="970">
        <f>+Y120</f>
        <v>6.85</v>
      </c>
      <c r="L11" s="971">
        <f>+IFERROR(K11/K10,0)</f>
        <v>2.6862745098039216E-2</v>
      </c>
      <c r="O11" s="162" t="s">
        <v>201</v>
      </c>
      <c r="P11" s="536">
        <f>$D$12/SUM($D$11:$D$12)</f>
        <v>7.877664504170527E-2</v>
      </c>
      <c r="Q11" s="353">
        <v>0.1</v>
      </c>
      <c r="R11" s="74">
        <f>P11*(1-SUM($Q$10:$Q$11))+Q11</f>
        <v>0.17089898053753474</v>
      </c>
      <c r="Z11" s="119" t="s">
        <v>228</v>
      </c>
      <c r="AC11" s="726">
        <f>Acquisitions!$AF$18</f>
        <v>0.28499999999999998</v>
      </c>
      <c r="BM11" s="163">
        <f>BM12-$BN$3</f>
        <v>12</v>
      </c>
      <c r="BN11" s="501">
        <f t="dataTable" ref="BN11:BS15" dt2D="1" dtr="1" r1="K10" r2="L95" ca="1"/>
        <v>0.18255339264869688</v>
      </c>
      <c r="BO11" s="502">
        <v>0.16726917624473572</v>
      </c>
      <c r="BP11" s="502">
        <v>0.15318179726600648</v>
      </c>
      <c r="BQ11" s="502">
        <v>0.14013367295265197</v>
      </c>
      <c r="BR11" s="502">
        <v>0.12799566388130187</v>
      </c>
      <c r="BS11" s="503">
        <v>0.11666064858436584</v>
      </c>
      <c r="BT11" s="163">
        <f>BM11</f>
        <v>12</v>
      </c>
      <c r="BU11" s="509">
        <f t="dataTable" ref="BU11:BZ15" dt2D="1" dtr="1" r1="K10" r2="L95" ca="1"/>
        <v>2.313680040720258</v>
      </c>
      <c r="BV11" s="510">
        <v>2.1678993333959085</v>
      </c>
      <c r="BW11" s="510">
        <v>2.0401329241653916</v>
      </c>
      <c r="BX11" s="510">
        <v>1.9272360417583276</v>
      </c>
      <c r="BY11" s="510">
        <v>1.8267556435313093</v>
      </c>
      <c r="BZ11" s="511">
        <v>1.7367501369620466</v>
      </c>
      <c r="CA11" s="600">
        <f>CA12-$CB$3</f>
        <v>5</v>
      </c>
      <c r="CB11" s="501">
        <f t="dataTable" ref="CB11:CG15" dt2D="1" dtr="1" r1="K10" r2="X3" ca="1"/>
        <v>0.22199236750602722</v>
      </c>
      <c r="CC11" s="502">
        <v>0.20709603428840637</v>
      </c>
      <c r="CD11" s="502">
        <v>0.19329066872596742</v>
      </c>
      <c r="CE11" s="502">
        <v>0.18044188618659973</v>
      </c>
      <c r="CF11" s="502">
        <v>0.16843723654747009</v>
      </c>
      <c r="CG11" s="503">
        <v>0.1571824848651886</v>
      </c>
      <c r="CH11" s="76">
        <f>+CA11</f>
        <v>5</v>
      </c>
      <c r="CI11" s="509">
        <f t="dataTable" ref="CI11:CN15" dt2D="1" dtr="1" r1="K10" r2="X3" ca="1"/>
        <v>2.7263462644789227</v>
      </c>
      <c r="CJ11" s="510">
        <v>2.5640888572345504</v>
      </c>
      <c r="CK11" s="510">
        <v>2.4207028315238848</v>
      </c>
      <c r="CL11" s="510">
        <v>2.2930865086465784</v>
      </c>
      <c r="CM11" s="510">
        <v>2.178773946298568</v>
      </c>
      <c r="CN11" s="511">
        <v>2.0757878701876655</v>
      </c>
      <c r="CO11" s="761">
        <v>0</v>
      </c>
      <c r="CP11" s="168">
        <f t="dataTable" ref="CP11:CU15" dt2D="1" dtr="1" r1="K10" r2="AC6" ca="1"/>
        <v>0.22977603077888492</v>
      </c>
      <c r="CQ11" s="166">
        <v>0.21375032067298885</v>
      </c>
      <c r="CR11" s="166">
        <v>0.19897313714027406</v>
      </c>
      <c r="CS11" s="166">
        <v>0.18528023362159732</v>
      </c>
      <c r="CT11" s="166">
        <v>0.17253696322441103</v>
      </c>
      <c r="CU11" s="169">
        <v>0.16063168644905093</v>
      </c>
      <c r="CV11" s="762">
        <f>CO11</f>
        <v>0</v>
      </c>
      <c r="CW11" s="170">
        <f t="dataTable" ref="CW11:DB15" dt2D="1" dtr="1" r1="K10" r2="AC6" ca="1"/>
        <v>2.8143377953694193</v>
      </c>
      <c r="CX11" s="171">
        <v>2.63558654114687</v>
      </c>
      <c r="CY11" s="171">
        <v>2.4789237953237699</v>
      </c>
      <c r="CZ11" s="171">
        <v>2.3404935482871814</v>
      </c>
      <c r="DA11" s="171">
        <v>2.2172879641086181</v>
      </c>
      <c r="DB11" s="172">
        <v>2.1069263292840872</v>
      </c>
      <c r="DC11" s="763">
        <f>CO11</f>
        <v>0</v>
      </c>
      <c r="DD11" s="168">
        <f t="dataTable" ref="DD11:DI15" dt2D="1" dtr="1" r1="K10" r2="AC3" ca="1"/>
        <v>0.1963650166988373</v>
      </c>
      <c r="DE11" s="166">
        <v>0.18086360096931459</v>
      </c>
      <c r="DF11" s="166">
        <v>0.16657239794731143</v>
      </c>
      <c r="DG11" s="166">
        <v>0.15333370566368101</v>
      </c>
      <c r="DH11" s="166">
        <v>0.14101673960685732</v>
      </c>
      <c r="DI11" s="169">
        <v>0.12951305508613592</v>
      </c>
      <c r="DJ11" s="762">
        <f>DC11</f>
        <v>0</v>
      </c>
      <c r="DK11" s="170">
        <f t="dataTable" ref="DK11:DP15" dt2D="1" dtr="1" r1="K10" r2="AC3" ca="1"/>
        <v>2.4520642819973011</v>
      </c>
      <c r="DL11" s="171">
        <v>2.2971877036710673</v>
      </c>
      <c r="DM11" s="171">
        <v>2.1614331347559452</v>
      </c>
      <c r="DN11" s="171">
        <v>2.041477758860927</v>
      </c>
      <c r="DO11" s="171">
        <v>1.9347151655774006</v>
      </c>
      <c r="DP11" s="172">
        <v>1.8390823709160822</v>
      </c>
      <c r="DQ11" s="711">
        <f>+DQ12-$DR$3</f>
        <v>5.2608025860935853E-2</v>
      </c>
      <c r="DR11" s="168">
        <f t="dataTable" ref="DR11:DW15" dt2D="1" dtr="1" r1="K10" r2="BK28" ca="1"/>
        <v>0.22977603077888492</v>
      </c>
      <c r="DS11" s="166">
        <v>0.21375032067298885</v>
      </c>
      <c r="DT11" s="166">
        <v>0.19897313714027406</v>
      </c>
      <c r="DU11" s="166">
        <v>0.18528023362159732</v>
      </c>
      <c r="DV11" s="166">
        <v>0.17253696322441103</v>
      </c>
      <c r="DW11" s="169">
        <v>0.16063168644905093</v>
      </c>
      <c r="DX11" s="711">
        <f>DQ11</f>
        <v>5.2608025860935853E-2</v>
      </c>
      <c r="DY11" s="170">
        <f t="dataTable" ref="DY11:ED15" dt2D="1" dtr="1" r1="K10" r2="BK28" ca="1"/>
        <v>2.8143377953694193</v>
      </c>
      <c r="DZ11" s="171">
        <v>2.63558654114687</v>
      </c>
      <c r="EA11" s="171">
        <v>2.4789237953237699</v>
      </c>
      <c r="EB11" s="171">
        <v>2.3404935482871814</v>
      </c>
      <c r="EC11" s="171">
        <v>2.2172879641086181</v>
      </c>
      <c r="ED11" s="172">
        <v>2.1069263292840872</v>
      </c>
      <c r="EE11" s="337">
        <v>8</v>
      </c>
      <c r="EF11" s="170">
        <f t="dataTable" ref="EF11:EK15" dt2D="1" dtr="1" r1="K10" r2="AC4" ca="1"/>
        <v>2.9392210525345099</v>
      </c>
      <c r="EG11" s="171">
        <v>2.7522847244101682</v>
      </c>
      <c r="EH11" s="171">
        <v>2.5884117118409167</v>
      </c>
      <c r="EI11" s="171">
        <v>2.4436103320422142</v>
      </c>
      <c r="EJ11" s="171">
        <v>2.3147343170825105</v>
      </c>
      <c r="EK11" s="172">
        <v>2.1992933831715118</v>
      </c>
      <c r="EL11" s="337">
        <v>8</v>
      </c>
      <c r="EM11" s="559">
        <f t="dataTable" ref="EM11:ER15" dt2D="1" dtr="1" r1="K10" r2="AC4" ca="1"/>
        <v>0.2404954135417938</v>
      </c>
      <c r="EN11" s="560">
        <v>0.22430750727653503</v>
      </c>
      <c r="EO11" s="560">
        <v>0.20937624573707586</v>
      </c>
      <c r="EP11" s="560">
        <v>0.19553938508033752</v>
      </c>
      <c r="EQ11" s="560">
        <v>0.1826610863208771</v>
      </c>
      <c r="ER11" s="561">
        <v>0.17062863707542419</v>
      </c>
    </row>
    <row r="12" spans="1:148" ht="16.399999999999999" customHeight="1" x14ac:dyDescent="0.3">
      <c r="C12" s="71" t="s">
        <v>198</v>
      </c>
      <c r="D12" s="59">
        <f>X8*K10</f>
        <v>12.75</v>
      </c>
      <c r="E12" s="77" t="s">
        <v>137</v>
      </c>
      <c r="F12" s="78">
        <f>+SUM(D11:D12)/D14</f>
        <v>0.61810196677487117</v>
      </c>
      <c r="I12" s="71"/>
      <c r="L12" s="165"/>
      <c r="T12" s="65" t="s">
        <v>239</v>
      </c>
      <c r="U12" s="243">
        <v>1</v>
      </c>
      <c r="AE12" s="7" t="s">
        <v>177</v>
      </c>
      <c r="AF12" s="5"/>
      <c r="AG12" s="5"/>
      <c r="BM12" s="163">
        <f>BM13-$BN$3</f>
        <v>13</v>
      </c>
      <c r="BN12" s="504">
        <v>0.2070885121822357</v>
      </c>
      <c r="BO12" s="167">
        <v>0.19141654372215269</v>
      </c>
      <c r="BP12" s="167">
        <v>0.17696835398674016</v>
      </c>
      <c r="BQ12" s="167">
        <v>0.16358289122581485</v>
      </c>
      <c r="BR12" s="167">
        <v>0.15112815499305723</v>
      </c>
      <c r="BS12" s="505">
        <v>0.13949465155601501</v>
      </c>
      <c r="BT12" s="163">
        <f>BM12</f>
        <v>13</v>
      </c>
      <c r="BU12" s="512">
        <v>2.5640089180448387</v>
      </c>
      <c r="BV12" s="76">
        <v>2.401742937271389</v>
      </c>
      <c r="BW12" s="76">
        <v>2.2595283597445808</v>
      </c>
      <c r="BX12" s="76">
        <v>2.1338647950227543</v>
      </c>
      <c r="BY12" s="76">
        <v>2.0220218038199635</v>
      </c>
      <c r="BZ12" s="513">
        <v>1.921838233123067</v>
      </c>
      <c r="CA12" s="600">
        <f>CA13-$CB$3</f>
        <v>5.25</v>
      </c>
      <c r="CB12" s="504">
        <v>0.22577766776084898</v>
      </c>
      <c r="CC12" s="167">
        <v>0.21033540368080142</v>
      </c>
      <c r="CD12" s="167">
        <v>0.19606025815010072</v>
      </c>
      <c r="CE12" s="167">
        <v>0.18280255198478701</v>
      </c>
      <c r="CF12" s="167">
        <v>0.17043942809104917</v>
      </c>
      <c r="CG12" s="505">
        <v>0.15886841416358952</v>
      </c>
      <c r="CH12" s="76">
        <f>+CA12</f>
        <v>5.25</v>
      </c>
      <c r="CI12" s="512">
        <v>2.7688583561688409</v>
      </c>
      <c r="CJ12" s="76">
        <v>2.5986981126059958</v>
      </c>
      <c r="CK12" s="76">
        <v>2.4489409585571869</v>
      </c>
      <c r="CL12" s="76">
        <v>2.3161198695802447</v>
      </c>
      <c r="CM12" s="76">
        <v>2.1975156485697953</v>
      </c>
      <c r="CN12" s="513">
        <v>2.0909616405144336</v>
      </c>
      <c r="CO12" s="762">
        <f>CO11+$CP$3</f>
        <v>4.5</v>
      </c>
      <c r="CP12" s="173">
        <v>0.22977603077888492</v>
      </c>
      <c r="CQ12" s="174">
        <v>0.21375032067298885</v>
      </c>
      <c r="CR12" s="174">
        <v>0.19897313714027406</v>
      </c>
      <c r="CS12" s="174">
        <v>0.18528023362159732</v>
      </c>
      <c r="CT12" s="174">
        <v>0.17253696322441103</v>
      </c>
      <c r="CU12" s="175">
        <v>0.16063168644905093</v>
      </c>
      <c r="CV12" s="762">
        <f>CO12</f>
        <v>4.5</v>
      </c>
      <c r="CW12" s="176">
        <v>2.8143377953694193</v>
      </c>
      <c r="CX12" s="163">
        <v>2.63558654114687</v>
      </c>
      <c r="CY12" s="163">
        <v>2.4789237953237699</v>
      </c>
      <c r="CZ12" s="163">
        <v>2.3404935482871814</v>
      </c>
      <c r="DA12" s="163">
        <v>2.2172879641086181</v>
      </c>
      <c r="DB12" s="177">
        <v>2.1069263292840872</v>
      </c>
      <c r="DC12" s="762">
        <f>DC11+$DD$3</f>
        <v>1</v>
      </c>
      <c r="DD12" s="173">
        <v>0.2135323584079743</v>
      </c>
      <c r="DE12" s="174">
        <v>0.19775862097740174</v>
      </c>
      <c r="DF12" s="174">
        <v>0.18321656584739687</v>
      </c>
      <c r="DG12" s="174">
        <v>0.16974337697029115</v>
      </c>
      <c r="DH12" s="174">
        <v>0.15720630288124085</v>
      </c>
      <c r="DI12" s="175">
        <v>0.14549522995948794</v>
      </c>
      <c r="DJ12" s="762">
        <f>DC12</f>
        <v>1</v>
      </c>
      <c r="DK12" s="176">
        <v>2.6332196106628158</v>
      </c>
      <c r="DL12" s="163">
        <v>2.4663871227895995</v>
      </c>
      <c r="DM12" s="163">
        <v>2.3201784650398616</v>
      </c>
      <c r="DN12" s="163">
        <v>2.1909856535740539</v>
      </c>
      <c r="DO12" s="163">
        <v>2.076001564843009</v>
      </c>
      <c r="DP12" s="177">
        <v>1.9730043501000845</v>
      </c>
      <c r="DQ12" s="160">
        <f>+DQ13-$DR$3</f>
        <v>7.2608025860935857E-2</v>
      </c>
      <c r="DR12" s="173">
        <v>0.22977603077888492</v>
      </c>
      <c r="DS12" s="174">
        <v>0.21375032067298885</v>
      </c>
      <c r="DT12" s="174">
        <v>0.19897313714027406</v>
      </c>
      <c r="DU12" s="174">
        <v>0.18528023362159732</v>
      </c>
      <c r="DV12" s="174">
        <v>0.17253696322441103</v>
      </c>
      <c r="DW12" s="175">
        <v>0.16063168644905093</v>
      </c>
      <c r="DX12" s="160">
        <f>DQ12</f>
        <v>7.2608025860935857E-2</v>
      </c>
      <c r="DY12" s="176">
        <v>2.8143377953694193</v>
      </c>
      <c r="DZ12" s="163">
        <v>2.63558654114687</v>
      </c>
      <c r="EA12" s="163">
        <v>2.4789237953237699</v>
      </c>
      <c r="EB12" s="163">
        <v>2.3404935482871814</v>
      </c>
      <c r="EC12" s="163">
        <v>2.2172879641086181</v>
      </c>
      <c r="ED12" s="177">
        <v>2.1069263292840872</v>
      </c>
      <c r="EE12" s="76">
        <f>EE11+$EE$3</f>
        <v>9</v>
      </c>
      <c r="EF12" s="176">
        <v>2.8768212234544985</v>
      </c>
      <c r="EG12" s="163">
        <v>2.6939356338306792</v>
      </c>
      <c r="EH12" s="163">
        <v>2.5336677535823564</v>
      </c>
      <c r="EI12" s="163">
        <v>2.3920519401646976</v>
      </c>
      <c r="EJ12" s="163">
        <v>2.2660111405955643</v>
      </c>
      <c r="EK12" s="177">
        <v>2.1531098562277995</v>
      </c>
      <c r="EL12" s="76">
        <f>EL11+$EE$3</f>
        <v>9</v>
      </c>
      <c r="EM12" s="562">
        <v>0.23518585562705993</v>
      </c>
      <c r="EN12" s="158">
        <v>0.2190746605396271</v>
      </c>
      <c r="EO12" s="158">
        <v>0.20421965718269353</v>
      </c>
      <c r="EP12" s="158">
        <v>0.19045404791831969</v>
      </c>
      <c r="EQ12" s="158">
        <v>0.1776425659656525</v>
      </c>
      <c r="ER12" s="563">
        <v>0.16567305922508244</v>
      </c>
    </row>
    <row r="13" spans="1:148" ht="16.399999999999999" customHeight="1" x14ac:dyDescent="0.3">
      <c r="C13" s="346"/>
      <c r="D13" s="347"/>
      <c r="E13" s="348"/>
      <c r="F13" s="349"/>
      <c r="I13" s="71"/>
      <c r="K13" s="79"/>
      <c r="L13" s="165"/>
      <c r="O13" s="102" t="s">
        <v>110</v>
      </c>
      <c r="P13" s="812">
        <f ca="1">E118</f>
        <v>0.19897313714027406</v>
      </c>
      <c r="R13" s="164"/>
      <c r="T13" s="65" t="s">
        <v>240</v>
      </c>
      <c r="U13" s="242">
        <v>2</v>
      </c>
      <c r="V13" s="529" t="s">
        <v>183</v>
      </c>
      <c r="W13" s="529"/>
      <c r="X13" s="181"/>
      <c r="AB13" s="167"/>
      <c r="AE13" s="732" t="s">
        <v>113</v>
      </c>
      <c r="AF13" s="733"/>
      <c r="AG13" s="734">
        <v>0</v>
      </c>
      <c r="BM13" s="584">
        <v>14</v>
      </c>
      <c r="BN13" s="504">
        <v>0.22977603077888492</v>
      </c>
      <c r="BO13" s="167">
        <v>0.21375032067298885</v>
      </c>
      <c r="BP13" s="167">
        <v>0.19897313714027406</v>
      </c>
      <c r="BQ13" s="167">
        <v>0.18528023362159732</v>
      </c>
      <c r="BR13" s="167">
        <v>0.17253696322441103</v>
      </c>
      <c r="BS13" s="505">
        <v>0.16063168644905093</v>
      </c>
      <c r="BT13" s="163">
        <f>BM13</f>
        <v>14</v>
      </c>
      <c r="BU13" s="512">
        <v>2.8143377953694193</v>
      </c>
      <c r="BV13" s="76">
        <v>2.63558654114687</v>
      </c>
      <c r="BW13" s="76">
        <v>2.4789237953237699</v>
      </c>
      <c r="BX13" s="76">
        <v>2.3404935482871814</v>
      </c>
      <c r="BY13" s="76">
        <v>2.2172879641086181</v>
      </c>
      <c r="BZ13" s="513">
        <v>2.1069263292840872</v>
      </c>
      <c r="CA13" s="337">
        <v>5.5</v>
      </c>
      <c r="CB13" s="504">
        <v>0.22977667450904848</v>
      </c>
      <c r="CC13" s="167">
        <v>0.21375032067298885</v>
      </c>
      <c r="CD13" s="167">
        <v>0.19897313714027406</v>
      </c>
      <c r="CE13" s="167">
        <v>0.18528023362159732</v>
      </c>
      <c r="CF13" s="167">
        <v>0.17253696322441103</v>
      </c>
      <c r="CG13" s="505">
        <v>0.16063168644905093</v>
      </c>
      <c r="CH13" s="76">
        <f>+CA13</f>
        <v>5.5</v>
      </c>
      <c r="CI13" s="512">
        <v>2.8143452022649291</v>
      </c>
      <c r="CJ13" s="76">
        <v>2.6355865413245723</v>
      </c>
      <c r="CK13" s="76">
        <v>2.4789237953237726</v>
      </c>
      <c r="CL13" s="76">
        <v>2.3404935482871814</v>
      </c>
      <c r="CM13" s="76">
        <v>2.2172879641086181</v>
      </c>
      <c r="CN13" s="513">
        <v>2.1069263292840872</v>
      </c>
      <c r="CO13" s="762">
        <f>CO12+$CP$3</f>
        <v>9</v>
      </c>
      <c r="CP13" s="173">
        <v>0.22977603077888492</v>
      </c>
      <c r="CQ13" s="174">
        <v>0.21375032067298885</v>
      </c>
      <c r="CR13" s="174">
        <v>0.19897313714027406</v>
      </c>
      <c r="CS13" s="174">
        <v>0.18528023362159732</v>
      </c>
      <c r="CT13" s="174">
        <v>0.17253696322441103</v>
      </c>
      <c r="CU13" s="175">
        <v>0.16063168644905093</v>
      </c>
      <c r="CV13" s="762">
        <f>CO13</f>
        <v>9</v>
      </c>
      <c r="CW13" s="176">
        <v>2.8143377953694193</v>
      </c>
      <c r="CX13" s="163">
        <v>2.63558654114687</v>
      </c>
      <c r="CY13" s="163">
        <v>2.4789237953237699</v>
      </c>
      <c r="CZ13" s="163">
        <v>2.3404935482871814</v>
      </c>
      <c r="DA13" s="163">
        <v>2.2172879641086181</v>
      </c>
      <c r="DB13" s="177">
        <v>2.1069263292840872</v>
      </c>
      <c r="DC13" s="762">
        <f t="shared" ref="DC13:DC15" si="12">DC12+$DD$3</f>
        <v>2</v>
      </c>
      <c r="DD13" s="173">
        <v>0.22977684140205387</v>
      </c>
      <c r="DE13" s="174">
        <v>0.21375032067298885</v>
      </c>
      <c r="DF13" s="174">
        <v>0.19897313714027406</v>
      </c>
      <c r="DG13" s="174">
        <v>0.18528023362159732</v>
      </c>
      <c r="DH13" s="174">
        <v>0.17253696322441103</v>
      </c>
      <c r="DI13" s="175">
        <v>0.16063168644905093</v>
      </c>
      <c r="DJ13" s="762">
        <f>DC13</f>
        <v>2</v>
      </c>
      <c r="DK13" s="176">
        <v>2.8143470814425009</v>
      </c>
      <c r="DL13" s="163">
        <v>2.6355865413371853</v>
      </c>
      <c r="DM13" s="163">
        <v>2.4789237953237726</v>
      </c>
      <c r="DN13" s="163">
        <v>2.3404935482871814</v>
      </c>
      <c r="DO13" s="163">
        <v>2.2172879641086181</v>
      </c>
      <c r="DP13" s="177">
        <v>2.1069263292840872</v>
      </c>
      <c r="DQ13" s="455">
        <v>9.2608025860935861E-2</v>
      </c>
      <c r="DR13" s="173">
        <v>0.22977603077888492</v>
      </c>
      <c r="DS13" s="174">
        <v>0.21375032067298885</v>
      </c>
      <c r="DT13" s="174">
        <v>0.19897313714027406</v>
      </c>
      <c r="DU13" s="174">
        <v>0.18528023362159732</v>
      </c>
      <c r="DV13" s="174">
        <v>0.17253696322441103</v>
      </c>
      <c r="DW13" s="175">
        <v>0.16063168644905093</v>
      </c>
      <c r="DX13" s="160">
        <f>DQ13</f>
        <v>9.2608025860935861E-2</v>
      </c>
      <c r="DY13" s="176">
        <v>2.8143377953694193</v>
      </c>
      <c r="DZ13" s="163">
        <v>2.63558654114687</v>
      </c>
      <c r="EA13" s="163">
        <v>2.4789237953237699</v>
      </c>
      <c r="EB13" s="163">
        <v>2.3404935482871814</v>
      </c>
      <c r="EC13" s="163">
        <v>2.2172879641086181</v>
      </c>
      <c r="ED13" s="177">
        <v>2.1069263292840872</v>
      </c>
      <c r="EE13" s="76">
        <f>EE12+$EE$3</f>
        <v>10</v>
      </c>
      <c r="EF13" s="176">
        <v>2.8143586951206867</v>
      </c>
      <c r="EG13" s="163">
        <v>2.63558654167295</v>
      </c>
      <c r="EH13" s="163">
        <v>2.4789237953237762</v>
      </c>
      <c r="EI13" s="163">
        <v>2.3404935482871814</v>
      </c>
      <c r="EJ13" s="163">
        <v>2.2172879641086181</v>
      </c>
      <c r="EK13" s="177">
        <v>2.1069263292840872</v>
      </c>
      <c r="EL13" s="76">
        <f>EL12+$EE$3</f>
        <v>10</v>
      </c>
      <c r="EM13" s="562">
        <v>0.229777854681015</v>
      </c>
      <c r="EN13" s="158">
        <v>0.21375032067298885</v>
      </c>
      <c r="EO13" s="158">
        <v>0.19897313714027406</v>
      </c>
      <c r="EP13" s="158">
        <v>0.18528023362159732</v>
      </c>
      <c r="EQ13" s="158">
        <v>0.17253696322441103</v>
      </c>
      <c r="ER13" s="563">
        <v>0.16063168644905093</v>
      </c>
    </row>
    <row r="14" spans="1:148" ht="12.75" customHeight="1" x14ac:dyDescent="0.35">
      <c r="C14" s="284" t="s">
        <v>7</v>
      </c>
      <c r="D14" s="286">
        <f>SUM($D$10:$D$13)</f>
        <v>261.85000000000002</v>
      </c>
      <c r="E14" s="178"/>
      <c r="F14" s="179"/>
      <c r="I14" s="284" t="s">
        <v>8</v>
      </c>
      <c r="J14" s="285"/>
      <c r="K14" s="286">
        <f>+SUM($K$10:$K$13)</f>
        <v>261.85000000000002</v>
      </c>
      <c r="L14" s="179"/>
      <c r="O14" s="162" t="s">
        <v>247</v>
      </c>
      <c r="P14" s="813">
        <f ca="1">$F$118</f>
        <v>2.4789237953237699</v>
      </c>
      <c r="T14" s="65" t="s">
        <v>241</v>
      </c>
      <c r="U14" s="242">
        <v>1</v>
      </c>
      <c r="V14" s="527" t="s">
        <v>163</v>
      </c>
      <c r="W14" s="527"/>
      <c r="AE14"/>
      <c r="AF14"/>
      <c r="AG14"/>
      <c r="BM14" s="163">
        <f>+BM13+$BN$3</f>
        <v>15</v>
      </c>
      <c r="BN14" s="504">
        <v>0.25090225338935845</v>
      </c>
      <c r="BO14" s="167">
        <v>0.23455086350440976</v>
      </c>
      <c r="BP14" s="167">
        <v>0.21947092413902283</v>
      </c>
      <c r="BQ14" s="167">
        <v>0.20549519658088689</v>
      </c>
      <c r="BR14" s="167">
        <v>0.19248663783073428</v>
      </c>
      <c r="BS14" s="505">
        <v>0.18033154606819154</v>
      </c>
      <c r="BT14" s="163">
        <f>BM14</f>
        <v>15</v>
      </c>
      <c r="BU14" s="512">
        <v>3.0646666726939999</v>
      </c>
      <c r="BV14" s="76">
        <v>2.8694301450223505</v>
      </c>
      <c r="BW14" s="76">
        <v>2.6983192309029591</v>
      </c>
      <c r="BX14" s="76">
        <v>2.5471223015516085</v>
      </c>
      <c r="BY14" s="76">
        <v>2.4125541243972721</v>
      </c>
      <c r="BZ14" s="513">
        <v>2.2920144254451076</v>
      </c>
      <c r="CA14" s="600">
        <f>CA13+$CB$3</f>
        <v>5.75</v>
      </c>
      <c r="CB14" s="504">
        <v>0.23401079773902894</v>
      </c>
      <c r="CC14" s="167">
        <v>0.21735580563545231</v>
      </c>
      <c r="CD14" s="167">
        <v>0.20204095244407655</v>
      </c>
      <c r="CE14" s="167">
        <v>0.18788395524024967</v>
      </c>
      <c r="CF14" s="167">
        <v>0.1747369110584259</v>
      </c>
      <c r="CG14" s="505">
        <v>0.16247778534889223</v>
      </c>
      <c r="CH14" s="76">
        <f>+CA14</f>
        <v>5.75</v>
      </c>
      <c r="CI14" s="512">
        <v>2.8631558953537892</v>
      </c>
      <c r="CJ14" s="76">
        <v>2.6749869502078476</v>
      </c>
      <c r="CK14" s="76">
        <v>2.5108181932485718</v>
      </c>
      <c r="CL14" s="76">
        <v>2.3663280408213252</v>
      </c>
      <c r="CM14" s="76">
        <v>2.2381783071022796</v>
      </c>
      <c r="CN14" s="513">
        <v>2.1237454300831584</v>
      </c>
      <c r="CO14" s="762">
        <f>CO13+$CP$3</f>
        <v>13.5</v>
      </c>
      <c r="CP14" s="173">
        <v>0.22977603077888492</v>
      </c>
      <c r="CQ14" s="174">
        <v>0.21375032067298885</v>
      </c>
      <c r="CR14" s="174">
        <v>0.19897313714027406</v>
      </c>
      <c r="CS14" s="174">
        <v>0.18528023362159732</v>
      </c>
      <c r="CT14" s="174">
        <v>0.17253696322441103</v>
      </c>
      <c r="CU14" s="175">
        <v>0.16063168644905093</v>
      </c>
      <c r="CV14" s="762">
        <f>CO14</f>
        <v>13.5</v>
      </c>
      <c r="CW14" s="176">
        <v>2.8143377953694193</v>
      </c>
      <c r="CX14" s="163">
        <v>2.63558654114687</v>
      </c>
      <c r="CY14" s="163">
        <v>2.4789237953237699</v>
      </c>
      <c r="CZ14" s="163">
        <v>2.3404935482871814</v>
      </c>
      <c r="DA14" s="163">
        <v>2.2172879641086181</v>
      </c>
      <c r="DB14" s="177">
        <v>2.1069263292840872</v>
      </c>
      <c r="DC14" s="762">
        <f t="shared" si="12"/>
        <v>3</v>
      </c>
      <c r="DD14" s="173">
        <v>0.24520524144172667</v>
      </c>
      <c r="DE14" s="174">
        <v>0.22894058823585514</v>
      </c>
      <c r="DF14" s="174">
        <v>0.21394197344779969</v>
      </c>
      <c r="DG14" s="174">
        <v>0.20004221796989444</v>
      </c>
      <c r="DH14" s="174">
        <v>0.18710489869117738</v>
      </c>
      <c r="DI14" s="175">
        <v>0.17501689791679384</v>
      </c>
      <c r="DJ14" s="762">
        <f>DC14</f>
        <v>3</v>
      </c>
      <c r="DK14" s="176">
        <v>2.9954745520554793</v>
      </c>
      <c r="DL14" s="163">
        <v>2.8047859598847706</v>
      </c>
      <c r="DM14" s="163">
        <v>2.6376691256076823</v>
      </c>
      <c r="DN14" s="163">
        <v>2.4900014430003083</v>
      </c>
      <c r="DO14" s="163">
        <v>2.3585743633742262</v>
      </c>
      <c r="DP14" s="177">
        <v>2.2408483084680895</v>
      </c>
      <c r="DQ14" s="160">
        <f>+DQ13+$DR$3</f>
        <v>0.11260802586093586</v>
      </c>
      <c r="DR14" s="173">
        <v>0.22977603077888492</v>
      </c>
      <c r="DS14" s="174">
        <v>0.21375032067298885</v>
      </c>
      <c r="DT14" s="174">
        <v>0.19897313714027406</v>
      </c>
      <c r="DU14" s="174">
        <v>0.18528023362159732</v>
      </c>
      <c r="DV14" s="174">
        <v>0.17253696322441103</v>
      </c>
      <c r="DW14" s="175">
        <v>0.16063168644905093</v>
      </c>
      <c r="DX14" s="160">
        <f>DQ14</f>
        <v>0.11260802586093586</v>
      </c>
      <c r="DY14" s="176">
        <v>2.8143377953694193</v>
      </c>
      <c r="DZ14" s="163">
        <v>2.63558654114687</v>
      </c>
      <c r="EA14" s="163">
        <v>2.4789237953237699</v>
      </c>
      <c r="EB14" s="163">
        <v>2.3404935482871814</v>
      </c>
      <c r="EC14" s="163">
        <v>2.2172879641086181</v>
      </c>
      <c r="ED14" s="177">
        <v>2.1069263292840872</v>
      </c>
      <c r="EE14" s="76">
        <f>EE13+$EE$3</f>
        <v>11</v>
      </c>
      <c r="EF14" s="176">
        <v>2.7518961667868749</v>
      </c>
      <c r="EG14" s="163">
        <v>2.5772374495152213</v>
      </c>
      <c r="EH14" s="163">
        <v>2.4241798370651968</v>
      </c>
      <c r="EI14" s="163">
        <v>2.2889351564096656</v>
      </c>
      <c r="EJ14" s="163">
        <v>2.1685647876216718</v>
      </c>
      <c r="EK14" s="177">
        <v>2.0607428023403753</v>
      </c>
      <c r="EL14" s="76">
        <f>EL13+$EE$3</f>
        <v>11</v>
      </c>
      <c r="EM14" s="562">
        <v>0.22427296042442321</v>
      </c>
      <c r="EN14" s="158">
        <v>0.20833081603050232</v>
      </c>
      <c r="EO14" s="158">
        <v>0.19363307356834411</v>
      </c>
      <c r="EP14" s="158">
        <v>0.18001440167427066</v>
      </c>
      <c r="EQ14" s="158">
        <v>0.1673407852649689</v>
      </c>
      <c r="ER14" s="563">
        <v>0.15550109744071963</v>
      </c>
    </row>
    <row r="15" spans="1:148" ht="12.75" customHeight="1" x14ac:dyDescent="0.35">
      <c r="U15" s="722"/>
      <c r="V15" s="722"/>
      <c r="W15" s="722"/>
      <c r="Y15" s="181"/>
      <c r="Z15" s="181"/>
      <c r="AA15" s="181"/>
      <c r="AE15"/>
      <c r="AF15"/>
      <c r="AG15"/>
      <c r="BM15" s="163">
        <f>+BM14+$BN$3</f>
        <v>16</v>
      </c>
      <c r="BN15" s="506">
        <v>0.27068991065025338</v>
      </c>
      <c r="BO15" s="507">
        <v>0.254036420583725</v>
      </c>
      <c r="BP15" s="507">
        <v>0.23867573142051693</v>
      </c>
      <c r="BQ15" s="507">
        <v>0.22443786263465884</v>
      </c>
      <c r="BR15" s="507">
        <v>0.21118347048759464</v>
      </c>
      <c r="BS15" s="508">
        <v>0.19879700541496281</v>
      </c>
      <c r="BT15" s="163">
        <f>BM15</f>
        <v>16</v>
      </c>
      <c r="BU15" s="514">
        <v>3.3149955500185806</v>
      </c>
      <c r="BV15" s="515">
        <v>3.1032737488978315</v>
      </c>
      <c r="BW15" s="515">
        <v>2.9177146664821483</v>
      </c>
      <c r="BX15" s="515">
        <v>2.7537510548160355</v>
      </c>
      <c r="BY15" s="515">
        <v>2.6078202846859266</v>
      </c>
      <c r="BZ15" s="516">
        <v>2.477102521606128</v>
      </c>
      <c r="CA15" s="600">
        <f>CA14+$CB$3</f>
        <v>6</v>
      </c>
      <c r="CB15" s="506">
        <v>0.23850204348564147</v>
      </c>
      <c r="CC15" s="507">
        <v>0.22116866707801816</v>
      </c>
      <c r="CD15" s="507">
        <v>0.20527665019035346</v>
      </c>
      <c r="CE15" s="507">
        <v>0.19062379002571103</v>
      </c>
      <c r="CF15" s="507">
        <v>0.17704704403877261</v>
      </c>
      <c r="CG15" s="508">
        <v>0.16441277861595155</v>
      </c>
      <c r="CH15" s="76">
        <f>+CA15</f>
        <v>6</v>
      </c>
      <c r="CI15" s="514">
        <v>2.9156685750250442</v>
      </c>
      <c r="CJ15" s="515">
        <v>2.7171649698689344</v>
      </c>
      <c r="CK15" s="515">
        <v>2.5448129795780341</v>
      </c>
      <c r="CL15" s="515">
        <v>2.3937587330795433</v>
      </c>
      <c r="CM15" s="515">
        <v>2.2602842650504749</v>
      </c>
      <c r="CN15" s="516">
        <v>2.1414894195706577</v>
      </c>
      <c r="CO15" s="762">
        <f>CO14+$CP$3</f>
        <v>18</v>
      </c>
      <c r="CP15" s="182">
        <v>0.22977603077888492</v>
      </c>
      <c r="CQ15" s="183">
        <v>0.21375032067298885</v>
      </c>
      <c r="CR15" s="183">
        <v>0.19897313714027406</v>
      </c>
      <c r="CS15" s="183">
        <v>0.18528023362159732</v>
      </c>
      <c r="CT15" s="183">
        <v>0.17253696322441103</v>
      </c>
      <c r="CU15" s="184">
        <v>0.16063168644905093</v>
      </c>
      <c r="CV15" s="762">
        <f>CO15</f>
        <v>18</v>
      </c>
      <c r="CW15" s="185">
        <v>2.8143377953694193</v>
      </c>
      <c r="CX15" s="186">
        <v>2.63558654114687</v>
      </c>
      <c r="CY15" s="186">
        <v>2.4789237953237699</v>
      </c>
      <c r="CZ15" s="186">
        <v>2.3404935482871814</v>
      </c>
      <c r="DA15" s="186">
        <v>2.2172879641086181</v>
      </c>
      <c r="DB15" s="187">
        <v>2.1069263292840872</v>
      </c>
      <c r="DC15" s="762">
        <f t="shared" si="12"/>
        <v>4</v>
      </c>
      <c r="DD15" s="182">
        <v>0.25990436673164374</v>
      </c>
      <c r="DE15" s="183">
        <v>0.24341447949409484</v>
      </c>
      <c r="DF15" s="183">
        <v>0.22820649743080137</v>
      </c>
      <c r="DG15" s="183">
        <v>0.21411121487617493</v>
      </c>
      <c r="DH15" s="183">
        <v>0.20099052786827085</v>
      </c>
      <c r="DI15" s="184">
        <v>0.1887298762798309</v>
      </c>
      <c r="DJ15" s="762">
        <f>DC15</f>
        <v>4</v>
      </c>
      <c r="DK15" s="185">
        <v>3.1766020226684555</v>
      </c>
      <c r="DL15" s="186">
        <v>2.973985378432356</v>
      </c>
      <c r="DM15" s="186">
        <v>2.7964144558915924</v>
      </c>
      <c r="DN15" s="186">
        <v>2.6395093377134353</v>
      </c>
      <c r="DO15" s="186">
        <v>2.4998607626398344</v>
      </c>
      <c r="DP15" s="187">
        <v>2.3747702876520922</v>
      </c>
      <c r="DQ15" s="160">
        <f>+DQ14+$DR$3</f>
        <v>0.13260802586093587</v>
      </c>
      <c r="DR15" s="182">
        <v>0.22977603077888492</v>
      </c>
      <c r="DS15" s="183">
        <v>0.21375032067298885</v>
      </c>
      <c r="DT15" s="183">
        <v>0.19897313714027406</v>
      </c>
      <c r="DU15" s="183">
        <v>0.18528023362159732</v>
      </c>
      <c r="DV15" s="183">
        <v>0.17253696322441103</v>
      </c>
      <c r="DW15" s="184">
        <v>0.16063168644905093</v>
      </c>
      <c r="DX15" s="160">
        <f>DQ15</f>
        <v>0.13260802586093587</v>
      </c>
      <c r="DY15" s="185">
        <v>2.8143377953694193</v>
      </c>
      <c r="DZ15" s="186">
        <v>2.63558654114687</v>
      </c>
      <c r="EA15" s="186">
        <v>2.4789237953237699</v>
      </c>
      <c r="EB15" s="186">
        <v>2.3404935482871814</v>
      </c>
      <c r="EC15" s="186">
        <v>2.2172879641086181</v>
      </c>
      <c r="ED15" s="187">
        <v>2.1069263292840872</v>
      </c>
      <c r="EE15" s="76">
        <f>EE14+$EE$3</f>
        <v>12</v>
      </c>
      <c r="EF15" s="185">
        <v>2.6894336384530635</v>
      </c>
      <c r="EG15" s="186">
        <v>2.5188883573574916</v>
      </c>
      <c r="EH15" s="186">
        <v>2.3694358788066165</v>
      </c>
      <c r="EI15" s="186">
        <v>2.2373767645321494</v>
      </c>
      <c r="EJ15" s="186">
        <v>2.1198416111347256</v>
      </c>
      <c r="EK15" s="187">
        <v>2.0145592753966635</v>
      </c>
      <c r="EL15" s="76">
        <f>EL14+$EE$3</f>
        <v>12</v>
      </c>
      <c r="EM15" s="564">
        <v>0.21866715550422672</v>
      </c>
      <c r="EN15" s="565">
        <v>0.20281223654747008</v>
      </c>
      <c r="EO15" s="565">
        <v>0.18819565176963807</v>
      </c>
      <c r="EP15" s="565">
        <v>0.17465279698371891</v>
      </c>
      <c r="EQ15" s="565">
        <v>0.16205033659935003</v>
      </c>
      <c r="ER15" s="566">
        <v>0.15027768015861515</v>
      </c>
    </row>
    <row r="16" spans="1:148" ht="16" x14ac:dyDescent="0.35">
      <c r="A16" s="180" t="s">
        <v>125</v>
      </c>
      <c r="B16" s="622" t="s">
        <v>207</v>
      </c>
      <c r="C16" s="612"/>
      <c r="E16" s="161" t="s">
        <v>146</v>
      </c>
      <c r="F16" s="161"/>
      <c r="G16" s="99"/>
      <c r="H16" s="99"/>
      <c r="I16" s="608" t="s">
        <v>231</v>
      </c>
      <c r="J16" s="608" t="str">
        <f>+CHOOSE(case,AC16,AR16, BF16)</f>
        <v>TJC Projections</v>
      </c>
      <c r="K16" s="608"/>
      <c r="L16" s="161"/>
      <c r="M16" s="161"/>
      <c r="N16" s="161"/>
      <c r="O16" s="735" t="s">
        <v>55</v>
      </c>
      <c r="P16" s="80"/>
      <c r="Q16"/>
      <c r="AA16" s="98" t="s">
        <v>173</v>
      </c>
      <c r="AB16" s="473"/>
      <c r="AC16" s="81" t="s">
        <v>237</v>
      </c>
      <c r="AD16" s="81"/>
      <c r="AE16" s="82"/>
      <c r="AF16" s="82"/>
      <c r="AG16" s="83"/>
      <c r="AH16" s="81"/>
      <c r="AI16" s="793"/>
      <c r="AJ16" s="83" t="s">
        <v>179</v>
      </c>
      <c r="AM16" s="90"/>
      <c r="AN16" s="90"/>
      <c r="AO16" s="90"/>
      <c r="AP16" s="754" t="str">
        <f>+AA16</f>
        <v>Actual</v>
      </c>
      <c r="AQ16" s="473" t="s">
        <v>231</v>
      </c>
      <c r="AR16" s="81" t="s">
        <v>238</v>
      </c>
      <c r="AS16" s="84"/>
      <c r="AT16" s="84"/>
      <c r="AU16" s="531"/>
      <c r="AV16" s="81"/>
      <c r="AW16" s="531"/>
      <c r="AX16" s="531"/>
      <c r="AY16" s="248"/>
      <c r="AZ16" s="248"/>
      <c r="BA16" s="90"/>
      <c r="BB16" s="90"/>
      <c r="BC16" s="90"/>
      <c r="BD16" s="754" t="str">
        <f>AP16</f>
        <v>Actual</v>
      </c>
      <c r="BE16" s="473" t="s">
        <v>231</v>
      </c>
      <c r="BF16" s="83" t="s">
        <v>277</v>
      </c>
      <c r="BG16" s="84"/>
      <c r="BH16" s="84"/>
      <c r="BI16" s="710"/>
      <c r="BJ16" s="81"/>
      <c r="BK16" s="248"/>
      <c r="BL16" s="248"/>
      <c r="BM16" s="248"/>
    </row>
    <row r="17" spans="3:122" ht="12.75" customHeight="1" x14ac:dyDescent="0.35">
      <c r="C17" s="85"/>
      <c r="D17" s="86"/>
      <c r="E17" s="457">
        <v>2022</v>
      </c>
      <c r="F17" s="457">
        <f>+E17+1</f>
        <v>2023</v>
      </c>
      <c r="G17" s="854">
        <f>+F17+1</f>
        <v>2024</v>
      </c>
      <c r="H17" s="457" t="s">
        <v>288</v>
      </c>
      <c r="I17" s="609">
        <f>G17+1</f>
        <v>2025</v>
      </c>
      <c r="J17" s="155">
        <f>I17+1</f>
        <v>2026</v>
      </c>
      <c r="K17" s="155">
        <f>+J17+1</f>
        <v>2027</v>
      </c>
      <c r="L17" s="155">
        <f>+K17+1</f>
        <v>2028</v>
      </c>
      <c r="M17" s="155">
        <f>+L17+1</f>
        <v>2029</v>
      </c>
      <c r="N17" s="155">
        <f>+M17+1</f>
        <v>2030</v>
      </c>
      <c r="O17" s="736" t="s">
        <v>258</v>
      </c>
      <c r="P17" s="458" t="s">
        <v>259</v>
      </c>
      <c r="Q17"/>
      <c r="X17" s="86"/>
      <c r="Y17" s="86"/>
      <c r="Z17" s="86"/>
      <c r="AA17" s="369">
        <f>+F17</f>
        <v>2023</v>
      </c>
      <c r="AB17" s="740">
        <f>+G17</f>
        <v>2024</v>
      </c>
      <c r="AC17" s="791">
        <f t="shared" ref="AC17:AH17" si="13">+I17</f>
        <v>2025</v>
      </c>
      <c r="AD17" s="188">
        <f t="shared" si="13"/>
        <v>2026</v>
      </c>
      <c r="AE17" s="188">
        <f t="shared" si="13"/>
        <v>2027</v>
      </c>
      <c r="AF17" s="188">
        <f t="shared" si="13"/>
        <v>2028</v>
      </c>
      <c r="AG17" s="188">
        <f t="shared" si="13"/>
        <v>2029</v>
      </c>
      <c r="AH17" s="188">
        <f t="shared" si="13"/>
        <v>2030</v>
      </c>
      <c r="AI17" s="794">
        <f>AH17+1</f>
        <v>2031</v>
      </c>
      <c r="AJ17" s="188">
        <f>AI17+1</f>
        <v>2032</v>
      </c>
      <c r="AL17" s="181" t="s">
        <v>261</v>
      </c>
      <c r="AM17" s="90"/>
      <c r="AN17" s="90"/>
      <c r="AO17" s="90"/>
      <c r="AP17" s="740">
        <f t="shared" ref="AP17:AX17" si="14">+AB17</f>
        <v>2024</v>
      </c>
      <c r="AQ17" s="748">
        <f t="shared" si="14"/>
        <v>2025</v>
      </c>
      <c r="AR17" s="188">
        <f t="shared" si="14"/>
        <v>2026</v>
      </c>
      <c r="AS17" s="188">
        <f t="shared" si="14"/>
        <v>2027</v>
      </c>
      <c r="AT17" s="188">
        <f t="shared" si="14"/>
        <v>2028</v>
      </c>
      <c r="AU17" s="188">
        <f t="shared" si="14"/>
        <v>2029</v>
      </c>
      <c r="AV17" s="188">
        <f t="shared" si="14"/>
        <v>2030</v>
      </c>
      <c r="AW17" s="188">
        <f t="shared" si="14"/>
        <v>2031</v>
      </c>
      <c r="AX17" s="188">
        <f t="shared" si="14"/>
        <v>2032</v>
      </c>
      <c r="AY17" s="247"/>
      <c r="AZ17" s="247"/>
      <c r="BA17" s="90"/>
      <c r="BB17" s="90"/>
      <c r="BC17" s="90"/>
      <c r="BD17" s="740">
        <f>+AP17</f>
        <v>2024</v>
      </c>
      <c r="BE17" s="748">
        <f t="shared" ref="BE17" si="15">+AQ17</f>
        <v>2025</v>
      </c>
      <c r="BF17" s="188">
        <f t="shared" ref="BF17" si="16">+AR17</f>
        <v>2026</v>
      </c>
      <c r="BG17" s="188">
        <f t="shared" ref="BG17" si="17">+AS17</f>
        <v>2027</v>
      </c>
      <c r="BH17" s="188">
        <f t="shared" ref="BH17" si="18">+AT17</f>
        <v>2028</v>
      </c>
      <c r="BI17" s="188">
        <f t="shared" ref="BI17" si="19">+AU17</f>
        <v>2029</v>
      </c>
      <c r="BJ17" s="188">
        <f t="shared" ref="BJ17" si="20">+AV17</f>
        <v>2030</v>
      </c>
      <c r="BK17" s="247"/>
      <c r="BL17" s="247"/>
      <c r="BM17" s="247"/>
      <c r="CR17" s="75"/>
      <c r="CS17" s="174"/>
      <c r="CT17" s="174"/>
      <c r="CU17" s="174"/>
      <c r="CV17" s="174"/>
      <c r="CW17" s="174"/>
      <c r="CY17" s="75"/>
      <c r="CZ17" s="163"/>
      <c r="DA17" s="163"/>
      <c r="DB17" s="163"/>
      <c r="DF17" s="75"/>
      <c r="DG17" s="174"/>
      <c r="DH17" s="174"/>
      <c r="DI17" s="174"/>
      <c r="DJ17" s="174"/>
      <c r="DK17" s="174"/>
      <c r="DM17" s="75"/>
      <c r="DN17" s="163"/>
      <c r="DO17" s="163"/>
      <c r="DP17" s="163"/>
      <c r="DQ17" s="163"/>
      <c r="DR17" s="163"/>
    </row>
    <row r="18" spans="3:122" ht="5.15" customHeight="1" x14ac:dyDescent="0.35">
      <c r="C18" s="65"/>
      <c r="D18" s="151"/>
      <c r="E18" s="151" t="s">
        <v>9</v>
      </c>
      <c r="F18" s="151" t="s">
        <v>9</v>
      </c>
      <c r="G18" s="855" t="s">
        <v>9</v>
      </c>
      <c r="H18" s="151" t="s">
        <v>9</v>
      </c>
      <c r="I18" s="617" t="s">
        <v>9</v>
      </c>
      <c r="J18" s="151" t="s">
        <v>9</v>
      </c>
      <c r="K18" s="151" t="s">
        <v>9</v>
      </c>
      <c r="L18" s="151" t="s">
        <v>9</v>
      </c>
      <c r="M18" s="151" t="s">
        <v>9</v>
      </c>
      <c r="N18" s="151" t="s">
        <v>9</v>
      </c>
      <c r="O18" s="223" t="s">
        <v>9</v>
      </c>
      <c r="P18" s="151" t="s">
        <v>9</v>
      </c>
      <c r="Q18"/>
      <c r="X18" s="151"/>
      <c r="Y18" s="151"/>
      <c r="Z18" s="151"/>
      <c r="AA18" s="151" t="s">
        <v>9</v>
      </c>
      <c r="AB18" s="224" t="s">
        <v>9</v>
      </c>
      <c r="AC18" s="223" t="s">
        <v>9</v>
      </c>
      <c r="AD18" s="151" t="s">
        <v>9</v>
      </c>
      <c r="AE18" s="151" t="s">
        <v>9</v>
      </c>
      <c r="AF18" s="151" t="s">
        <v>9</v>
      </c>
      <c r="AG18" s="151" t="s">
        <v>9</v>
      </c>
      <c r="AH18" s="151" t="s">
        <v>9</v>
      </c>
      <c r="AI18" s="224" t="s">
        <v>9</v>
      </c>
      <c r="AJ18" s="151" t="s">
        <v>9</v>
      </c>
      <c r="AM18" s="90"/>
      <c r="AN18" s="90"/>
      <c r="AO18" s="90"/>
      <c r="AP18" s="701" t="s">
        <v>9</v>
      </c>
      <c r="AQ18" s="463" t="s">
        <v>9</v>
      </c>
      <c r="AR18" s="190" t="s">
        <v>9</v>
      </c>
      <c r="AS18" s="190" t="s">
        <v>9</v>
      </c>
      <c r="AT18" s="190" t="s">
        <v>9</v>
      </c>
      <c r="AU18" s="190" t="s">
        <v>9</v>
      </c>
      <c r="AV18" s="190" t="s">
        <v>9</v>
      </c>
      <c r="AW18" s="190" t="s">
        <v>9</v>
      </c>
      <c r="AX18" s="190" t="s">
        <v>9</v>
      </c>
      <c r="AY18" s="249"/>
      <c r="AZ18" s="249"/>
      <c r="BA18" s="90"/>
      <c r="BB18" s="90"/>
      <c r="BC18" s="90"/>
      <c r="BD18" s="701" t="s">
        <v>9</v>
      </c>
      <c r="BE18" s="463" t="s">
        <v>9</v>
      </c>
      <c r="BF18" s="190" t="s">
        <v>9</v>
      </c>
      <c r="BG18" s="190" t="s">
        <v>9</v>
      </c>
      <c r="BH18" s="190" t="s">
        <v>9</v>
      </c>
      <c r="BI18" s="190" t="s">
        <v>9</v>
      </c>
      <c r="BJ18" s="190" t="s">
        <v>9</v>
      </c>
      <c r="BK18" s="249"/>
      <c r="BL18" s="249"/>
      <c r="BM18" s="249"/>
    </row>
    <row r="19" spans="3:122" ht="5.15" customHeight="1" x14ac:dyDescent="0.35">
      <c r="C19" s="65"/>
      <c r="G19" s="856"/>
      <c r="I19" s="618"/>
      <c r="J19" s="191"/>
      <c r="K19" s="191"/>
      <c r="L19" s="191"/>
      <c r="M19" s="191"/>
      <c r="N19" s="191"/>
      <c r="O19" s="71"/>
      <c r="Q19"/>
      <c r="X19" s="97"/>
      <c r="Y19" s="97"/>
      <c r="Z19" s="97"/>
      <c r="AA19" s="97"/>
      <c r="AB19" s="707"/>
      <c r="AC19" s="769"/>
      <c r="AD19" s="97"/>
      <c r="AE19" s="97"/>
      <c r="AF19" s="97"/>
      <c r="AG19" s="97"/>
      <c r="AH19" s="97"/>
      <c r="AI19" s="707"/>
      <c r="AJ19" s="97"/>
      <c r="AM19" s="90"/>
      <c r="AN19" s="90"/>
      <c r="AO19" s="90"/>
      <c r="AP19" s="702"/>
      <c r="AQ19" s="464"/>
      <c r="AR19" s="192"/>
      <c r="AS19" s="192"/>
      <c r="AT19" s="192"/>
      <c r="AU19" s="192"/>
      <c r="AV19" s="192"/>
      <c r="AW19" s="192"/>
      <c r="AX19" s="192"/>
      <c r="AY19" s="250"/>
      <c r="AZ19" s="250"/>
      <c r="BA19" s="90"/>
      <c r="BB19" s="90"/>
      <c r="BC19" s="90"/>
      <c r="BD19" s="702"/>
      <c r="BE19" s="464"/>
      <c r="BF19" s="192"/>
      <c r="BG19" s="192"/>
      <c r="BH19" s="192"/>
      <c r="BI19" s="192"/>
      <c r="BJ19" s="192"/>
      <c r="BK19" s="250"/>
      <c r="BL19" s="250"/>
      <c r="BM19" s="250"/>
    </row>
    <row r="20" spans="3:122" ht="14.5" x14ac:dyDescent="0.35">
      <c r="C20" s="65" t="s">
        <v>303</v>
      </c>
      <c r="D20" s="75"/>
      <c r="E20" s="238">
        <v>54.7</v>
      </c>
      <c r="F20" s="238">
        <v>56.3</v>
      </c>
      <c r="G20" s="857">
        <v>61</v>
      </c>
      <c r="H20" s="969">
        <f>+AVERAGE(G20,I20)</f>
        <v>64.349999999999994</v>
      </c>
      <c r="I20" s="767">
        <f t="shared" ref="I20:N20" si="21">+CHOOSE(case,AC20,AQ20,BE20)*FX</f>
        <v>67.7</v>
      </c>
      <c r="J20" s="768">
        <f t="shared" si="21"/>
        <v>72.777500000000003</v>
      </c>
      <c r="K20" s="768">
        <f t="shared" si="21"/>
        <v>78.235812499999994</v>
      </c>
      <c r="L20" s="768">
        <f t="shared" si="21"/>
        <v>84.103498437499994</v>
      </c>
      <c r="M20" s="768">
        <f t="shared" si="21"/>
        <v>90.411260820312492</v>
      </c>
      <c r="N20" s="768">
        <f t="shared" si="21"/>
        <v>97.19210538183593</v>
      </c>
      <c r="O20" s="725">
        <f>IF(ISERROR((I20/E20)^(1/3)-1),"-- ",(I20/E20)^(1/3)-1)</f>
        <v>7.3660842200931276E-2</v>
      </c>
      <c r="P20" s="459">
        <f>IF(ISERROR((N20/I20)^(1/5)-1),"-- ",(N20/I20)^(1/5)-1)</f>
        <v>7.4999999999999956E-2</v>
      </c>
      <c r="Q20"/>
      <c r="U20" s="65" t="str">
        <f>$C20</f>
        <v>ABC Co Revenue</v>
      </c>
      <c r="X20" s="405"/>
      <c r="Y20" s="238"/>
      <c r="Z20" s="447"/>
      <c r="AA20" s="472">
        <f>+F20</f>
        <v>56.3</v>
      </c>
      <c r="AB20" s="747">
        <f>+G20</f>
        <v>61</v>
      </c>
      <c r="AC20" s="792">
        <v>67.7</v>
      </c>
      <c r="AD20" s="238">
        <v>77.400000000000006</v>
      </c>
      <c r="AE20" s="238">
        <v>87.6</v>
      </c>
      <c r="AF20" s="238">
        <v>99.1</v>
      </c>
      <c r="AG20" s="238">
        <v>111.8</v>
      </c>
      <c r="AH20" s="238">
        <v>125.8</v>
      </c>
      <c r="AI20" s="741">
        <f>AH20*(1+AI21)</f>
        <v>141.55313059033989</v>
      </c>
      <c r="AJ20" s="647">
        <f>AI20*(1+AJ21)</f>
        <v>159.27892511864721</v>
      </c>
      <c r="AL20" s="528">
        <f>+_xlfn.RRI(5,AC20,AH20)</f>
        <v>0.13192693525440746</v>
      </c>
      <c r="AM20" s="65" t="str">
        <f>$C20</f>
        <v>ABC Co Revenue</v>
      </c>
      <c r="AO20" s="90"/>
      <c r="AP20" s="755">
        <f>AB20</f>
        <v>61</v>
      </c>
      <c r="AQ20" s="789">
        <f>AC20</f>
        <v>67.7</v>
      </c>
      <c r="AR20" s="410">
        <f>+AQ20*(1+$AY$20)</f>
        <v>72.777500000000003</v>
      </c>
      <c r="AS20" s="410">
        <f>+AR20*(1+$AY$20)</f>
        <v>78.235812499999994</v>
      </c>
      <c r="AT20" s="410">
        <f>+AS20*(1+$AY$20)</f>
        <v>84.103498437499994</v>
      </c>
      <c r="AU20" s="410">
        <f>+AT20*(1+$AY$20)</f>
        <v>90.411260820312492</v>
      </c>
      <c r="AV20" s="410">
        <f t="shared" ref="AV20" si="22">+AU20*(1+$AY$20)</f>
        <v>97.19210538183593</v>
      </c>
      <c r="AW20" s="410">
        <f t="shared" ref="AW20" si="23">+AV20*(1+$AY$20)</f>
        <v>104.48151328547362</v>
      </c>
      <c r="AX20" s="410">
        <f t="shared" ref="AX20" si="24">+AW20*(1+$AY$20)</f>
        <v>112.31762678188414</v>
      </c>
      <c r="AY20" s="325">
        <v>7.4999999999999997E-2</v>
      </c>
      <c r="AZ20"/>
      <c r="BA20" s="65" t="str">
        <f>$C20</f>
        <v>ABC Co Revenue</v>
      </c>
      <c r="BC20" s="90"/>
      <c r="BD20" s="755">
        <f>AP20</f>
        <v>61</v>
      </c>
      <c r="BE20" s="789">
        <f>AQ20</f>
        <v>67.7</v>
      </c>
      <c r="BF20" s="881">
        <f>+AR20</f>
        <v>72.777500000000003</v>
      </c>
      <c r="BG20" s="881">
        <f t="shared" ref="BG20:BI20" si="25">+AS20</f>
        <v>78.235812499999994</v>
      </c>
      <c r="BH20" s="881">
        <f t="shared" si="25"/>
        <v>84.103498437499994</v>
      </c>
      <c r="BI20" s="881">
        <f t="shared" si="25"/>
        <v>90.411260820312492</v>
      </c>
      <c r="BJ20" s="410">
        <f>+BJ28/BJ29</f>
        <v>97.192105381835887</v>
      </c>
      <c r="BL20" s="853" t="b">
        <f>+BJ20=AV20</f>
        <v>1</v>
      </c>
      <c r="BM20" s="918"/>
      <c r="BN20" s="919"/>
      <c r="BO20" s="163"/>
    </row>
    <row r="21" spans="3:122" ht="14.5" x14ac:dyDescent="0.35">
      <c r="C21" s="85" t="s">
        <v>214</v>
      </c>
      <c r="D21" s="75"/>
      <c r="E21" s="713" t="str">
        <f>+IF(ISERROR(E20/D20-1),"-- ",E20/D20-1)</f>
        <v xml:space="preserve">-- </v>
      </c>
      <c r="F21" s="713">
        <f>+IF(ISERROR(F20/E20-1),"-- ",F20/E20-1)</f>
        <v>2.9250457038391131E-2</v>
      </c>
      <c r="G21" s="858">
        <f>+IF(ISERROR(G20/F20-1),"NA ",G20/F20-1)</f>
        <v>8.3481349911190161E-2</v>
      </c>
      <c r="H21" s="965" t="s">
        <v>115</v>
      </c>
      <c r="I21" s="649">
        <f>+IF(ISERROR(I20/G20-1),"NA ",I20/G20-1)</f>
        <v>0.10983606557377046</v>
      </c>
      <c r="J21" s="87">
        <f>+IF(ISERROR(J20/I20-1),"NA ",J20/I20-1)</f>
        <v>7.4999999999999956E-2</v>
      </c>
      <c r="K21" s="87">
        <f t="shared" ref="K21:N21" si="26">+IF(ISERROR(K20/J20-1),"NA ",K20/J20-1)</f>
        <v>7.4999999999999956E-2</v>
      </c>
      <c r="L21" s="87">
        <f t="shared" si="26"/>
        <v>7.4999999999999956E-2</v>
      </c>
      <c r="M21" s="77">
        <f t="shared" si="26"/>
        <v>7.4999999999999956E-2</v>
      </c>
      <c r="N21" s="87">
        <f t="shared" si="26"/>
        <v>7.4999999999999956E-2</v>
      </c>
      <c r="O21" s="725"/>
      <c r="P21" s="459"/>
      <c r="Q21"/>
      <c r="U21" s="85" t="s">
        <v>214</v>
      </c>
      <c r="X21" s="405"/>
      <c r="Y21" s="238"/>
      <c r="Z21" s="447"/>
      <c r="AA21" s="472"/>
      <c r="AB21" s="475">
        <f>+IF(ISERROR(AB20/AA20-1),"NA ",AB20/AA20-1)</f>
        <v>8.3481349911190161E-2</v>
      </c>
      <c r="AC21" s="725">
        <f t="shared" ref="AC21:AF21" si="27">+IF(ISERROR(AC20/AB20-1),"NA ",AC20/AB20-1)</f>
        <v>0.10983606557377046</v>
      </c>
      <c r="AD21" s="87">
        <f t="shared" si="27"/>
        <v>0.14327917282127034</v>
      </c>
      <c r="AE21" s="87">
        <f t="shared" si="27"/>
        <v>0.1317829457364339</v>
      </c>
      <c r="AF21" s="87">
        <f t="shared" si="27"/>
        <v>0.13127853881278551</v>
      </c>
      <c r="AG21" s="87">
        <f t="shared" ref="AG21" si="28">+IF(ISERROR(AG20/AF20-1),"NA ",AG20/AF20-1)</f>
        <v>0.12815338042381441</v>
      </c>
      <c r="AH21" s="87">
        <f t="shared" ref="AH21" si="29">+IF(ISERROR(AH20/AG20-1),"NA ",AH20/AG20-1)</f>
        <v>0.12522361359570655</v>
      </c>
      <c r="AI21" s="828">
        <f>+AH21</f>
        <v>0.12522361359570655</v>
      </c>
      <c r="AJ21" s="700">
        <f>AI21</f>
        <v>0.12522361359570655</v>
      </c>
      <c r="AK21" s="528"/>
      <c r="AL21" s="528"/>
      <c r="AM21" s="85" t="s">
        <v>214</v>
      </c>
      <c r="AO21" s="90"/>
      <c r="AP21" s="475">
        <f>AB21</f>
        <v>8.3481349911190161E-2</v>
      </c>
      <c r="AQ21" s="467">
        <f t="shared" ref="AQ21" si="30">+IF(ISERROR(AQ20/AP20-1),"NA ",AQ20/AP20-1)</f>
        <v>0.10983606557377046</v>
      </c>
      <c r="AR21" s="87">
        <f t="shared" ref="AR21" si="31">+IF(ISERROR(AR20/AQ20-1),"NA ",AR20/AQ20-1)</f>
        <v>7.4999999999999956E-2</v>
      </c>
      <c r="AS21" s="87">
        <f t="shared" ref="AS21" si="32">+IF(ISERROR(AS20/AR20-1),"NA ",AS20/AR20-1)</f>
        <v>7.4999999999999956E-2</v>
      </c>
      <c r="AT21" s="87">
        <f t="shared" ref="AT21" si="33">+IF(ISERROR(AT20/AS20-1),"NA ",AT20/AS20-1)</f>
        <v>7.4999999999999956E-2</v>
      </c>
      <c r="AU21" s="87">
        <f t="shared" ref="AU21" si="34">+IF(ISERROR(AU20/AT20-1),"NA ",AU20/AT20-1)</f>
        <v>7.4999999999999956E-2</v>
      </c>
      <c r="AV21" s="87">
        <f t="shared" ref="AV21:AX21" si="35">+IF(ISERROR(AV20/AU20-1),"NA ",AV20/AU20-1)</f>
        <v>7.4999999999999956E-2</v>
      </c>
      <c r="AW21" s="87">
        <f t="shared" si="35"/>
        <v>7.4999999999999956E-2</v>
      </c>
      <c r="AX21" s="87">
        <f t="shared" si="35"/>
        <v>7.4999999999999956E-2</v>
      </c>
      <c r="AY21" s="328"/>
      <c r="AZ21" s="328"/>
      <c r="BA21" s="85" t="s">
        <v>214</v>
      </c>
      <c r="BC21" s="90"/>
      <c r="BD21" s="475">
        <f>AP21</f>
        <v>8.3481349911190161E-2</v>
      </c>
      <c r="BE21" s="467">
        <f t="shared" ref="BE21" si="36">+IF(ISERROR(BE20/BD20-1),"NA ",BE20/BD20-1)</f>
        <v>0.10983606557377046</v>
      </c>
      <c r="BF21" s="87">
        <f t="shared" ref="BF21" si="37">+IF(ISERROR(BF20/BE20-1),"NA ",BF20/BE20-1)</f>
        <v>7.4999999999999956E-2</v>
      </c>
      <c r="BG21" s="87">
        <f t="shared" ref="BG21" si="38">+IF(ISERROR(BG20/BF20-1),"NA ",BG20/BF20-1)</f>
        <v>7.4999999999999956E-2</v>
      </c>
      <c r="BH21" s="87">
        <f t="shared" ref="BH21" si="39">+IF(ISERROR(BH20/BG20-1),"NA ",BH20/BG20-1)</f>
        <v>7.4999999999999956E-2</v>
      </c>
      <c r="BI21" s="87">
        <f t="shared" ref="BI21" si="40">+IF(ISERROR(BI20/BH20-1),"NA ",BI20/BH20-1)</f>
        <v>7.4999999999999956E-2</v>
      </c>
      <c r="BJ21" s="87">
        <f t="shared" ref="BJ21" si="41">+IF(ISERROR(BJ20/BI20-1),"NA ",BJ20/BI20-1)</f>
        <v>7.4999999999999512E-2</v>
      </c>
      <c r="BK21" s="328"/>
      <c r="BL21" s="328"/>
      <c r="BM21" s="328"/>
      <c r="BN21" s="163"/>
      <c r="BO21" s="163"/>
    </row>
    <row r="22" spans="3:122" ht="14.5" x14ac:dyDescent="0.35">
      <c r="C22" s="65" t="s">
        <v>215</v>
      </c>
      <c r="D22" s="75"/>
      <c r="E22" s="362">
        <v>0</v>
      </c>
      <c r="F22" s="362">
        <v>0</v>
      </c>
      <c r="G22" s="859">
        <v>0</v>
      </c>
      <c r="H22" s="477">
        <v>0</v>
      </c>
      <c r="I22" s="764">
        <v>0</v>
      </c>
      <c r="J22" s="778">
        <f>+CHOOSE(case,AD22,AR22,BF22)*FX</f>
        <v>7.0175438596491233</v>
      </c>
      <c r="K22" s="778">
        <f>+CHOOSE(case,AE22,AS22,BG22)*FX</f>
        <v>14.561403508771932</v>
      </c>
      <c r="L22" s="778">
        <f>+CHOOSE(case,AF22,AT22,BH22)*FX</f>
        <v>22.671052631578949</v>
      </c>
      <c r="M22" s="778">
        <f>+CHOOSE(case,AG22,AU22,BI22)*FX</f>
        <v>31.388925438596491</v>
      </c>
      <c r="N22" s="778">
        <f>+CHOOSE(case,AH22,AV22,BJ22)*FX</f>
        <v>33.743094846491225</v>
      </c>
      <c r="O22" s="725" t="str">
        <f>IF(ISERROR((I22/E22)^(1/3)-1),"-- ",(I22/E22)^(1/3)-1)</f>
        <v xml:space="preserve">-- </v>
      </c>
      <c r="P22" s="459" t="str">
        <f>IF(ISERROR((N22/I22)^(1/5)-1),"-- ",(N22/I22)^(1/5)-1)</f>
        <v xml:space="preserve">-- </v>
      </c>
      <c r="Q22"/>
      <c r="T22" s="722"/>
      <c r="U22" s="65" t="str">
        <f>$C22</f>
        <v>Acquired Revenue</v>
      </c>
      <c r="X22" s="406"/>
      <c r="Y22" s="238"/>
      <c r="Z22" s="447"/>
      <c r="AA22" s="472">
        <v>0</v>
      </c>
      <c r="AB22" s="741">
        <v>0</v>
      </c>
      <c r="AC22" s="792">
        <v>0</v>
      </c>
      <c r="AD22" s="447">
        <f>+Acquisitions!N35*Model!$U$14</f>
        <v>30</v>
      </c>
      <c r="AE22" s="447">
        <f>+Acquisitions!O35*Model!$U$14</f>
        <v>63.9</v>
      </c>
      <c r="AF22" s="447">
        <f>+Acquisitions!P35*Model!$U$14</f>
        <v>102.20699999999999</v>
      </c>
      <c r="AG22" s="447">
        <f>+Acquisitions!Q35*Model!$U$14</f>
        <v>145.49391</v>
      </c>
      <c r="AH22" s="447">
        <f>+Acquisitions!R35*Model!$U$14</f>
        <v>164.40811829999998</v>
      </c>
      <c r="AI22" s="796">
        <f>+Acquisitions!S35*Model!$U$14</f>
        <v>185.78117367899992</v>
      </c>
      <c r="AJ22" s="447">
        <f>+Acquisitions!T35*Model!$U$14</f>
        <v>209.93272625726991</v>
      </c>
      <c r="AK22" s="528"/>
      <c r="AL22" s="528"/>
      <c r="AM22" s="65" t="str">
        <f>$C22</f>
        <v>Acquired Revenue</v>
      </c>
      <c r="AO22" s="90"/>
      <c r="AP22" s="755">
        <v>0</v>
      </c>
      <c r="AQ22" s="753">
        <v>0</v>
      </c>
      <c r="AR22" s="727">
        <f>+Acquisitions!W35*$U$14</f>
        <v>7.0175438596491233</v>
      </c>
      <c r="AS22" s="727">
        <f>+Acquisitions!X35*$U$14</f>
        <v>14.561403508771932</v>
      </c>
      <c r="AT22" s="727">
        <f>+Acquisitions!Y35*$U$14</f>
        <v>22.671052631578949</v>
      </c>
      <c r="AU22" s="727">
        <f>+Acquisitions!Z35*$U$14</f>
        <v>31.388925438596491</v>
      </c>
      <c r="AV22" s="727">
        <f>+Acquisitions!AA35*$U$14</f>
        <v>33.743094846491225</v>
      </c>
      <c r="AW22" s="727">
        <f>+Acquisitions!AB35*$U$14</f>
        <v>36.273826959978066</v>
      </c>
      <c r="AX22" s="727">
        <f>+Acquisitions!AC35*$U$14</f>
        <v>38.99436398197642</v>
      </c>
      <c r="AY22"/>
      <c r="AZ22" s="528"/>
      <c r="BA22" s="65" t="str">
        <f>$C22</f>
        <v>Acquired Revenue</v>
      </c>
      <c r="BC22" s="90"/>
      <c r="BD22" s="755">
        <v>0</v>
      </c>
      <c r="BE22" s="753">
        <v>0</v>
      </c>
      <c r="BF22" s="881">
        <f>+AR22</f>
        <v>7.0175438596491233</v>
      </c>
      <c r="BG22" s="881">
        <f t="shared" ref="BG22:BJ22" si="42">+AS22</f>
        <v>14.561403508771932</v>
      </c>
      <c r="BH22" s="881">
        <f t="shared" si="42"/>
        <v>22.671052631578949</v>
      </c>
      <c r="BI22" s="881">
        <f t="shared" si="42"/>
        <v>31.388925438596491</v>
      </c>
      <c r="BJ22" s="881">
        <f t="shared" si="42"/>
        <v>33.743094846491225</v>
      </c>
      <c r="BK22"/>
      <c r="BL22" s="898"/>
    </row>
    <row r="23" spans="3:122" ht="14.5" x14ac:dyDescent="0.35">
      <c r="C23" s="85" t="s">
        <v>214</v>
      </c>
      <c r="D23" s="75"/>
      <c r="E23" s="713" t="s">
        <v>209</v>
      </c>
      <c r="F23" s="713" t="s">
        <v>209</v>
      </c>
      <c r="G23" s="858" t="s">
        <v>209</v>
      </c>
      <c r="H23" s="87" t="s">
        <v>209</v>
      </c>
      <c r="I23" s="649" t="s">
        <v>209</v>
      </c>
      <c r="J23" s="87" t="s">
        <v>209</v>
      </c>
      <c r="K23" s="87">
        <f>+IF(ISERROR(K22/J22-1),"-- ",K22/J22-1)</f>
        <v>1.0750000000000002</v>
      </c>
      <c r="L23" s="87">
        <f t="shared" ref="L23:N23" si="43">+IF(ISERROR(L22/K22-1),"-- ",L22/K22-1)</f>
        <v>0.55692771084337345</v>
      </c>
      <c r="M23" s="77">
        <f t="shared" si="43"/>
        <v>0.38453762816792403</v>
      </c>
      <c r="N23" s="87">
        <f t="shared" si="43"/>
        <v>7.4999999999999956E-2</v>
      </c>
      <c r="O23" s="725"/>
      <c r="P23" s="459"/>
      <c r="Q23"/>
      <c r="U23" s="85" t="s">
        <v>214</v>
      </c>
      <c r="X23" s="405"/>
      <c r="Y23" s="238"/>
      <c r="Z23" s="447"/>
      <c r="AA23" s="472"/>
      <c r="AB23" s="742" t="s">
        <v>115</v>
      </c>
      <c r="AC23" s="725" t="s">
        <v>115</v>
      </c>
      <c r="AD23" s="871" t="str">
        <f t="shared" ref="AD23" si="44">+IF(ISERROR(AD22/AC22-1),"NA ",AD22/AC22-1)</f>
        <v xml:space="preserve">NA </v>
      </c>
      <c r="AE23" s="871">
        <f t="shared" ref="AE23" si="45">+IF(ISERROR(AE22/AD22-1),"NA ",AE22/AD22-1)</f>
        <v>1.1299999999999999</v>
      </c>
      <c r="AF23" s="871">
        <f t="shared" ref="AF23" si="46">+IF(ISERROR(AF22/AE22-1),"NA ",AF22/AE22-1)</f>
        <v>0.59948356807511738</v>
      </c>
      <c r="AG23" s="871">
        <f t="shared" ref="AG23" si="47">+IF(ISERROR(AG22/AF22-1),"NA ",AG22/AF22-1)</f>
        <v>0.42352197011946346</v>
      </c>
      <c r="AH23" s="871">
        <f t="shared" ref="AH23" si="48">+IF(ISERROR(AH22/AG22-1),"NA ",AH22/AG22-1)</f>
        <v>0.12999999999999989</v>
      </c>
      <c r="AI23" s="872">
        <f t="shared" ref="AI23:AJ23" si="49">+IF(ISERROR(AI22/AH22-1),"NA ",AI22/AH22-1)</f>
        <v>0.12999999999999967</v>
      </c>
      <c r="AJ23" s="871">
        <f t="shared" si="49"/>
        <v>0.12999999999999989</v>
      </c>
      <c r="AK23" s="528"/>
      <c r="AL23" s="528"/>
      <c r="AM23" s="85" t="s">
        <v>214</v>
      </c>
      <c r="AO23" s="90"/>
      <c r="AP23" s="742" t="s">
        <v>115</v>
      </c>
      <c r="AQ23" s="467" t="s">
        <v>115</v>
      </c>
      <c r="AR23" s="87" t="str">
        <f t="shared" ref="AR23" si="50">+IF(ISERROR(AR22/AQ22-1),"NA ",AR22/AQ22-1)</f>
        <v xml:space="preserve">NA </v>
      </c>
      <c r="AS23" s="87">
        <f t="shared" ref="AS23" si="51">+IF(ISERROR(AS22/AR22-1),"NA ",AS22/AR22-1)</f>
        <v>1.0750000000000002</v>
      </c>
      <c r="AT23" s="87">
        <f t="shared" ref="AT23" si="52">+IF(ISERROR(AT22/AS22-1),"NA ",AT22/AS22-1)</f>
        <v>0.55692771084337345</v>
      </c>
      <c r="AU23" s="87">
        <f t="shared" ref="AU23" si="53">+IF(ISERROR(AU22/AT22-1),"NA ",AU22/AT22-1)</f>
        <v>0.38453762816792403</v>
      </c>
      <c r="AV23" s="87">
        <f t="shared" ref="AV23" si="54">+IF(ISERROR(AV22/AU22-1),"NA ",AV22/AU22-1)</f>
        <v>7.4999999999999956E-2</v>
      </c>
      <c r="AW23" s="87">
        <f t="shared" ref="AW23:AX23" si="55">+IF(ISERROR(AW22/AV22-1),"NA ",AW22/AV22-1)</f>
        <v>7.4999999999999956E-2</v>
      </c>
      <c r="AX23" s="87">
        <f t="shared" si="55"/>
        <v>7.4999999999999956E-2</v>
      </c>
      <c r="AY23" s="328"/>
      <c r="AZ23" s="328"/>
      <c r="BA23" s="85" t="s">
        <v>214</v>
      </c>
      <c r="BC23" s="90"/>
      <c r="BD23" s="742" t="s">
        <v>115</v>
      </c>
      <c r="BE23" s="467" t="s">
        <v>115</v>
      </c>
      <c r="BF23" s="87" t="str">
        <f t="shared" ref="BF23" si="56">+IF(ISERROR(BF22/BE22-1),"NA ",BF22/BE22-1)</f>
        <v xml:space="preserve">NA </v>
      </c>
      <c r="BG23" s="87">
        <f t="shared" ref="BG23" si="57">+IF(ISERROR(BG22/BF22-1),"NA ",BG22/BF22-1)</f>
        <v>1.0750000000000002</v>
      </c>
      <c r="BH23" s="87">
        <f t="shared" ref="BH23" si="58">+IF(ISERROR(BH22/BG22-1),"NA ",BH22/BG22-1)</f>
        <v>0.55692771084337345</v>
      </c>
      <c r="BI23" s="87">
        <f t="shared" ref="BI23" si="59">+IF(ISERROR(BI22/BH22-1),"NA ",BI22/BH22-1)</f>
        <v>0.38453762816792403</v>
      </c>
      <c r="BJ23" s="87">
        <f t="shared" ref="BJ23" si="60">+IF(ISERROR(BJ22/BI22-1),"NA ",BJ22/BI22-1)</f>
        <v>7.4999999999999956E-2</v>
      </c>
      <c r="BK23" s="328"/>
      <c r="BL23" s="328"/>
      <c r="BN23" s="163"/>
      <c r="BO23" s="163"/>
    </row>
    <row r="24" spans="3:122" ht="5.15" customHeight="1" x14ac:dyDescent="0.35">
      <c r="C24" s="65"/>
      <c r="D24" s="151"/>
      <c r="E24" s="151" t="s">
        <v>9</v>
      </c>
      <c r="F24" s="151" t="s">
        <v>9</v>
      </c>
      <c r="G24" s="855" t="s">
        <v>9</v>
      </c>
      <c r="H24" s="151" t="s">
        <v>9</v>
      </c>
      <c r="I24" s="617" t="s">
        <v>9</v>
      </c>
      <c r="J24" s="151" t="s">
        <v>9</v>
      </c>
      <c r="K24" s="151" t="s">
        <v>9</v>
      </c>
      <c r="L24" s="151" t="s">
        <v>9</v>
      </c>
      <c r="M24" s="151" t="s">
        <v>9</v>
      </c>
      <c r="N24" s="151" t="s">
        <v>9</v>
      </c>
      <c r="O24" s="223" t="s">
        <v>9</v>
      </c>
      <c r="P24" s="151" t="s">
        <v>9</v>
      </c>
      <c r="Q24"/>
      <c r="X24" s="151"/>
      <c r="Y24" s="151"/>
      <c r="Z24" s="151"/>
      <c r="AA24" s="151" t="s">
        <v>9</v>
      </c>
      <c r="AB24" s="224" t="s">
        <v>9</v>
      </c>
      <c r="AC24" s="223" t="s">
        <v>9</v>
      </c>
      <c r="AD24" s="151" t="s">
        <v>9</v>
      </c>
      <c r="AE24" s="151" t="s">
        <v>9</v>
      </c>
      <c r="AF24" s="151" t="s">
        <v>9</v>
      </c>
      <c r="AG24" s="151" t="s">
        <v>9</v>
      </c>
      <c r="AH24" s="151" t="s">
        <v>9</v>
      </c>
      <c r="AI24" s="224" t="s">
        <v>9</v>
      </c>
      <c r="AJ24" s="151" t="s">
        <v>9</v>
      </c>
      <c r="AO24" s="90"/>
      <c r="AP24" s="224" t="s">
        <v>9</v>
      </c>
      <c r="AQ24" s="466" t="s">
        <v>9</v>
      </c>
      <c r="AR24" s="151" t="s">
        <v>9</v>
      </c>
      <c r="AS24" s="151" t="s">
        <v>9</v>
      </c>
      <c r="AT24" s="151" t="s">
        <v>9</v>
      </c>
      <c r="AU24" s="151" t="s">
        <v>9</v>
      </c>
      <c r="AV24" s="151" t="s">
        <v>9</v>
      </c>
      <c r="AW24" s="151" t="s">
        <v>9</v>
      </c>
      <c r="AX24" s="151" t="s">
        <v>9</v>
      </c>
      <c r="AY24" s="246"/>
      <c r="BC24" s="90"/>
      <c r="BD24" s="224" t="s">
        <v>9</v>
      </c>
      <c r="BE24" s="466" t="s">
        <v>9</v>
      </c>
      <c r="BF24" s="151" t="s">
        <v>9</v>
      </c>
      <c r="BG24" s="151" t="s">
        <v>9</v>
      </c>
      <c r="BH24" s="151" t="s">
        <v>9</v>
      </c>
      <c r="BI24" s="151" t="s">
        <v>9</v>
      </c>
      <c r="BJ24" s="151" t="s">
        <v>9</v>
      </c>
      <c r="BK24" s="246"/>
    </row>
    <row r="25" spans="3:122" s="66" customFormat="1" ht="14.5" x14ac:dyDescent="0.35">
      <c r="C25" s="67" t="s">
        <v>189</v>
      </c>
      <c r="D25" s="92"/>
      <c r="E25" s="91">
        <f>E20+E22</f>
        <v>54.7</v>
      </c>
      <c r="F25" s="91">
        <f>F20+F22</f>
        <v>56.3</v>
      </c>
      <c r="G25" s="860">
        <f t="shared" ref="G25:N25" si="61">G20+G22</f>
        <v>61</v>
      </c>
      <c r="H25" s="91">
        <f t="shared" ref="H25" si="62">H20+H22</f>
        <v>64.349999999999994</v>
      </c>
      <c r="I25" s="620">
        <f t="shared" si="61"/>
        <v>67.7</v>
      </c>
      <c r="J25" s="91">
        <f t="shared" si="61"/>
        <v>79.795043859649127</v>
      </c>
      <c r="K25" s="91">
        <f t="shared" si="61"/>
        <v>92.797216008771926</v>
      </c>
      <c r="L25" s="91">
        <f t="shared" si="61"/>
        <v>106.77455106907894</v>
      </c>
      <c r="M25" s="92">
        <f t="shared" si="61"/>
        <v>121.80018625890898</v>
      </c>
      <c r="N25" s="91">
        <f t="shared" si="61"/>
        <v>130.93520022832715</v>
      </c>
      <c r="O25" s="737">
        <f>IF(ISERROR((I25/E25)^(1/3)-1),"-- ",(I25/E25)^(1/3)-1)</f>
        <v>7.3660842200931276E-2</v>
      </c>
      <c r="P25" s="93">
        <f>IF(ISERROR((N25/I25)^(1/5)-1),"-- ",(N25/I25)^(1/5)-1)</f>
        <v>0.14102076907165406</v>
      </c>
      <c r="Q25"/>
      <c r="U25" s="67" t="str">
        <f>$C25</f>
        <v>Total Consolidated Revenue</v>
      </c>
      <c r="X25" s="371"/>
      <c r="Y25" s="91"/>
      <c r="Z25" s="91"/>
      <c r="AA25" s="91">
        <f t="shared" ref="AA25:AJ25" si="63">AA20+AA22</f>
        <v>56.3</v>
      </c>
      <c r="AB25" s="476">
        <f t="shared" si="63"/>
        <v>61</v>
      </c>
      <c r="AC25" s="770">
        <f t="shared" si="63"/>
        <v>67.7</v>
      </c>
      <c r="AD25" s="91">
        <f t="shared" si="63"/>
        <v>107.4</v>
      </c>
      <c r="AE25" s="91">
        <f t="shared" si="63"/>
        <v>151.5</v>
      </c>
      <c r="AF25" s="91">
        <f t="shared" si="63"/>
        <v>201.30699999999999</v>
      </c>
      <c r="AG25" s="91">
        <f t="shared" si="63"/>
        <v>257.29390999999998</v>
      </c>
      <c r="AH25" s="91">
        <f t="shared" si="63"/>
        <v>290.20811829999997</v>
      </c>
      <c r="AI25" s="476">
        <f t="shared" si="63"/>
        <v>327.33430426933978</v>
      </c>
      <c r="AJ25" s="91">
        <f t="shared" si="63"/>
        <v>369.21165137591709</v>
      </c>
      <c r="AM25" s="67" t="str">
        <f>$C25</f>
        <v>Total Consolidated Revenue</v>
      </c>
      <c r="AN25" s="67"/>
      <c r="AO25" s="94"/>
      <c r="AP25" s="476">
        <f t="shared" ref="AP25:AX25" si="64">AP20+AP22</f>
        <v>61</v>
      </c>
      <c r="AQ25" s="468">
        <f t="shared" si="64"/>
        <v>67.7</v>
      </c>
      <c r="AR25" s="92">
        <f t="shared" si="64"/>
        <v>79.795043859649127</v>
      </c>
      <c r="AS25" s="92">
        <f t="shared" si="64"/>
        <v>92.797216008771926</v>
      </c>
      <c r="AT25" s="91">
        <f t="shared" si="64"/>
        <v>106.77455106907894</v>
      </c>
      <c r="AU25" s="91">
        <f t="shared" si="64"/>
        <v>121.80018625890898</v>
      </c>
      <c r="AV25" s="91">
        <f t="shared" si="64"/>
        <v>130.93520022832715</v>
      </c>
      <c r="AW25" s="91">
        <f t="shared" si="64"/>
        <v>140.75534024545169</v>
      </c>
      <c r="AX25" s="91">
        <f t="shared" si="64"/>
        <v>151.31199076386056</v>
      </c>
      <c r="AY25" s="251"/>
      <c r="BA25" s="67" t="str">
        <f>$C25</f>
        <v>Total Consolidated Revenue</v>
      </c>
      <c r="BB25" s="67"/>
      <c r="BC25" s="94"/>
      <c r="BD25" s="476">
        <f t="shared" ref="BD25:BJ25" si="65">BD20+BD22</f>
        <v>61</v>
      </c>
      <c r="BE25" s="468">
        <f t="shared" si="65"/>
        <v>67.7</v>
      </c>
      <c r="BF25" s="92">
        <f t="shared" si="65"/>
        <v>79.795043859649127</v>
      </c>
      <c r="BG25" s="92">
        <f t="shared" si="65"/>
        <v>92.797216008771926</v>
      </c>
      <c r="BH25" s="91">
        <f t="shared" si="65"/>
        <v>106.77455106907894</v>
      </c>
      <c r="BI25" s="91">
        <f t="shared" si="65"/>
        <v>121.80018625890898</v>
      </c>
      <c r="BJ25" s="91">
        <f t="shared" si="65"/>
        <v>130.93520022832712</v>
      </c>
      <c r="BK25" s="251"/>
    </row>
    <row r="26" spans="3:122" ht="14.5" x14ac:dyDescent="0.35">
      <c r="C26" s="85" t="s">
        <v>214</v>
      </c>
      <c r="D26" s="75"/>
      <c r="E26" s="713" t="str">
        <f t="shared" ref="E26:F26" si="66">+IF(ISERROR(E25/D25-1),"NA ",E25/D25-1)</f>
        <v xml:space="preserve">NA </v>
      </c>
      <c r="F26" s="713">
        <f t="shared" si="66"/>
        <v>2.9250457038391131E-2</v>
      </c>
      <c r="G26" s="858">
        <f t="shared" ref="G26" si="67">+IF(ISERROR(G25/F25-1),"NA ",G25/F25-1)</f>
        <v>8.3481349911190161E-2</v>
      </c>
      <c r="H26" s="965" t="s">
        <v>115</v>
      </c>
      <c r="I26" s="649">
        <f>+IF(ISERROR(I25/G25-1),"NA ",I25/G25-1)</f>
        <v>0.10983606557377046</v>
      </c>
      <c r="J26" s="87">
        <f t="shared" ref="J26" si="68">+IF(ISERROR(J25/I25-1),"NA ",J25/I25-1)</f>
        <v>0.17865648241726917</v>
      </c>
      <c r="K26" s="87">
        <f t="shared" ref="K26" si="69">+IF(ISERROR(K25/J25-1),"NA ",K25/J25-1)</f>
        <v>0.16294460808859523</v>
      </c>
      <c r="L26" s="87">
        <f t="shared" ref="L26" si="70">+IF(ISERROR(L25/K25-1),"NA ",L25/K25-1)</f>
        <v>0.15062235335794738</v>
      </c>
      <c r="M26" s="77">
        <f t="shared" ref="M26" si="71">+IF(ISERROR(M25/L25-1),"NA ",M25/L25-1)</f>
        <v>0.14072300037214913</v>
      </c>
      <c r="N26" s="87">
        <f t="shared" ref="N26" si="72">+IF(ISERROR(N25/M25-1),"NA ",N25/M25-1)</f>
        <v>7.4999999999999956E-2</v>
      </c>
      <c r="O26" s="725"/>
      <c r="P26" s="459"/>
      <c r="Q26"/>
      <c r="U26" s="85" t="s">
        <v>214</v>
      </c>
      <c r="X26" s="405"/>
      <c r="Y26" s="238"/>
      <c r="Z26" s="447"/>
      <c r="AA26" s="472"/>
      <c r="AB26" s="475">
        <f>+IF(ISERROR(AB25/AA25-1),"NA ",AB25/AA25-1)</f>
        <v>8.3481349911190161E-2</v>
      </c>
      <c r="AC26" s="725">
        <f t="shared" ref="AC26" si="73">+IF(ISERROR(AC25/AB25-1),"NA ",AC25/AB25-1)</f>
        <v>0.10983606557377046</v>
      </c>
      <c r="AD26" s="87">
        <f t="shared" ref="AD26" si="74">+IF(ISERROR(AD25/AC25-1),"NA ",AD25/AC25-1)</f>
        <v>0.58641063515509595</v>
      </c>
      <c r="AE26" s="87">
        <f t="shared" ref="AE26" si="75">+IF(ISERROR(AE25/AD25-1),"NA ",AE25/AD25-1)</f>
        <v>0.41061452513966468</v>
      </c>
      <c r="AF26" s="87">
        <f t="shared" ref="AF26" si="76">+IF(ISERROR(AF25/AE25-1),"NA ",AF25/AE25-1)</f>
        <v>0.32875907590759068</v>
      </c>
      <c r="AG26" s="87">
        <f t="shared" ref="AG26" si="77">+IF(ISERROR(AG25/AF25-1),"NA ",AG25/AF25-1)</f>
        <v>0.27811705504527917</v>
      </c>
      <c r="AH26" s="87">
        <f t="shared" ref="AH26" si="78">+IF(ISERROR(AH25/AG25-1),"NA ",AH25/AG25-1)</f>
        <v>0.12792455250884083</v>
      </c>
      <c r="AI26" s="795">
        <f>AH26</f>
        <v>0.12792455250884083</v>
      </c>
      <c r="AJ26" s="700">
        <f>AI26</f>
        <v>0.12792455250884083</v>
      </c>
      <c r="AK26" s="528"/>
      <c r="AL26" s="528"/>
      <c r="AM26" s="85" t="s">
        <v>214</v>
      </c>
      <c r="AO26" s="90"/>
      <c r="AP26" s="475">
        <f>AB26</f>
        <v>8.3481349911190161E-2</v>
      </c>
      <c r="AQ26" s="467">
        <f t="shared" ref="AQ26" si="79">+IF(ISERROR(AQ25/AP25-1),"NA ",AQ25/AP25-1)</f>
        <v>0.10983606557377046</v>
      </c>
      <c r="AR26" s="87">
        <f t="shared" ref="AR26" si="80">+IF(ISERROR(AR25/AQ25-1),"NA ",AR25/AQ25-1)</f>
        <v>0.17865648241726917</v>
      </c>
      <c r="AS26" s="87">
        <f t="shared" ref="AS26" si="81">+IF(ISERROR(AS25/AR25-1),"NA ",AS25/AR25-1)</f>
        <v>0.16294460808859523</v>
      </c>
      <c r="AT26" s="87">
        <f t="shared" ref="AT26" si="82">+IF(ISERROR(AT25/AS25-1),"NA ",AT25/AS25-1)</f>
        <v>0.15062235335794738</v>
      </c>
      <c r="AU26" s="87">
        <f t="shared" ref="AU26" si="83">+IF(ISERROR(AU25/AT25-1),"NA ",AU25/AT25-1)</f>
        <v>0.14072300037214913</v>
      </c>
      <c r="AV26" s="87">
        <f t="shared" ref="AV26" si="84">+IF(ISERROR(AV25/AU25-1),"NA ",AV25/AU25-1)</f>
        <v>7.4999999999999956E-2</v>
      </c>
      <c r="AW26" s="87">
        <f t="shared" ref="AW26" si="85">+IF(ISERROR(AW25/AV25-1),"NA ",AW25/AV25-1)</f>
        <v>7.4999999999999956E-2</v>
      </c>
      <c r="AX26" s="87">
        <f t="shared" ref="AX26" si="86">+IF(ISERROR(AX25/AW25-1),"NA ",AX25/AW25-1)</f>
        <v>7.4999999999999956E-2</v>
      </c>
      <c r="AY26" s="328"/>
      <c r="AZ26" s="328"/>
      <c r="BA26" s="85" t="s">
        <v>214</v>
      </c>
      <c r="BC26" s="90"/>
      <c r="BD26" s="475">
        <f>AP26</f>
        <v>8.3481349911190161E-2</v>
      </c>
      <c r="BE26" s="467">
        <f t="shared" ref="BE26" si="87">+IF(ISERROR(BE25/BD25-1),"NA ",BE25/BD25-1)</f>
        <v>0.10983606557377046</v>
      </c>
      <c r="BF26" s="87">
        <f t="shared" ref="BF26" si="88">+IF(ISERROR(BF25/BE25-1),"NA ",BF25/BE25-1)</f>
        <v>0.17865648241726917</v>
      </c>
      <c r="BG26" s="87">
        <f t="shared" ref="BG26" si="89">+IF(ISERROR(BG25/BF25-1),"NA ",BG25/BF25-1)</f>
        <v>0.16294460808859523</v>
      </c>
      <c r="BH26" s="87">
        <f t="shared" ref="BH26" si="90">+IF(ISERROR(BH25/BG25-1),"NA ",BH25/BG25-1)</f>
        <v>0.15062235335794738</v>
      </c>
      <c r="BI26" s="87">
        <f t="shared" ref="BI26" si="91">+IF(ISERROR(BI25/BH25-1),"NA ",BI25/BH25-1)</f>
        <v>0.14072300037214913</v>
      </c>
      <c r="BJ26" s="87">
        <f t="shared" ref="BJ26" si="92">+IF(ISERROR(BJ25/BI25-1),"NA ",BJ25/BI25-1)</f>
        <v>7.4999999999999734E-2</v>
      </c>
      <c r="BK26" s="328"/>
      <c r="BL26" s="328"/>
      <c r="BN26" s="163"/>
      <c r="BO26" s="163"/>
    </row>
    <row r="27" spans="3:122" ht="12.75" customHeight="1" x14ac:dyDescent="0.35">
      <c r="G27" s="856"/>
      <c r="I27" s="618"/>
      <c r="N27" s="75"/>
      <c r="O27" s="71"/>
      <c r="Q27"/>
      <c r="AB27" s="165"/>
      <c r="AC27" s="71"/>
      <c r="AI27" s="165"/>
      <c r="AP27" s="165"/>
      <c r="AQ27" s="470"/>
      <c r="AY27" s="528"/>
      <c r="BD27" s="165"/>
      <c r="BE27" s="470"/>
      <c r="BK27" s="898"/>
    </row>
    <row r="28" spans="3:122" ht="14.5" x14ac:dyDescent="0.35">
      <c r="C28" s="65" t="s">
        <v>304</v>
      </c>
      <c r="D28" s="75"/>
      <c r="E28" s="238">
        <v>12.2</v>
      </c>
      <c r="F28" s="238">
        <v>14.1</v>
      </c>
      <c r="G28" s="857">
        <v>16.899999999999999</v>
      </c>
      <c r="H28" s="969">
        <f>+AVERAGE(G28,I28)</f>
        <v>18.45</v>
      </c>
      <c r="I28" s="619">
        <f t="shared" ref="I28:N28" si="93">+CHOOSE(case,AC28,AQ28,BE28)*FX</f>
        <v>20</v>
      </c>
      <c r="J28" s="357">
        <f t="shared" si="93"/>
        <v>21.863887500000001</v>
      </c>
      <c r="K28" s="357">
        <f t="shared" si="93"/>
        <v>23.894858124999999</v>
      </c>
      <c r="L28" s="357">
        <f t="shared" si="93"/>
        <v>26.107489976562501</v>
      </c>
      <c r="M28" s="357">
        <f t="shared" si="93"/>
        <v>28.517608028906249</v>
      </c>
      <c r="N28" s="357">
        <f t="shared" si="93"/>
        <v>31.142389157983398</v>
      </c>
      <c r="O28" s="725">
        <f>IF(ISERROR((I28/E28)^(1/3)-1),"-- ",(I28/E28)^(1/3)-1)</f>
        <v>0.17911651341636547</v>
      </c>
      <c r="P28" s="459">
        <f>IF(ISERROR((N28/I28)^(1/5)-1),"-- ",(N28/I28)^(1/5)-1)</f>
        <v>9.2608025860935861E-2</v>
      </c>
      <c r="Q28"/>
      <c r="T28" s="722"/>
      <c r="U28" s="65" t="str">
        <f>$C28</f>
        <v>ABC Co Adj. EBITDA</v>
      </c>
      <c r="X28" s="406"/>
      <c r="Y28" s="238"/>
      <c r="Z28" s="447"/>
      <c r="AA28" s="472">
        <f>+F28</f>
        <v>14.1</v>
      </c>
      <c r="AB28" s="747">
        <f>+G28</f>
        <v>16.899999999999999</v>
      </c>
      <c r="AC28" s="792">
        <v>20</v>
      </c>
      <c r="AD28" s="238">
        <v>24.1</v>
      </c>
      <c r="AE28" s="238">
        <v>27.9</v>
      </c>
      <c r="AF28" s="238">
        <v>32.200000000000003</v>
      </c>
      <c r="AG28" s="238">
        <v>37.4</v>
      </c>
      <c r="AH28" s="238">
        <v>43.3</v>
      </c>
      <c r="AI28" s="741">
        <f>AI29*AI20</f>
        <v>48.722182468694093</v>
      </c>
      <c r="AJ28" s="306">
        <f>AJ29*AJ20</f>
        <v>54.823350219693353</v>
      </c>
      <c r="AK28" s="528"/>
      <c r="AL28" s="916">
        <f>+_xlfn.RRI(5,AD28,AI28)</f>
        <v>0.15117656067892549</v>
      </c>
      <c r="AM28" s="65" t="str">
        <f>$C28</f>
        <v>ABC Co Adj. EBITDA</v>
      </c>
      <c r="AO28" s="90"/>
      <c r="AP28" s="755">
        <f>AB28</f>
        <v>16.899999999999999</v>
      </c>
      <c r="AQ28" s="465">
        <f>AC28</f>
        <v>20</v>
      </c>
      <c r="AR28" s="410">
        <f t="shared" ref="AR28:AX28" si="94">AR29*AR20</f>
        <v>21.863887500000001</v>
      </c>
      <c r="AS28" s="410">
        <f t="shared" si="94"/>
        <v>23.894858124999999</v>
      </c>
      <c r="AT28" s="410">
        <f t="shared" si="94"/>
        <v>26.107489976562501</v>
      </c>
      <c r="AU28" s="410">
        <f t="shared" si="94"/>
        <v>28.517608028906249</v>
      </c>
      <c r="AV28" s="410">
        <f t="shared" si="94"/>
        <v>31.142389157983398</v>
      </c>
      <c r="AW28" s="410">
        <f t="shared" si="94"/>
        <v>34.000475911259521</v>
      </c>
      <c r="AX28" s="410">
        <f t="shared" si="94"/>
        <v>37.112099738513407</v>
      </c>
      <c r="AY28" s="920">
        <f>+_xlfn.RRI(5,AQ28,AV28)</f>
        <v>9.2608025860935861E-2</v>
      </c>
      <c r="AZ28" s="528"/>
      <c r="BA28" s="65" t="str">
        <f>$C28</f>
        <v>ABC Co Adj. EBITDA</v>
      </c>
      <c r="BC28" s="90"/>
      <c r="BD28" s="755">
        <f>AP28</f>
        <v>16.899999999999999</v>
      </c>
      <c r="BE28" s="465">
        <f>AQ28</f>
        <v>20</v>
      </c>
      <c r="BF28" s="881">
        <f>+AR28</f>
        <v>21.863887500000001</v>
      </c>
      <c r="BG28" s="881">
        <f t="shared" ref="BG28:BI28" si="95">+AS28</f>
        <v>23.894858124999999</v>
      </c>
      <c r="BH28" s="881">
        <f t="shared" si="95"/>
        <v>26.107489976562501</v>
      </c>
      <c r="BI28" s="881">
        <f t="shared" si="95"/>
        <v>28.517608028906249</v>
      </c>
      <c r="BJ28" s="410">
        <f>+BE28*(1+$BK$28)^5</f>
        <v>31.142389157983388</v>
      </c>
      <c r="BK28" s="917">
        <v>9.2608025860935861E-2</v>
      </c>
      <c r="BL28" s="853" t="b">
        <f>+BJ28=AV28</f>
        <v>1</v>
      </c>
      <c r="BM28" s="328"/>
      <c r="BN28" s="328"/>
    </row>
    <row r="29" spans="3:122" ht="14.5" x14ac:dyDescent="0.35">
      <c r="C29" s="85" t="s">
        <v>216</v>
      </c>
      <c r="D29" s="75"/>
      <c r="E29" s="88">
        <f t="shared" ref="E29:N29" si="96">E28/E20</f>
        <v>0.22303473491773307</v>
      </c>
      <c r="F29" s="88">
        <f t="shared" si="96"/>
        <v>0.25044404973357015</v>
      </c>
      <c r="G29" s="858">
        <f t="shared" si="96"/>
        <v>0.27704918032786885</v>
      </c>
      <c r="H29" s="87">
        <f t="shared" ref="H29" si="97">H28/H20</f>
        <v>0.28671328671328672</v>
      </c>
      <c r="I29" s="649">
        <f t="shared" si="96"/>
        <v>0.29542097488921715</v>
      </c>
      <c r="J29" s="87">
        <f t="shared" si="96"/>
        <v>0.30042097488921715</v>
      </c>
      <c r="K29" s="87">
        <f t="shared" si="96"/>
        <v>0.30542097488921716</v>
      </c>
      <c r="L29" s="87">
        <f t="shared" si="96"/>
        <v>0.31042097488921716</v>
      </c>
      <c r="M29" s="77">
        <f t="shared" si="96"/>
        <v>0.31542097488921716</v>
      </c>
      <c r="N29" s="87">
        <f t="shared" si="96"/>
        <v>0.32042097488921717</v>
      </c>
      <c r="O29" s="725"/>
      <c r="P29" s="459"/>
      <c r="Q29"/>
      <c r="U29" s="85" t="s">
        <v>216</v>
      </c>
      <c r="X29" s="405"/>
      <c r="Y29" s="238"/>
      <c r="Z29" s="447"/>
      <c r="AA29" s="472"/>
      <c r="AB29" s="475">
        <f>AB28/AB20</f>
        <v>0.27704918032786885</v>
      </c>
      <c r="AC29" s="725">
        <f>AC28/AC20</f>
        <v>0.29542097488921715</v>
      </c>
      <c r="AD29" s="87">
        <f>AD28/AD20</f>
        <v>0.31136950904392763</v>
      </c>
      <c r="AE29" s="87">
        <f>AE28/AE20</f>
        <v>0.3184931506849315</v>
      </c>
      <c r="AF29" s="87">
        <f>AF28/AF20</f>
        <v>0.32492431886982848</v>
      </c>
      <c r="AG29" s="87">
        <f t="shared" ref="AG29:AH29" si="98">AG28/AG20</f>
        <v>0.33452593917710194</v>
      </c>
      <c r="AH29" s="87">
        <f t="shared" si="98"/>
        <v>0.34419713831478538</v>
      </c>
      <c r="AI29" s="828">
        <f>+AH29</f>
        <v>0.34419713831478538</v>
      </c>
      <c r="AJ29" s="779">
        <f>AI29</f>
        <v>0.34419713831478538</v>
      </c>
      <c r="AK29" s="528"/>
      <c r="AL29" s="528"/>
      <c r="AM29" s="85" t="s">
        <v>216</v>
      </c>
      <c r="AO29" s="90"/>
      <c r="AP29" s="475">
        <f>AP28/AP20</f>
        <v>0.27704918032786885</v>
      </c>
      <c r="AQ29" s="467">
        <f>AQ28/AQ20</f>
        <v>0.29542097488921715</v>
      </c>
      <c r="AR29" s="87">
        <f t="shared" ref="AR29:AX29" si="99">AQ29+$AY$29</f>
        <v>0.30042097488921715</v>
      </c>
      <c r="AS29" s="87">
        <f t="shared" si="99"/>
        <v>0.30542097488921716</v>
      </c>
      <c r="AT29" s="87">
        <f t="shared" si="99"/>
        <v>0.31042097488921716</v>
      </c>
      <c r="AU29" s="87">
        <f t="shared" si="99"/>
        <v>0.31542097488921716</v>
      </c>
      <c r="AV29" s="87">
        <f t="shared" si="99"/>
        <v>0.32042097488921717</v>
      </c>
      <c r="AW29" s="87">
        <f t="shared" si="99"/>
        <v>0.32542097488921717</v>
      </c>
      <c r="AX29" s="87">
        <f t="shared" si="99"/>
        <v>0.33042097488921718</v>
      </c>
      <c r="AY29" s="728">
        <v>5.0000000000000001E-3</v>
      </c>
      <c r="AZ29" s="328"/>
      <c r="BA29" s="85" t="s">
        <v>216</v>
      </c>
      <c r="BC29" s="90"/>
      <c r="BD29" s="475">
        <f>BD28/BD20</f>
        <v>0.27704918032786885</v>
      </c>
      <c r="BE29" s="467">
        <f>BE28/BE20</f>
        <v>0.29542097488921715</v>
      </c>
      <c r="BF29" s="87">
        <f>BF28/BF20</f>
        <v>0.30042097488921715</v>
      </c>
      <c r="BG29" s="87">
        <f t="shared" ref="BG29:BI29" si="100">BG28/BG20</f>
        <v>0.30542097488921716</v>
      </c>
      <c r="BH29" s="87">
        <f t="shared" si="100"/>
        <v>0.31042097488921716</v>
      </c>
      <c r="BI29" s="87">
        <f t="shared" si="100"/>
        <v>0.31542097488921716</v>
      </c>
      <c r="BJ29" s="408">
        <f>+AV29</f>
        <v>0.32042097488921717</v>
      </c>
      <c r="BK29" s="729"/>
      <c r="BL29" s="729"/>
      <c r="BN29" s="163"/>
      <c r="BO29" s="163"/>
    </row>
    <row r="30" spans="3:122" ht="5.15" customHeight="1" x14ac:dyDescent="0.35">
      <c r="C30" s="85"/>
      <c r="D30" s="75"/>
      <c r="E30" s="88"/>
      <c r="F30" s="88"/>
      <c r="G30" s="859"/>
      <c r="H30" s="477"/>
      <c r="I30" s="764"/>
      <c r="J30" s="357"/>
      <c r="K30" s="87"/>
      <c r="L30" s="87"/>
      <c r="M30" s="77"/>
      <c r="N30" s="87"/>
      <c r="O30" s="725"/>
      <c r="P30" s="459"/>
      <c r="Q30"/>
      <c r="U30" s="85"/>
      <c r="X30" s="405"/>
      <c r="Y30" s="238"/>
      <c r="Z30" s="447"/>
      <c r="AA30" s="739"/>
      <c r="AB30" s="606"/>
      <c r="AC30" s="725"/>
      <c r="AD30" s="87"/>
      <c r="AE30" s="87"/>
      <c r="AF30" s="87"/>
      <c r="AG30" s="87"/>
      <c r="AH30" s="87"/>
      <c r="AI30" s="795"/>
      <c r="AJ30" s="700"/>
      <c r="AK30" s="528"/>
      <c r="AL30" s="528"/>
      <c r="AM30" s="85"/>
      <c r="AO30" s="90"/>
      <c r="AP30" s="755"/>
      <c r="AQ30" s="752"/>
      <c r="AR30" s="410"/>
      <c r="AS30" s="410"/>
      <c r="AT30" s="410"/>
      <c r="AU30" s="410"/>
      <c r="AV30" s="410"/>
      <c r="AW30" s="410"/>
      <c r="AX30" s="410"/>
      <c r="AY30" s="729"/>
      <c r="AZ30" s="328"/>
      <c r="BA30" s="85"/>
      <c r="BC30" s="90"/>
      <c r="BD30" s="755"/>
      <c r="BE30" s="752"/>
      <c r="BF30" s="410"/>
      <c r="BG30" s="410"/>
      <c r="BH30" s="410"/>
      <c r="BI30" s="410"/>
      <c r="BJ30" s="410"/>
      <c r="BK30" s="729"/>
      <c r="BL30" s="328"/>
      <c r="BN30" s="163"/>
      <c r="BO30" s="163"/>
    </row>
    <row r="31" spans="3:122" s="85" customFormat="1" ht="14.5" x14ac:dyDescent="0.35">
      <c r="C31" s="65" t="s">
        <v>263</v>
      </c>
      <c r="D31" s="194"/>
      <c r="E31" s="362">
        <v>0</v>
      </c>
      <c r="F31" s="362">
        <v>0</v>
      </c>
      <c r="G31" s="859">
        <v>0</v>
      </c>
      <c r="H31" s="477">
        <v>0</v>
      </c>
      <c r="I31" s="764">
        <v>0</v>
      </c>
      <c r="J31" s="778">
        <f>+CHOOSE(case,AD31,AR31,BF31)*FX</f>
        <v>2</v>
      </c>
      <c r="K31" s="778">
        <f>+CHOOSE(case,AE31,AS31,BG31)*FX</f>
        <v>4.1877192982456144</v>
      </c>
      <c r="L31" s="778">
        <f>+CHOOSE(case,AF31,AT31,BH31)*FX</f>
        <v>6.580065789473684</v>
      </c>
      <c r="M31" s="778">
        <f>+CHOOSE(case,AG31,AU31,BI31)*FX</f>
        <v>9.195427631578946</v>
      </c>
      <c r="N31" s="778">
        <f>+CHOOSE(case,AH31,AV31,BJ31)*FX</f>
        <v>10.053800178179824</v>
      </c>
      <c r="O31" s="725" t="str">
        <f>IF(ISERROR((I31/E31)^(1/3)-1),"-- ",(I31/E31)^(1/3)-1)</f>
        <v xml:space="preserve">-- </v>
      </c>
      <c r="P31" s="459" t="str">
        <f>IF(ISERROR((N31/I31)^(1/5)-1),"-- ",(N31/I31)^(1/5)-1)</f>
        <v xml:space="preserve">-- </v>
      </c>
      <c r="Q31"/>
      <c r="U31" s="65" t="str">
        <f>$C31</f>
        <v>Acquired EBITDA (5)</v>
      </c>
      <c r="X31" s="406"/>
      <c r="Y31" s="238"/>
      <c r="Z31" s="238"/>
      <c r="AA31" s="739"/>
      <c r="AB31" s="606"/>
      <c r="AC31" s="986">
        <v>0</v>
      </c>
      <c r="AD31" s="517">
        <f>+Acquisitions!N58*$U$14</f>
        <v>9.3000000000000007</v>
      </c>
      <c r="AE31" s="517">
        <f>+Acquisitions!O58*$U$14</f>
        <v>20.10704054511919</v>
      </c>
      <c r="AF31" s="517">
        <f>+Acquisitions!P58*$U$14</f>
        <v>32.655782177088554</v>
      </c>
      <c r="AG31" s="517">
        <f>+Acquisitions!Q58*$U$14</f>
        <v>47.216428193276641</v>
      </c>
      <c r="AH31" s="517">
        <f>+Acquisitions!R58*$U$14</f>
        <v>54.800000000000011</v>
      </c>
      <c r="AI31" s="796">
        <f>+Acquisitions!S58*$U$14</f>
        <v>63.557342840005091</v>
      </c>
      <c r="AJ31" s="447">
        <f>+Acquisitions!T58*$U$14</f>
        <v>65.079145139753678</v>
      </c>
      <c r="AK31" s="528"/>
      <c r="AM31" s="65" t="str">
        <f>$C31</f>
        <v>Acquired EBITDA (5)</v>
      </c>
      <c r="AN31" s="65"/>
      <c r="AO31" s="89"/>
      <c r="AP31" s="606"/>
      <c r="AQ31" s="752">
        <v>0</v>
      </c>
      <c r="AR31" s="727">
        <f>+Acquisitions!W58*$U$14</f>
        <v>2</v>
      </c>
      <c r="AS31" s="727">
        <f>+Acquisitions!X58*$U$14</f>
        <v>4.1877192982456144</v>
      </c>
      <c r="AT31" s="727">
        <f>+Acquisitions!Y58*$U$14</f>
        <v>6.580065789473684</v>
      </c>
      <c r="AU31" s="727">
        <f>+Acquisitions!Z58*$U$14</f>
        <v>9.195427631578946</v>
      </c>
      <c r="AV31" s="727">
        <f>+Acquisitions!AA58*$U$14</f>
        <v>10.053800178179824</v>
      </c>
      <c r="AW31" s="727">
        <f>+Acquisitions!AB58*$U$14</f>
        <v>10.912398346354165</v>
      </c>
      <c r="AX31" s="727">
        <f>+Acquisitions!AC58*$U$14</f>
        <v>11.590270912580518</v>
      </c>
      <c r="AY31"/>
      <c r="AZ31" s="722"/>
      <c r="BA31" s="65" t="str">
        <f>$C31</f>
        <v>Acquired EBITDA (5)</v>
      </c>
      <c r="BB31" s="65"/>
      <c r="BC31" s="89"/>
      <c r="BD31" s="606">
        <v>0</v>
      </c>
      <c r="BE31" s="752">
        <v>0</v>
      </c>
      <c r="BF31" s="881">
        <f>+AR31</f>
        <v>2</v>
      </c>
      <c r="BG31" s="881">
        <f t="shared" ref="BG31" si="101">+AS31</f>
        <v>4.1877192982456144</v>
      </c>
      <c r="BH31" s="881">
        <f t="shared" ref="BH31" si="102">+AT31</f>
        <v>6.580065789473684</v>
      </c>
      <c r="BI31" s="881">
        <f t="shared" ref="BI31" si="103">+AU31</f>
        <v>9.195427631578946</v>
      </c>
      <c r="BJ31" s="881">
        <f t="shared" ref="BJ31" si="104">+AV31</f>
        <v>10.053800178179824</v>
      </c>
      <c r="BK31"/>
      <c r="BL31" s="853" t="b">
        <f>+BJ31=AV31</f>
        <v>1</v>
      </c>
      <c r="BM31" s="722"/>
    </row>
    <row r="32" spans="3:122" ht="14.5" x14ac:dyDescent="0.35">
      <c r="C32" s="85" t="s">
        <v>216</v>
      </c>
      <c r="D32" s="75"/>
      <c r="E32" s="713" t="s">
        <v>115</v>
      </c>
      <c r="F32" s="713" t="s">
        <v>115</v>
      </c>
      <c r="G32" s="858" t="s">
        <v>115</v>
      </c>
      <c r="H32" s="87" t="s">
        <v>115</v>
      </c>
      <c r="I32" s="649" t="s">
        <v>115</v>
      </c>
      <c r="J32" s="87" t="s">
        <v>115</v>
      </c>
      <c r="K32" s="87">
        <f>IFERROR(K31/K22, "--")</f>
        <v>0.28759036144578315</v>
      </c>
      <c r="L32" s="87">
        <f>IFERROR(L31/L22, "--")</f>
        <v>0.29024085896691815</v>
      </c>
      <c r="M32" s="77">
        <f>IFERROR(M31/M22, "--")</f>
        <v>0.29295133564120207</v>
      </c>
      <c r="N32" s="87">
        <f>IFERROR(N31/N22, "--")</f>
        <v>0.29795133564120208</v>
      </c>
      <c r="O32" s="725"/>
      <c r="P32" s="459"/>
      <c r="Q32"/>
      <c r="U32" s="85" t="s">
        <v>216</v>
      </c>
      <c r="X32" s="405"/>
      <c r="Y32" s="238"/>
      <c r="Z32" s="447"/>
      <c r="AA32" s="472"/>
      <c r="AB32" s="475"/>
      <c r="AC32" s="725" t="str">
        <f t="shared" ref="AC32:AJ32" si="105">IFERROR(AC31/AC22, "--")</f>
        <v>--</v>
      </c>
      <c r="AD32" s="87">
        <f t="shared" si="105"/>
        <v>0.31</v>
      </c>
      <c r="AE32" s="87">
        <f t="shared" si="105"/>
        <v>0.31466417128512036</v>
      </c>
      <c r="AF32" s="87">
        <f t="shared" si="105"/>
        <v>0.31950631734703644</v>
      </c>
      <c r="AG32" s="87">
        <f t="shared" si="105"/>
        <v>0.32452511719065519</v>
      </c>
      <c r="AH32" s="87">
        <f t="shared" si="105"/>
        <v>0.33331687368384666</v>
      </c>
      <c r="AI32" s="475">
        <f t="shared" si="105"/>
        <v>0.34210863017703824</v>
      </c>
      <c r="AJ32" s="87">
        <f t="shared" si="105"/>
        <v>0.31000000000000005</v>
      </c>
      <c r="AK32" s="528"/>
      <c r="AL32" s="528"/>
      <c r="AM32" s="85" t="s">
        <v>216</v>
      </c>
      <c r="AO32" s="90"/>
      <c r="AP32" s="475"/>
      <c r="AQ32" s="467" t="str">
        <f t="shared" ref="AQ32:AX32" si="106">IFERROR(AQ31/AQ22, "--")</f>
        <v>--</v>
      </c>
      <c r="AR32" s="87">
        <f t="shared" si="106"/>
        <v>0.28499999999999998</v>
      </c>
      <c r="AS32" s="87">
        <f t="shared" si="106"/>
        <v>0.28759036144578315</v>
      </c>
      <c r="AT32" s="87">
        <f t="shared" si="106"/>
        <v>0.29024085896691815</v>
      </c>
      <c r="AU32" s="87">
        <f t="shared" si="106"/>
        <v>0.29295133564120207</v>
      </c>
      <c r="AV32" s="87">
        <f t="shared" si="106"/>
        <v>0.29795133564120208</v>
      </c>
      <c r="AW32" s="87">
        <f t="shared" si="106"/>
        <v>0.30083394173970451</v>
      </c>
      <c r="AX32" s="87">
        <f t="shared" si="106"/>
        <v>0.29722938725036407</v>
      </c>
      <c r="AY32" s="328"/>
      <c r="AZ32" s="328"/>
      <c r="BA32" s="85" t="s">
        <v>216</v>
      </c>
      <c r="BC32" s="90"/>
      <c r="BD32" s="475" t="str">
        <f>+IF(ISERROR(BD31/BC31-1),"NA ",BD31/BC31-1)</f>
        <v xml:space="preserve">NA </v>
      </c>
      <c r="BE32" s="467" t="str">
        <f t="shared" ref="BE32" si="107">+IF(ISERROR(BE31/BD31-1),"NA ",BE31/BD31-1)</f>
        <v xml:space="preserve">NA </v>
      </c>
      <c r="BF32" s="87" t="str">
        <f t="shared" ref="BF32" si="108">+IF(ISERROR(BF31/BE31-1),"NA ",BF31/BE31-1)</f>
        <v xml:space="preserve">NA </v>
      </c>
      <c r="BG32" s="87">
        <f t="shared" ref="BG32" si="109">+IF(ISERROR(BG31/BF31-1),"NA ",BG31/BF31-1)</f>
        <v>1.0938596491228072</v>
      </c>
      <c r="BH32" s="87">
        <f t="shared" ref="BH32" si="110">+IF(ISERROR(BH31/BG31-1),"NA ",BH31/BG31-1)</f>
        <v>0.57127670716380385</v>
      </c>
      <c r="BI32" s="87">
        <f t="shared" ref="BI32" si="111">+IF(ISERROR(BI31/BH31-1),"NA ",BI31/BH31-1)</f>
        <v>0.39746743053680866</v>
      </c>
      <c r="BJ32" s="87">
        <f t="shared" ref="BJ32" si="112">+IF(ISERROR(BJ31/BI31-1),"NA ",BJ31/BI31-1)</f>
        <v>9.3347757275915377E-2</v>
      </c>
      <c r="BK32" s="328"/>
      <c r="BL32" s="328"/>
      <c r="BM32" s="328"/>
      <c r="BN32" s="163"/>
      <c r="BO32" s="163"/>
    </row>
    <row r="33" spans="2:67" ht="5.15" customHeight="1" x14ac:dyDescent="0.35">
      <c r="C33" s="65"/>
      <c r="D33" s="151"/>
      <c r="E33" s="151" t="s">
        <v>9</v>
      </c>
      <c r="F33" s="151" t="s">
        <v>9</v>
      </c>
      <c r="G33" s="855" t="s">
        <v>9</v>
      </c>
      <c r="H33" s="151" t="s">
        <v>9</v>
      </c>
      <c r="I33" s="617" t="s">
        <v>9</v>
      </c>
      <c r="J33" s="151" t="s">
        <v>9</v>
      </c>
      <c r="K33" s="151" t="s">
        <v>9</v>
      </c>
      <c r="L33" s="151" t="s">
        <v>9</v>
      </c>
      <c r="M33" s="151" t="s">
        <v>9</v>
      </c>
      <c r="N33" s="151" t="s">
        <v>9</v>
      </c>
      <c r="O33" s="223" t="s">
        <v>9</v>
      </c>
      <c r="P33" s="151" t="s">
        <v>9</v>
      </c>
      <c r="Q33"/>
      <c r="X33" s="151"/>
      <c r="Y33" s="151"/>
      <c r="Z33" s="151"/>
      <c r="AA33" s="151" t="s">
        <v>9</v>
      </c>
      <c r="AB33" s="224" t="s">
        <v>9</v>
      </c>
      <c r="AC33" s="223" t="s">
        <v>9</v>
      </c>
      <c r="AD33" s="151" t="s">
        <v>9</v>
      </c>
      <c r="AE33" s="151" t="s">
        <v>9</v>
      </c>
      <c r="AF33" s="151" t="s">
        <v>9</v>
      </c>
      <c r="AG33" s="151" t="s">
        <v>9</v>
      </c>
      <c r="AH33" s="151" t="s">
        <v>9</v>
      </c>
      <c r="AI33" s="224" t="s">
        <v>9</v>
      </c>
      <c r="AJ33" s="151" t="s">
        <v>9</v>
      </c>
      <c r="AO33" s="90"/>
      <c r="AP33" s="224" t="s">
        <v>9</v>
      </c>
      <c r="AQ33" s="466" t="s">
        <v>9</v>
      </c>
      <c r="AR33" s="151" t="s">
        <v>9</v>
      </c>
      <c r="AS33" s="151" t="s">
        <v>9</v>
      </c>
      <c r="AT33" s="151" t="s">
        <v>9</v>
      </c>
      <c r="AU33" s="151" t="s">
        <v>9</v>
      </c>
      <c r="AV33" s="151" t="s">
        <v>9</v>
      </c>
      <c r="AW33" s="151" t="s">
        <v>9</v>
      </c>
      <c r="AX33" s="151" t="s">
        <v>9</v>
      </c>
      <c r="AY33" s="246"/>
      <c r="AZ33" s="246"/>
      <c r="BC33" s="90"/>
      <c r="BD33" s="224" t="s">
        <v>9</v>
      </c>
      <c r="BE33" s="466" t="s">
        <v>9</v>
      </c>
      <c r="BF33" s="151" t="s">
        <v>9</v>
      </c>
      <c r="BG33" s="151" t="s">
        <v>9</v>
      </c>
      <c r="BH33" s="151" t="s">
        <v>9</v>
      </c>
      <c r="BI33" s="151" t="s">
        <v>9</v>
      </c>
      <c r="BJ33" s="151" t="s">
        <v>9</v>
      </c>
      <c r="BK33" s="246"/>
      <c r="BL33" s="246"/>
      <c r="BM33" s="246"/>
    </row>
    <row r="34" spans="2:67" s="66" customFormat="1" ht="14.5" x14ac:dyDescent="0.35">
      <c r="C34" s="67" t="s">
        <v>206</v>
      </c>
      <c r="D34" s="92"/>
      <c r="E34" s="91">
        <f t="shared" ref="E34" si="113">E28+E31</f>
        <v>12.2</v>
      </c>
      <c r="F34" s="91">
        <f t="shared" ref="F34:N34" si="114">F28+F31</f>
        <v>14.1</v>
      </c>
      <c r="G34" s="860">
        <f t="shared" si="114"/>
        <v>16.899999999999999</v>
      </c>
      <c r="H34" s="91">
        <f t="shared" ref="H34" si="115">H28+H31</f>
        <v>18.45</v>
      </c>
      <c r="I34" s="620">
        <f t="shared" si="114"/>
        <v>20</v>
      </c>
      <c r="J34" s="91">
        <f t="shared" si="114"/>
        <v>23.863887500000001</v>
      </c>
      <c r="K34" s="91">
        <f t="shared" si="114"/>
        <v>28.082577423245613</v>
      </c>
      <c r="L34" s="91">
        <f t="shared" si="114"/>
        <v>32.687555766036184</v>
      </c>
      <c r="M34" s="92">
        <f t="shared" si="114"/>
        <v>37.713035660485197</v>
      </c>
      <c r="N34" s="91">
        <f t="shared" si="114"/>
        <v>41.196189336163222</v>
      </c>
      <c r="O34" s="737">
        <f>IF(ISERROR((I34/E34)^(1/3)-1),"-- ",(I34/E34)^(1/3)-1)</f>
        <v>0.17911651341636547</v>
      </c>
      <c r="P34" s="93">
        <f>IF(ISERROR((N34/I34)^(1/5)-1),"-- ",(N34/I34)^(1/5)-1)</f>
        <v>0.15548792116443932</v>
      </c>
      <c r="Q34"/>
      <c r="U34" s="66" t="str">
        <f>$C34</f>
        <v>Total PF Adj. EBITDA</v>
      </c>
      <c r="X34" s="404"/>
      <c r="Y34" s="91"/>
      <c r="Z34" s="91"/>
      <c r="AA34" s="91">
        <f t="shared" ref="AA34:AJ34" si="116">AA28+AA31</f>
        <v>14.1</v>
      </c>
      <c r="AB34" s="476">
        <f t="shared" si="116"/>
        <v>16.899999999999999</v>
      </c>
      <c r="AC34" s="770">
        <f t="shared" si="116"/>
        <v>20</v>
      </c>
      <c r="AD34" s="91">
        <f t="shared" si="116"/>
        <v>33.400000000000006</v>
      </c>
      <c r="AE34" s="91">
        <f t="shared" si="116"/>
        <v>48.007040545119189</v>
      </c>
      <c r="AF34" s="91">
        <f t="shared" si="116"/>
        <v>64.855782177088557</v>
      </c>
      <c r="AG34" s="91">
        <f t="shared" si="116"/>
        <v>84.616428193276647</v>
      </c>
      <c r="AH34" s="91">
        <f t="shared" si="116"/>
        <v>98.100000000000009</v>
      </c>
      <c r="AI34" s="476">
        <f t="shared" si="116"/>
        <v>112.27952530869919</v>
      </c>
      <c r="AJ34" s="91">
        <f t="shared" si="116"/>
        <v>119.90249535944703</v>
      </c>
      <c r="AM34" s="66" t="str">
        <f>$C34</f>
        <v>Total PF Adj. EBITDA</v>
      </c>
      <c r="AN34" s="67"/>
      <c r="AO34" s="94"/>
      <c r="AP34" s="476">
        <f t="shared" ref="AP34:AX34" si="117">AP28+AP31</f>
        <v>16.899999999999999</v>
      </c>
      <c r="AQ34" s="468">
        <f t="shared" si="117"/>
        <v>20</v>
      </c>
      <c r="AR34" s="92">
        <f t="shared" si="117"/>
        <v>23.863887500000001</v>
      </c>
      <c r="AS34" s="92">
        <f t="shared" si="117"/>
        <v>28.082577423245613</v>
      </c>
      <c r="AT34" s="91">
        <f t="shared" si="117"/>
        <v>32.687555766036184</v>
      </c>
      <c r="AU34" s="91">
        <f t="shared" si="117"/>
        <v>37.713035660485197</v>
      </c>
      <c r="AV34" s="91">
        <f t="shared" si="117"/>
        <v>41.196189336163222</v>
      </c>
      <c r="AW34" s="91">
        <f t="shared" si="117"/>
        <v>44.912874257613687</v>
      </c>
      <c r="AX34" s="91">
        <f t="shared" si="117"/>
        <v>48.702370651093929</v>
      </c>
      <c r="AY34" s="252"/>
      <c r="AZ34" s="252"/>
      <c r="BA34" s="66" t="str">
        <f>$C34</f>
        <v>Total PF Adj. EBITDA</v>
      </c>
      <c r="BB34" s="67"/>
      <c r="BC34" s="94"/>
      <c r="BD34" s="476">
        <f t="shared" ref="BD34:BJ34" si="118">BD28+BD31</f>
        <v>16.899999999999999</v>
      </c>
      <c r="BE34" s="468">
        <f t="shared" si="118"/>
        <v>20</v>
      </c>
      <c r="BF34" s="92">
        <f t="shared" si="118"/>
        <v>23.863887500000001</v>
      </c>
      <c r="BG34" s="92">
        <f t="shared" si="118"/>
        <v>28.082577423245613</v>
      </c>
      <c r="BH34" s="91">
        <f t="shared" si="118"/>
        <v>32.687555766036184</v>
      </c>
      <c r="BI34" s="91">
        <f t="shared" si="118"/>
        <v>37.713035660485197</v>
      </c>
      <c r="BJ34" s="91">
        <f t="shared" si="118"/>
        <v>41.196189336163215</v>
      </c>
      <c r="BK34" s="252"/>
      <c r="BL34" s="252"/>
      <c r="BM34" s="252"/>
    </row>
    <row r="35" spans="2:67" ht="14.5" x14ac:dyDescent="0.35">
      <c r="C35" s="85" t="s">
        <v>216</v>
      </c>
      <c r="D35" s="75"/>
      <c r="E35" s="713">
        <f t="shared" ref="E35:N35" si="119">E34/E25</f>
        <v>0.22303473491773307</v>
      </c>
      <c r="F35" s="713">
        <f t="shared" si="119"/>
        <v>0.25044404973357015</v>
      </c>
      <c r="G35" s="858">
        <f t="shared" si="119"/>
        <v>0.27704918032786885</v>
      </c>
      <c r="H35" s="87">
        <f t="shared" ref="H35" si="120">H34/H25</f>
        <v>0.28671328671328672</v>
      </c>
      <c r="I35" s="649">
        <f t="shared" si="119"/>
        <v>0.29542097488921715</v>
      </c>
      <c r="J35" s="87">
        <f t="shared" si="119"/>
        <v>0.29906478329624087</v>
      </c>
      <c r="K35" s="87">
        <f t="shared" si="119"/>
        <v>0.30262305951711987</v>
      </c>
      <c r="L35" s="87">
        <f t="shared" si="119"/>
        <v>0.30613620416805704</v>
      </c>
      <c r="M35" s="77">
        <f t="shared" si="119"/>
        <v>0.30963036115822612</v>
      </c>
      <c r="N35" s="87">
        <f t="shared" si="119"/>
        <v>0.31463036115822612</v>
      </c>
      <c r="O35" s="738"/>
      <c r="P35"/>
      <c r="Q35"/>
      <c r="R35" s="87"/>
      <c r="U35" s="85" t="s">
        <v>216</v>
      </c>
      <c r="X35" s="405"/>
      <c r="Y35" s="238"/>
      <c r="Z35" s="447"/>
      <c r="AA35" s="472"/>
      <c r="AB35" s="475">
        <f t="shared" ref="AB35:AJ35" si="121">AB34/AB25</f>
        <v>0.27704918032786885</v>
      </c>
      <c r="AC35" s="725">
        <f t="shared" si="121"/>
        <v>0.29542097488921715</v>
      </c>
      <c r="AD35" s="87">
        <f t="shared" si="121"/>
        <v>0.3109869646182496</v>
      </c>
      <c r="AE35" s="87">
        <f t="shared" si="121"/>
        <v>0.31687815541332798</v>
      </c>
      <c r="AF35" s="87">
        <f t="shared" si="121"/>
        <v>0.32217350701708614</v>
      </c>
      <c r="AG35" s="87">
        <f t="shared" si="121"/>
        <v>0.32887069963403587</v>
      </c>
      <c r="AH35" s="87">
        <f t="shared" si="121"/>
        <v>0.33803327272392164</v>
      </c>
      <c r="AI35" s="475">
        <f t="shared" si="121"/>
        <v>0.34301178900061896</v>
      </c>
      <c r="AJ35" s="87">
        <f t="shared" si="121"/>
        <v>0.32475273982447245</v>
      </c>
      <c r="AK35" s="528"/>
      <c r="AL35" s="528"/>
      <c r="AM35" s="85" t="s">
        <v>216</v>
      </c>
      <c r="AO35" s="90"/>
      <c r="AP35" s="475">
        <f t="shared" ref="AP35:AX35" si="122">AP34/AP25</f>
        <v>0.27704918032786885</v>
      </c>
      <c r="AQ35" s="467">
        <f t="shared" si="122"/>
        <v>0.29542097488921715</v>
      </c>
      <c r="AR35" s="87">
        <f t="shared" si="122"/>
        <v>0.29906478329624087</v>
      </c>
      <c r="AS35" s="87">
        <f t="shared" si="122"/>
        <v>0.30262305951711987</v>
      </c>
      <c r="AT35" s="87">
        <f t="shared" si="122"/>
        <v>0.30613620416805704</v>
      </c>
      <c r="AU35" s="87">
        <f t="shared" si="122"/>
        <v>0.30963036115822612</v>
      </c>
      <c r="AV35" s="87">
        <f t="shared" si="122"/>
        <v>0.31463036115822612</v>
      </c>
      <c r="AW35" s="87">
        <f t="shared" si="122"/>
        <v>0.31908469106247628</v>
      </c>
      <c r="AX35" s="87">
        <f t="shared" si="122"/>
        <v>0.32186722549371172</v>
      </c>
      <c r="AY35" s="328"/>
      <c r="AZ35" s="328"/>
      <c r="BA35" s="85" t="s">
        <v>216</v>
      </c>
      <c r="BC35" s="90"/>
      <c r="BD35" s="475">
        <f t="shared" ref="BD35:BJ35" si="123">BD34/BD25</f>
        <v>0.27704918032786885</v>
      </c>
      <c r="BE35" s="467">
        <f t="shared" si="123"/>
        <v>0.29542097488921715</v>
      </c>
      <c r="BF35" s="87">
        <f t="shared" si="123"/>
        <v>0.29906478329624087</v>
      </c>
      <c r="BG35" s="87">
        <f t="shared" si="123"/>
        <v>0.30262305951711987</v>
      </c>
      <c r="BH35" s="87">
        <f t="shared" si="123"/>
        <v>0.30613620416805704</v>
      </c>
      <c r="BI35" s="87">
        <f t="shared" si="123"/>
        <v>0.30963036115822612</v>
      </c>
      <c r="BJ35" s="87">
        <f t="shared" si="123"/>
        <v>0.31463036115822612</v>
      </c>
      <c r="BK35" s="328"/>
      <c r="BL35" s="328"/>
      <c r="BM35" s="328"/>
      <c r="BN35" s="163"/>
      <c r="BO35" s="163"/>
    </row>
    <row r="36" spans="2:67" s="66" customFormat="1" ht="5.15" customHeight="1" x14ac:dyDescent="0.35">
      <c r="C36" s="67"/>
      <c r="D36" s="92"/>
      <c r="E36" s="91"/>
      <c r="F36" s="91"/>
      <c r="G36" s="91"/>
      <c r="H36" s="91"/>
      <c r="I36" s="620"/>
      <c r="J36" s="91"/>
      <c r="K36" s="91"/>
      <c r="L36" s="91"/>
      <c r="M36" s="92"/>
      <c r="N36" s="91"/>
      <c r="O36" s="738"/>
      <c r="P36"/>
      <c r="Q36" s="91"/>
      <c r="R36" s="93"/>
      <c r="X36" s="404"/>
      <c r="Y36" s="91"/>
      <c r="Z36" s="91"/>
      <c r="AA36" s="91"/>
      <c r="AB36" s="703"/>
      <c r="AC36" s="772"/>
      <c r="AD36" s="378"/>
      <c r="AE36" s="378"/>
      <c r="AF36" s="378"/>
      <c r="AG36" s="378"/>
      <c r="AH36" s="378"/>
      <c r="AI36" s="703"/>
      <c r="AJ36" s="378"/>
      <c r="AM36" s="67"/>
      <c r="AN36" s="67"/>
      <c r="AO36" s="94"/>
      <c r="AP36" s="703"/>
      <c r="AQ36" s="469"/>
      <c r="AR36" s="378"/>
      <c r="AS36" s="378"/>
      <c r="AT36" s="378"/>
      <c r="AU36" s="378"/>
      <c r="AV36" s="378"/>
      <c r="AW36" s="378"/>
      <c r="AX36" s="378"/>
      <c r="AY36" s="252"/>
      <c r="AZ36" s="252"/>
      <c r="BA36" s="67"/>
      <c r="BB36" s="67"/>
      <c r="BC36" s="94"/>
      <c r="BD36" s="703"/>
      <c r="BE36" s="469"/>
      <c r="BF36" s="378"/>
      <c r="BG36" s="378"/>
      <c r="BH36" s="378"/>
      <c r="BI36" s="378"/>
      <c r="BJ36" s="378"/>
      <c r="BK36" s="252"/>
      <c r="BL36" s="252"/>
      <c r="BM36" s="252"/>
    </row>
    <row r="37" spans="2:67" s="85" customFormat="1" ht="5.15" customHeight="1" x14ac:dyDescent="0.35"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77"/>
      <c r="P37" s="77"/>
      <c r="Q37" s="77"/>
      <c r="R37" s="87"/>
      <c r="X37" s="407"/>
      <c r="Y37" s="407"/>
      <c r="Z37" s="407"/>
      <c r="AA37" s="407"/>
      <c r="AB37" s="743"/>
      <c r="AC37" s="725"/>
      <c r="AD37" s="87"/>
      <c r="AE37" s="87"/>
      <c r="AF37" s="87"/>
      <c r="AG37" s="87"/>
      <c r="AH37" s="87"/>
      <c r="AI37" s="475"/>
      <c r="AJ37" s="87"/>
      <c r="AO37" s="89"/>
      <c r="AP37" s="743"/>
      <c r="AQ37" s="467"/>
      <c r="AR37" s="77"/>
      <c r="AS37" s="77"/>
      <c r="AT37" s="87"/>
      <c r="AU37" s="87"/>
      <c r="AV37" s="87"/>
      <c r="AW37" s="77"/>
      <c r="AX37" s="87"/>
      <c r="AY37" s="77"/>
      <c r="AZ37" s="77"/>
      <c r="BC37" s="89"/>
      <c r="BD37" s="743"/>
      <c r="BE37" s="467"/>
      <c r="BF37" s="77"/>
      <c r="BG37" s="77"/>
      <c r="BH37" s="87"/>
      <c r="BI37" s="87"/>
      <c r="BJ37" s="87"/>
      <c r="BK37" s="77"/>
      <c r="BL37" s="77"/>
      <c r="BM37" s="77"/>
    </row>
    <row r="38" spans="2:67" s="85" customFormat="1" ht="12.75" customHeight="1" x14ac:dyDescent="0.35">
      <c r="B38" s="622" t="s">
        <v>208</v>
      </c>
      <c r="C38" s="623"/>
      <c r="D38" s="87"/>
      <c r="E38" s="87"/>
      <c r="F38" s="87"/>
      <c r="G38" s="87"/>
      <c r="H38" s="87"/>
      <c r="I38" s="878" t="s">
        <v>257</v>
      </c>
      <c r="J38" s="87"/>
      <c r="K38" s="87"/>
      <c r="L38" s="77"/>
      <c r="M38" s="77"/>
      <c r="N38" s="878" t="s">
        <v>257</v>
      </c>
      <c r="O38" s="77"/>
      <c r="P38" s="77"/>
      <c r="Q38" s="77"/>
      <c r="R38" s="87"/>
      <c r="X38" s="408"/>
      <c r="Y38" s="408"/>
      <c r="Z38" s="408"/>
      <c r="AA38" s="408"/>
      <c r="AB38" s="475"/>
      <c r="AC38" s="773"/>
      <c r="AD38" s="408"/>
      <c r="AE38" s="408"/>
      <c r="AF38" s="408"/>
      <c r="AG38" s="408"/>
      <c r="AH38" s="408"/>
      <c r="AI38" s="797"/>
      <c r="AJ38" s="408"/>
      <c r="AK38" s="367"/>
      <c r="AO38" s="89"/>
      <c r="AP38" s="475"/>
      <c r="AQ38" s="749"/>
      <c r="AR38" s="367"/>
      <c r="AS38" s="367"/>
      <c r="AT38" s="408"/>
      <c r="AU38" s="408"/>
      <c r="AV38" s="408"/>
      <c r="AW38" s="408"/>
      <c r="AX38" s="408"/>
      <c r="AY38" s="367"/>
      <c r="AZ38" s="367"/>
      <c r="BC38" s="89"/>
      <c r="BD38" s="475"/>
      <c r="BE38" s="749"/>
      <c r="BF38" s="367"/>
      <c r="BG38" s="367"/>
      <c r="BH38" s="408"/>
      <c r="BI38" s="408"/>
      <c r="BJ38" s="408"/>
      <c r="BK38" s="367"/>
      <c r="BL38" s="367"/>
      <c r="BM38" s="367"/>
    </row>
    <row r="39" spans="2:67" s="85" customFormat="1" ht="12.75" customHeight="1" x14ac:dyDescent="0.35">
      <c r="B39" s="622"/>
      <c r="C39" s="623"/>
      <c r="D39" s="87"/>
      <c r="E39" s="87"/>
      <c r="F39" s="87"/>
      <c r="G39" s="87"/>
      <c r="H39" s="87"/>
      <c r="I39" s="862">
        <f t="shared" ref="I39:N39" si="124">I17</f>
        <v>2025</v>
      </c>
      <c r="J39" s="379">
        <f t="shared" si="124"/>
        <v>2026</v>
      </c>
      <c r="K39" s="379">
        <f t="shared" si="124"/>
        <v>2027</v>
      </c>
      <c r="L39" s="379">
        <f t="shared" si="124"/>
        <v>2028</v>
      </c>
      <c r="M39" s="379">
        <f t="shared" si="124"/>
        <v>2029</v>
      </c>
      <c r="N39" s="869">
        <f t="shared" si="124"/>
        <v>2030</v>
      </c>
      <c r="P39"/>
      <c r="Q39"/>
      <c r="R39" s="87"/>
      <c r="X39" s="408"/>
      <c r="Y39" s="408"/>
      <c r="Z39" s="408"/>
      <c r="AA39" s="408"/>
      <c r="AB39" s="475"/>
      <c r="AC39" s="773"/>
      <c r="AD39" s="408"/>
      <c r="AE39" s="408"/>
      <c r="AF39" s="408"/>
      <c r="AG39" s="408"/>
      <c r="AH39" s="408"/>
      <c r="AI39" s="797"/>
      <c r="AJ39" s="408"/>
      <c r="AK39" s="367"/>
      <c r="AO39" s="89"/>
      <c r="AP39" s="475"/>
      <c r="AQ39" s="749"/>
      <c r="AR39" s="367"/>
      <c r="AS39" s="367"/>
      <c r="AT39" s="408"/>
      <c r="AU39" s="408"/>
      <c r="AV39" s="408"/>
      <c r="AW39" s="367"/>
      <c r="AX39" s="408"/>
      <c r="AY39" s="367"/>
      <c r="AZ39" s="367"/>
      <c r="BC39" s="89"/>
      <c r="BD39" s="475"/>
      <c r="BE39" s="749"/>
      <c r="BF39" s="367"/>
      <c r="BG39" s="367"/>
      <c r="BH39" s="408"/>
      <c r="BI39" s="408"/>
      <c r="BJ39" s="408"/>
      <c r="BK39" s="367"/>
      <c r="BL39" s="367"/>
      <c r="BM39" s="367"/>
    </row>
    <row r="40" spans="2:67" s="623" customFormat="1" ht="5.25" customHeight="1" x14ac:dyDescent="0.35">
      <c r="D40" s="627"/>
      <c r="E40" s="628"/>
      <c r="G40" s="627"/>
      <c r="H40" s="627"/>
      <c r="I40" s="863" t="s">
        <v>9</v>
      </c>
      <c r="J40" s="11" t="s">
        <v>9</v>
      </c>
      <c r="K40" s="11" t="s">
        <v>9</v>
      </c>
      <c r="L40" s="11" t="s">
        <v>9</v>
      </c>
      <c r="M40" s="11" t="s">
        <v>9</v>
      </c>
      <c r="N40" s="863" t="s">
        <v>9</v>
      </c>
      <c r="P40"/>
      <c r="Q40"/>
      <c r="R40" s="380"/>
      <c r="X40" s="629"/>
      <c r="Y40" s="630"/>
      <c r="Z40" s="408"/>
      <c r="AA40" s="408"/>
      <c r="AB40" s="475"/>
      <c r="AC40" s="773"/>
      <c r="AD40" s="408"/>
      <c r="AE40" s="408"/>
      <c r="AF40" s="408"/>
      <c r="AG40" s="408"/>
      <c r="AH40" s="408"/>
      <c r="AI40" s="797"/>
      <c r="AJ40" s="408"/>
      <c r="AL40" s="631"/>
      <c r="AN40" s="630"/>
      <c r="AO40" s="89"/>
      <c r="AP40" s="475"/>
      <c r="AQ40" s="749"/>
      <c r="AR40" s="367"/>
      <c r="AS40" s="367"/>
      <c r="AT40" s="408"/>
      <c r="AU40" s="408"/>
      <c r="AV40" s="408"/>
      <c r="BB40" s="630"/>
      <c r="BC40" s="89"/>
      <c r="BD40" s="475"/>
      <c r="BE40" s="749"/>
      <c r="BF40" s="367"/>
      <c r="BG40" s="367"/>
      <c r="BH40" s="408"/>
      <c r="BI40" s="408"/>
      <c r="BJ40" s="408"/>
    </row>
    <row r="41" spans="2:67" s="623" customFormat="1" ht="5.25" customHeight="1" x14ac:dyDescent="0.35">
      <c r="D41" s="627"/>
      <c r="E41" s="628"/>
      <c r="G41" s="627"/>
      <c r="H41" s="627"/>
      <c r="I41" s="863"/>
      <c r="J41" s="11"/>
      <c r="K41" s="11"/>
      <c r="L41" s="11"/>
      <c r="M41" s="11"/>
      <c r="N41" s="863"/>
      <c r="P41"/>
      <c r="Q41"/>
      <c r="R41" s="380"/>
      <c r="X41" s="629"/>
      <c r="Y41" s="630"/>
      <c r="Z41" s="408"/>
      <c r="AA41" s="408"/>
      <c r="AB41" s="475"/>
      <c r="AC41" s="773"/>
      <c r="AD41" s="408"/>
      <c r="AE41" s="408"/>
      <c r="AF41" s="408"/>
      <c r="AG41" s="408"/>
      <c r="AH41" s="408"/>
      <c r="AI41" s="797"/>
      <c r="AJ41" s="408"/>
      <c r="AL41" s="631"/>
      <c r="AN41" s="630"/>
      <c r="AO41" s="89"/>
      <c r="AP41" s="475"/>
      <c r="AQ41" s="749"/>
      <c r="AR41" s="367"/>
      <c r="AS41" s="367"/>
      <c r="AT41" s="408"/>
      <c r="AU41" s="408"/>
      <c r="AV41" s="408"/>
      <c r="BB41" s="630"/>
      <c r="BC41" s="89"/>
      <c r="BD41" s="475"/>
      <c r="BE41" s="749"/>
      <c r="BF41" s="367"/>
      <c r="BG41" s="367"/>
      <c r="BH41" s="408"/>
      <c r="BI41" s="408"/>
      <c r="BJ41" s="408"/>
    </row>
    <row r="42" spans="2:67" s="85" customFormat="1" ht="12.75" customHeight="1" x14ac:dyDescent="0.35">
      <c r="B42" s="622"/>
      <c r="C42" s="621" t="s">
        <v>211</v>
      </c>
      <c r="D42" s="765"/>
      <c r="E42" s="765"/>
      <c r="F42" s="765"/>
      <c r="G42" s="765"/>
      <c r="H42" s="765"/>
      <c r="I42" s="912">
        <f>I34*stub</f>
        <v>10</v>
      </c>
      <c r="J42" s="814">
        <f>J34</f>
        <v>23.863887500000001</v>
      </c>
      <c r="K42" s="814">
        <f>K34</f>
        <v>28.082577423245613</v>
      </c>
      <c r="L42" s="814">
        <f>L34</f>
        <v>32.687555766036184</v>
      </c>
      <c r="M42" s="814">
        <f>M34</f>
        <v>37.713035660485197</v>
      </c>
      <c r="N42" s="912">
        <f>N34*stub</f>
        <v>20.598094668081611</v>
      </c>
      <c r="P42"/>
      <c r="Q42"/>
      <c r="R42" s="624"/>
      <c r="X42" s="625"/>
      <c r="Y42" s="625"/>
      <c r="Z42" s="625"/>
      <c r="AA42" s="625"/>
      <c r="AB42" s="744"/>
      <c r="AC42" s="774"/>
      <c r="AD42" s="625"/>
      <c r="AE42" s="625"/>
      <c r="AF42" s="625"/>
      <c r="AG42" s="625"/>
      <c r="AH42" s="625"/>
      <c r="AI42" s="798"/>
      <c r="AJ42" s="625"/>
      <c r="AK42" s="626"/>
      <c r="AP42" s="744"/>
      <c r="AQ42" s="750"/>
      <c r="AR42" s="626"/>
      <c r="AS42" s="626"/>
      <c r="AT42" s="625"/>
      <c r="AU42" s="625"/>
      <c r="AV42" s="625"/>
      <c r="AW42" s="626"/>
      <c r="AX42" s="625"/>
      <c r="AY42" s="626"/>
      <c r="AZ42" s="626"/>
      <c r="BD42" s="744"/>
      <c r="BE42" s="750"/>
      <c r="BF42" s="626"/>
      <c r="BG42" s="626"/>
      <c r="BH42" s="625"/>
      <c r="BI42" s="625"/>
      <c r="BJ42" s="625"/>
      <c r="BK42" s="626"/>
      <c r="BL42" s="626"/>
      <c r="BM42" s="626"/>
    </row>
    <row r="43" spans="2:67" ht="14.5" x14ac:dyDescent="0.35">
      <c r="C43" s="65" t="s">
        <v>199</v>
      </c>
      <c r="F43" s="780"/>
      <c r="G43" s="780"/>
      <c r="H43" s="780"/>
      <c r="I43" s="913">
        <f>-+CHOOSE(case,AC46,AQ46,BE46)*stub</f>
        <v>-0.2</v>
      </c>
      <c r="J43" s="270">
        <f>-+CHOOSE(case,AD46,AR46,BF46)</f>
        <v>-1.4762083114035087</v>
      </c>
      <c r="K43" s="270">
        <f>-+CHOOSE(case,AE46,AS46,BG46)</f>
        <v>-1.6703498881578946</v>
      </c>
      <c r="L43" s="270">
        <f>-+CHOOSE(case,AF46,AT46,BH46)</f>
        <v>-1.8685546437088811</v>
      </c>
      <c r="M43" s="270">
        <f>-+CHOOSE(case,AG46,AU46,BI46)</f>
        <v>-2.0706031664014524</v>
      </c>
      <c r="N43" s="913">
        <f>-+CHOOSE(case,AH46,AV46,BJ46)</f>
        <v>-2.1604308037673974</v>
      </c>
      <c r="P43"/>
      <c r="Q43"/>
      <c r="AA43" s="245"/>
      <c r="AB43" s="245"/>
      <c r="AC43" s="809"/>
      <c r="AD43" s="245"/>
      <c r="AE43" s="245"/>
      <c r="AF43" s="245"/>
      <c r="AG43" s="245"/>
      <c r="AH43" s="245"/>
      <c r="AI43" s="808"/>
      <c r="AJ43" s="692"/>
      <c r="AO43" s="90"/>
      <c r="AP43" s="755"/>
      <c r="AQ43" s="790"/>
      <c r="AR43" s="788"/>
      <c r="AS43" s="788"/>
      <c r="AT43" s="788"/>
      <c r="AU43" s="788"/>
      <c r="AV43" s="788"/>
      <c r="AW43" s="788"/>
      <c r="AX43" s="788"/>
      <c r="AY43" s="198"/>
      <c r="AZ43" s="198"/>
      <c r="BC43" s="90"/>
      <c r="BD43" s="755"/>
      <c r="BE43" s="790"/>
      <c r="BF43" s="558"/>
      <c r="BG43" s="558"/>
      <c r="BH43" s="558"/>
      <c r="BI43" s="558"/>
      <c r="BJ43" s="691"/>
      <c r="BK43" s="198"/>
      <c r="BL43" s="198"/>
      <c r="BM43" s="198"/>
    </row>
    <row r="44" spans="2:67" ht="14.5" x14ac:dyDescent="0.35">
      <c r="C44" s="273" t="s">
        <v>94</v>
      </c>
      <c r="D44" s="273"/>
      <c r="E44" s="273"/>
      <c r="F44" s="593">
        <v>7</v>
      </c>
      <c r="G44" s="594"/>
      <c r="H44" s="594"/>
      <c r="I44" s="914">
        <f>(-SUM($Y$115:$Y$116)/$F$44+(-$U$14*Acquisitions!F128))*stub</f>
        <v>-0.16921428571428573</v>
      </c>
      <c r="J44" s="274">
        <f>+-SUM($Y$115:$Y$116)/$F$44+(-$U$14*Acquisitions!G128)</f>
        <v>-0.40985714285714292</v>
      </c>
      <c r="K44" s="274">
        <f>+-SUM($Y$115:$Y$116)/$F$44+(-$U$14*Acquisitions!H128)</f>
        <v>-0.48128571428571432</v>
      </c>
      <c r="L44" s="274">
        <f>+-SUM($Y$115:$Y$116)/$F$44+(-$U$14*Acquisitions!I128)</f>
        <v>-0.55271428571428571</v>
      </c>
      <c r="M44" s="274">
        <f>+-SUM($Y$115:$Y$116)/$F$44+(-$U$14*Acquisitions!J128)</f>
        <v>-0.62414285714285711</v>
      </c>
      <c r="N44" s="914">
        <f>(-SUM($Y$115:$Y$116)/$F$44+(-$U$14*Acquisitions!K128))*stub</f>
        <v>-0.16921428571428573</v>
      </c>
      <c r="P44"/>
      <c r="Q44"/>
      <c r="U44" s="65" t="s">
        <v>100</v>
      </c>
      <c r="X44" s="403"/>
      <c r="Y44" s="410"/>
      <c r="Z44" s="410"/>
      <c r="AA44" s="245">
        <f t="shared" ref="AA44:AI44" si="125">AA52</f>
        <v>6.6</v>
      </c>
      <c r="AB44" s="245">
        <f t="shared" si="125"/>
        <v>4.3</v>
      </c>
      <c r="AC44" s="809">
        <f t="shared" si="125"/>
        <v>0.4</v>
      </c>
      <c r="AD44" s="245">
        <f t="shared" si="125"/>
        <v>1.1000000000000001</v>
      </c>
      <c r="AE44" s="245">
        <f t="shared" si="125"/>
        <v>1.1000000000000001</v>
      </c>
      <c r="AF44" s="245">
        <f t="shared" si="125"/>
        <v>1.2</v>
      </c>
      <c r="AG44" s="245">
        <f t="shared" si="125"/>
        <v>1.2</v>
      </c>
      <c r="AH44" s="245">
        <f t="shared" si="125"/>
        <v>1.3</v>
      </c>
      <c r="AI44" s="808">
        <f t="shared" si="125"/>
        <v>1.4627906976744187</v>
      </c>
      <c r="AJ44" s="692">
        <f>AI44/AI20*AJ20</f>
        <v>1.6459666347713942</v>
      </c>
      <c r="AM44" s="65" t="str">
        <f>U44</f>
        <v>Base D&amp;A</v>
      </c>
      <c r="AO44" s="90"/>
      <c r="AP44" s="922">
        <f>+AP52</f>
        <v>4.3</v>
      </c>
      <c r="AQ44" s="790">
        <f t="shared" ref="AQ44:AX44" si="126">+AQ52</f>
        <v>0.4</v>
      </c>
      <c r="AR44" s="788">
        <f t="shared" si="126"/>
        <v>1.34638375</v>
      </c>
      <c r="AS44" s="788">
        <f t="shared" si="126"/>
        <v>1.4082446249999998</v>
      </c>
      <c r="AT44" s="788">
        <f t="shared" si="126"/>
        <v>1.4718112226562496</v>
      </c>
      <c r="AU44" s="788">
        <f t="shared" si="126"/>
        <v>1.5369914339453121</v>
      </c>
      <c r="AV44" s="788">
        <f t="shared" si="126"/>
        <v>1.6036697388002925</v>
      </c>
      <c r="AW44" s="788">
        <f t="shared" si="126"/>
        <v>1.6717042125675776</v>
      </c>
      <c r="AX44" s="788">
        <f t="shared" si="126"/>
        <v>1.7409232151192038</v>
      </c>
      <c r="AY44" s="198"/>
      <c r="AZ44" s="198"/>
      <c r="BA44" s="65" t="str">
        <f>AM44</f>
        <v>Base D&amp;A</v>
      </c>
      <c r="BC44" s="90"/>
      <c r="BD44" s="811">
        <f t="shared" ref="BD44:BJ44" si="127">BD52</f>
        <v>4.3</v>
      </c>
      <c r="BE44" s="810">
        <f t="shared" si="127"/>
        <v>0.4</v>
      </c>
      <c r="BF44" s="558">
        <f t="shared" si="127"/>
        <v>1.34638375</v>
      </c>
      <c r="BG44" s="558">
        <f t="shared" si="127"/>
        <v>1.4082446249999998</v>
      </c>
      <c r="BH44" s="558">
        <f t="shared" si="127"/>
        <v>1.4718112226562496</v>
      </c>
      <c r="BI44" s="558">
        <f t="shared" si="127"/>
        <v>1.5369914339453121</v>
      </c>
      <c r="BJ44" s="691">
        <f t="shared" si="127"/>
        <v>1.6036697388002918</v>
      </c>
      <c r="BK44" s="198"/>
      <c r="BL44" s="198"/>
      <c r="BM44" s="198"/>
    </row>
    <row r="45" spans="2:67" ht="14.5" x14ac:dyDescent="0.35">
      <c r="C45" s="65" t="s">
        <v>248</v>
      </c>
      <c r="F45" s="781">
        <v>15</v>
      </c>
      <c r="G45" s="782"/>
      <c r="H45" s="782"/>
      <c r="I45" s="865">
        <f t="shared" ref="I45:N45" si="128">-$AM$152*$AG$13</f>
        <v>0</v>
      </c>
      <c r="J45" s="270">
        <f t="shared" si="128"/>
        <v>0</v>
      </c>
      <c r="K45" s="270">
        <f t="shared" si="128"/>
        <v>0</v>
      </c>
      <c r="L45" s="270">
        <f t="shared" si="128"/>
        <v>0</v>
      </c>
      <c r="M45" s="270">
        <f t="shared" si="128"/>
        <v>0</v>
      </c>
      <c r="N45" s="865">
        <f t="shared" si="128"/>
        <v>0</v>
      </c>
      <c r="P45"/>
      <c r="Q45"/>
      <c r="U45" s="65" t="s">
        <v>101</v>
      </c>
      <c r="X45" s="307"/>
      <c r="Y45" s="307"/>
      <c r="Z45" s="307"/>
      <c r="AA45" s="307">
        <f>AA53</f>
        <v>0</v>
      </c>
      <c r="AB45" s="307">
        <f>AB53</f>
        <v>0</v>
      </c>
      <c r="AC45" s="923">
        <f>+AC53</f>
        <v>0</v>
      </c>
      <c r="AD45" s="924">
        <f t="shared" ref="AD45:AI45" si="129">+AD53</f>
        <v>0.42635658914728686</v>
      </c>
      <c r="AE45" s="924">
        <f t="shared" si="129"/>
        <v>0.80239726027397262</v>
      </c>
      <c r="AF45" s="924">
        <f t="shared" si="129"/>
        <v>1.2376226034308779</v>
      </c>
      <c r="AG45" s="924">
        <f t="shared" si="129"/>
        <v>1.5616519856887296</v>
      </c>
      <c r="AH45" s="924">
        <f t="shared" si="129"/>
        <v>1.6989710158187599</v>
      </c>
      <c r="AI45" s="925">
        <f t="shared" si="129"/>
        <v>1.9198372478751982</v>
      </c>
      <c r="AJ45" s="517">
        <f>+Acquisitions!T93*$U$14</f>
        <v>1.2403706130414767</v>
      </c>
      <c r="AM45" s="65" t="str">
        <f>U45</f>
        <v>Acq. D&amp;A</v>
      </c>
      <c r="AO45" s="90"/>
      <c r="AP45" s="745">
        <f>AP53</f>
        <v>0</v>
      </c>
      <c r="AQ45" s="471">
        <v>0</v>
      </c>
      <c r="AR45" s="926">
        <f>+AR53</f>
        <v>0.12982456140350879</v>
      </c>
      <c r="AS45" s="926">
        <f t="shared" ref="AS45:AX45" si="130">+AS53</f>
        <v>0.26210526315789473</v>
      </c>
      <c r="AT45" s="926">
        <f t="shared" si="130"/>
        <v>0.39674342105263155</v>
      </c>
      <c r="AU45" s="926">
        <f t="shared" si="130"/>
        <v>0.53361173245614024</v>
      </c>
      <c r="AV45" s="926">
        <f t="shared" si="130"/>
        <v>0.55676106496710509</v>
      </c>
      <c r="AW45" s="926">
        <f t="shared" si="130"/>
        <v>0.58038123135964892</v>
      </c>
      <c r="AX45" s="926">
        <f t="shared" si="130"/>
        <v>0.60441264172063436</v>
      </c>
      <c r="AY45" s="198"/>
      <c r="AZ45" s="198"/>
      <c r="BA45" s="65" t="str">
        <f>AM45</f>
        <v>Acq. D&amp;A</v>
      </c>
      <c r="BC45" s="90"/>
      <c r="BD45" s="745">
        <f>BD53</f>
        <v>0</v>
      </c>
      <c r="BE45" s="471">
        <v>0</v>
      </c>
      <c r="BF45" s="926">
        <f>+BF53</f>
        <v>0.12982456140350879</v>
      </c>
      <c r="BG45" s="926">
        <f t="shared" ref="BG45:BL45" si="131">+BG53</f>
        <v>0.26210526315789473</v>
      </c>
      <c r="BH45" s="926">
        <f t="shared" si="131"/>
        <v>0.39674342105263155</v>
      </c>
      <c r="BI45" s="926">
        <f t="shared" si="131"/>
        <v>0.53361173245614024</v>
      </c>
      <c r="BJ45" s="926">
        <f t="shared" si="131"/>
        <v>0.55676106496710509</v>
      </c>
      <c r="BK45" s="926">
        <f t="shared" si="131"/>
        <v>0</v>
      </c>
      <c r="BL45" s="926">
        <f t="shared" si="131"/>
        <v>0</v>
      </c>
      <c r="BM45" s="198"/>
    </row>
    <row r="46" spans="2:67" ht="14.5" x14ac:dyDescent="0.35">
      <c r="C46" s="273" t="s">
        <v>10</v>
      </c>
      <c r="D46" s="273"/>
      <c r="E46" s="273"/>
      <c r="F46" s="785"/>
      <c r="G46" s="785"/>
      <c r="H46" s="785"/>
      <c r="I46" s="914">
        <f t="shared" ref="I46:N46" ca="1" si="132">IF(Revolver_Toggle,-I76-I84,0)</f>
        <v>-4.4328148731038732</v>
      </c>
      <c r="J46" s="274">
        <f t="shared" ca="1" si="132"/>
        <v>-9.2577696970200929</v>
      </c>
      <c r="K46" s="274">
        <f t="shared" ca="1" si="132"/>
        <v>-10.215429074919548</v>
      </c>
      <c r="L46" s="274">
        <f t="shared" ca="1" si="132"/>
        <v>-10.960444496321159</v>
      </c>
      <c r="M46" s="274">
        <f t="shared" ca="1" si="132"/>
        <v>-11.440624988447595</v>
      </c>
      <c r="N46" s="914">
        <f t="shared" ca="1" si="132"/>
        <v>-5.6049650602866414</v>
      </c>
      <c r="P46"/>
      <c r="Q46"/>
      <c r="U46" s="308" t="s">
        <v>102</v>
      </c>
      <c r="X46" s="404"/>
      <c r="Y46" s="588"/>
      <c r="Z46" s="588"/>
      <c r="AA46" s="589">
        <f t="shared" ref="AA46:AJ46" si="133">SUM(AA44:AA45)</f>
        <v>6.6</v>
      </c>
      <c r="AB46" s="589">
        <f t="shared" si="133"/>
        <v>4.3</v>
      </c>
      <c r="AC46" s="775">
        <f t="shared" si="133"/>
        <v>0.4</v>
      </c>
      <c r="AD46" s="589">
        <f t="shared" si="133"/>
        <v>1.526356589147287</v>
      </c>
      <c r="AE46" s="589">
        <f t="shared" si="133"/>
        <v>1.9023972602739727</v>
      </c>
      <c r="AF46" s="589">
        <f t="shared" si="133"/>
        <v>2.4376226034308779</v>
      </c>
      <c r="AG46" s="589">
        <f t="shared" si="133"/>
        <v>2.7616519856887294</v>
      </c>
      <c r="AH46" s="589">
        <f t="shared" si="133"/>
        <v>2.9989710158187597</v>
      </c>
      <c r="AI46" s="704">
        <f t="shared" si="133"/>
        <v>3.3826279455496167</v>
      </c>
      <c r="AJ46" s="589">
        <f t="shared" si="133"/>
        <v>2.8863372478128708</v>
      </c>
      <c r="AM46" s="308" t="str">
        <f t="shared" ref="AM46:AM47" si="134">U46</f>
        <v>Total D&amp;A</v>
      </c>
      <c r="AN46" s="308"/>
      <c r="AP46" s="756">
        <f t="shared" ref="AP46:AX46" si="135">SUM(AP44:AP45)</f>
        <v>4.3</v>
      </c>
      <c r="AQ46" s="590">
        <f t="shared" si="135"/>
        <v>0.4</v>
      </c>
      <c r="AR46" s="589">
        <f t="shared" si="135"/>
        <v>1.4762083114035087</v>
      </c>
      <c r="AS46" s="589">
        <f t="shared" si="135"/>
        <v>1.6703498881578946</v>
      </c>
      <c r="AT46" s="589">
        <f t="shared" si="135"/>
        <v>1.8685546437088811</v>
      </c>
      <c r="AU46" s="589">
        <f t="shared" si="135"/>
        <v>2.0706031664014524</v>
      </c>
      <c r="AV46" s="589">
        <f t="shared" si="135"/>
        <v>2.1604308037673974</v>
      </c>
      <c r="AW46" s="589">
        <f t="shared" si="135"/>
        <v>2.2520854439272266</v>
      </c>
      <c r="AX46" s="589">
        <f t="shared" si="135"/>
        <v>2.3453358568398381</v>
      </c>
      <c r="AY46" s="378"/>
      <c r="AZ46" s="378"/>
      <c r="BA46" s="308" t="str">
        <f>AM46</f>
        <v>Total D&amp;A</v>
      </c>
      <c r="BB46" s="308"/>
      <c r="BD46" s="756">
        <f t="shared" ref="BD46:BJ46" si="136">SUM(BD44:BD45)</f>
        <v>4.3</v>
      </c>
      <c r="BE46" s="590">
        <f t="shared" si="136"/>
        <v>0.4</v>
      </c>
      <c r="BF46" s="589">
        <f t="shared" si="136"/>
        <v>1.4762083114035087</v>
      </c>
      <c r="BG46" s="589">
        <f t="shared" si="136"/>
        <v>1.6703498881578946</v>
      </c>
      <c r="BH46" s="589">
        <f t="shared" si="136"/>
        <v>1.8685546437088811</v>
      </c>
      <c r="BI46" s="589">
        <f t="shared" si="136"/>
        <v>2.0706031664014524</v>
      </c>
      <c r="BJ46" s="589">
        <f t="shared" si="136"/>
        <v>2.1604308037673969</v>
      </c>
      <c r="BK46" s="378"/>
      <c r="BL46" s="378"/>
      <c r="BM46" s="378"/>
    </row>
    <row r="47" spans="2:67" ht="14.5" x14ac:dyDescent="0.35">
      <c r="C47" s="65" t="s">
        <v>162</v>
      </c>
      <c r="F47" s="783">
        <v>2.5000000000000001E-2</v>
      </c>
      <c r="G47" s="784"/>
      <c r="H47" s="784"/>
      <c r="I47" s="913">
        <f>(-I34*$F$47)*stub</f>
        <v>-0.25</v>
      </c>
      <c r="J47" s="270">
        <f>-J34*$F$47</f>
        <v>-0.59659718750000001</v>
      </c>
      <c r="K47" s="270">
        <f>-K34*$F$47</f>
        <v>-0.7020644355811404</v>
      </c>
      <c r="L47" s="270">
        <f>-L34*$F$47</f>
        <v>-0.81718889415090468</v>
      </c>
      <c r="M47" s="270">
        <f>-M34*$F$47</f>
        <v>-0.94282589151212992</v>
      </c>
      <c r="N47" s="913">
        <f>(-N34*$F$47)*stub</f>
        <v>-0.51495236670204025</v>
      </c>
      <c r="P47"/>
      <c r="Q47"/>
      <c r="U47" s="85" t="s">
        <v>181</v>
      </c>
      <c r="X47" s="407"/>
      <c r="Y47" s="407"/>
      <c r="Z47" s="407"/>
      <c r="AA47" s="407">
        <f t="shared" ref="AA47:AJ47" si="137">+AA$44/AA$20</f>
        <v>0.11722912966252221</v>
      </c>
      <c r="AB47" s="407">
        <f t="shared" si="137"/>
        <v>7.0491803278688522E-2</v>
      </c>
      <c r="AC47" s="787">
        <f t="shared" si="137"/>
        <v>5.9084194977843431E-3</v>
      </c>
      <c r="AD47" s="407">
        <f t="shared" si="137"/>
        <v>1.4211886304909561E-2</v>
      </c>
      <c r="AE47" s="407">
        <f t="shared" si="137"/>
        <v>1.2557077625570777E-2</v>
      </c>
      <c r="AF47" s="407">
        <f t="shared" si="137"/>
        <v>1.2108980827447024E-2</v>
      </c>
      <c r="AG47" s="407">
        <f t="shared" si="137"/>
        <v>1.0733452593917709E-2</v>
      </c>
      <c r="AH47" s="407">
        <f t="shared" si="137"/>
        <v>1.0333863275039747E-2</v>
      </c>
      <c r="AI47" s="743">
        <f t="shared" si="137"/>
        <v>1.0333863275039747E-2</v>
      </c>
      <c r="AJ47" s="407">
        <f t="shared" si="137"/>
        <v>1.0333863275039747E-2</v>
      </c>
      <c r="AM47" s="85" t="str">
        <f t="shared" si="134"/>
        <v>D&amp;A % of Organic Net Sales</v>
      </c>
      <c r="AN47" s="85"/>
      <c r="AP47" s="603">
        <f t="shared" ref="AP47:AX47" si="138">+AP$46/AP$20</f>
        <v>7.0491803278688522E-2</v>
      </c>
      <c r="AQ47" s="602">
        <f t="shared" si="138"/>
        <v>5.9084194977843431E-3</v>
      </c>
      <c r="AR47" s="603">
        <f t="shared" si="138"/>
        <v>2.0283855743925095E-2</v>
      </c>
      <c r="AS47" s="603">
        <f t="shared" si="138"/>
        <v>2.1350195451193082E-2</v>
      </c>
      <c r="AT47" s="603">
        <f t="shared" si="138"/>
        <v>2.2217323636037137E-2</v>
      </c>
      <c r="AU47" s="407">
        <f t="shared" si="138"/>
        <v>2.2902049452851504E-2</v>
      </c>
      <c r="AV47" s="407">
        <f t="shared" si="138"/>
        <v>2.2228459763061752E-2</v>
      </c>
      <c r="AW47" s="407">
        <f t="shared" si="138"/>
        <v>2.1554870073272003E-2</v>
      </c>
      <c r="AX47" s="407">
        <f t="shared" si="138"/>
        <v>2.0881280383482251E-2</v>
      </c>
      <c r="AY47" s="193"/>
      <c r="AZ47" s="193"/>
      <c r="BA47" s="85" t="str">
        <f>AM47</f>
        <v>D&amp;A % of Organic Net Sales</v>
      </c>
      <c r="BB47" s="85"/>
      <c r="BD47" s="603">
        <f t="shared" ref="BD47:BI47" si="139">+BD$46/BD$20</f>
        <v>7.0491803278688522E-2</v>
      </c>
      <c r="BE47" s="602">
        <f t="shared" si="139"/>
        <v>5.9084194977843431E-3</v>
      </c>
      <c r="BF47" s="603">
        <f t="shared" si="139"/>
        <v>2.0283855743925095E-2</v>
      </c>
      <c r="BG47" s="603">
        <f t="shared" si="139"/>
        <v>2.1350195451193082E-2</v>
      </c>
      <c r="BH47" s="603">
        <f t="shared" si="139"/>
        <v>2.2217323636037137E-2</v>
      </c>
      <c r="BI47" s="603">
        <f t="shared" si="139"/>
        <v>2.2902049452851504E-2</v>
      </c>
      <c r="BJ47" s="591">
        <f>BI47</f>
        <v>2.2902049452851504E-2</v>
      </c>
      <c r="BK47" s="193"/>
      <c r="BL47" s="193"/>
      <c r="BM47" s="193"/>
    </row>
    <row r="48" spans="2:67" ht="14.5" x14ac:dyDescent="0.35">
      <c r="C48" s="273" t="s">
        <v>282</v>
      </c>
      <c r="D48" s="273"/>
      <c r="E48" s="273"/>
      <c r="F48" s="786"/>
      <c r="G48" s="786"/>
      <c r="H48" s="786"/>
      <c r="I48" s="866">
        <f ca="1">-I182</f>
        <v>-1.6522362081249999</v>
      </c>
      <c r="J48" s="274">
        <f ca="1">-J182</f>
        <v>-3.5017253156119112</v>
      </c>
      <c r="K48" s="274">
        <f t="shared" ref="K48:N48" ca="1" si="140">-K182</f>
        <v>-4.2202155715720089</v>
      </c>
      <c r="L48" s="274">
        <f t="shared" ca="1" si="140"/>
        <v>-5.0211448219346462</v>
      </c>
      <c r="M48" s="274">
        <f t="shared" ca="1" si="140"/>
        <v>-5.809951757254967</v>
      </c>
      <c r="N48" s="866">
        <f t="shared" ca="1" si="140"/>
        <v>-3.2695211472581023</v>
      </c>
      <c r="P48"/>
      <c r="Q48"/>
      <c r="X48" s="75"/>
      <c r="Y48" s="75"/>
      <c r="Z48" s="75"/>
      <c r="AA48" s="75"/>
      <c r="AB48" s="75"/>
      <c r="AC48" s="776"/>
      <c r="AD48" s="75"/>
      <c r="AE48" s="75"/>
      <c r="AF48" s="75"/>
      <c r="AG48" s="75"/>
      <c r="AH48" s="75"/>
      <c r="AI48" s="706"/>
      <c r="AJ48" s="75"/>
      <c r="AP48" s="75"/>
      <c r="AQ48" s="592"/>
      <c r="AR48" s="75"/>
      <c r="AS48" s="75"/>
      <c r="AT48" s="75"/>
      <c r="AU48" s="75"/>
      <c r="AV48" s="75"/>
      <c r="AW48" s="75"/>
      <c r="AX48" s="75"/>
      <c r="AY48" s="75"/>
      <c r="AZ48" s="75"/>
      <c r="BD48" s="75"/>
      <c r="BE48" s="592"/>
      <c r="BF48" s="75"/>
      <c r="BG48" s="75"/>
      <c r="BH48" s="75"/>
      <c r="BI48" s="75"/>
      <c r="BJ48" s="75"/>
      <c r="BK48" s="75"/>
      <c r="BL48" s="75"/>
      <c r="BM48" s="75"/>
    </row>
    <row r="49" spans="3:65" ht="5.15" customHeight="1" x14ac:dyDescent="0.35">
      <c r="C49" s="65"/>
      <c r="F49" s="119"/>
      <c r="G49" s="119"/>
      <c r="H49" s="119"/>
      <c r="I49" s="466" t="s">
        <v>9</v>
      </c>
      <c r="J49" s="151" t="s">
        <v>9</v>
      </c>
      <c r="K49" s="151" t="s">
        <v>9</v>
      </c>
      <c r="L49" s="151" t="s">
        <v>9</v>
      </c>
      <c r="M49" s="151" t="s">
        <v>9</v>
      </c>
      <c r="N49" s="466" t="s">
        <v>9</v>
      </c>
      <c r="P49"/>
      <c r="Q49"/>
      <c r="X49" s="97"/>
      <c r="Y49" s="97"/>
      <c r="Z49" s="97"/>
      <c r="AA49" s="97"/>
      <c r="AC49" s="769"/>
      <c r="AD49" s="97"/>
      <c r="AE49" s="97"/>
      <c r="AF49" s="97"/>
      <c r="AG49" s="97"/>
      <c r="AH49" s="97"/>
      <c r="AI49" s="707"/>
      <c r="AJ49" s="97"/>
      <c r="AM49" s="90"/>
      <c r="AN49" s="90"/>
      <c r="AO49" s="90"/>
      <c r="AQ49" s="474"/>
      <c r="AR49" s="97"/>
      <c r="AS49" s="97"/>
      <c r="AT49" s="97"/>
      <c r="AU49" s="97"/>
      <c r="AV49" s="97"/>
      <c r="AW49" s="97"/>
      <c r="AX49" s="97"/>
      <c r="AY49" s="192"/>
      <c r="AZ49" s="192"/>
      <c r="BA49" s="90"/>
      <c r="BB49" s="90"/>
      <c r="BC49" s="90"/>
      <c r="BE49" s="474"/>
      <c r="BF49" s="97"/>
      <c r="BG49" s="97"/>
      <c r="BH49" s="97"/>
      <c r="BI49" s="97"/>
      <c r="BJ49" s="97"/>
      <c r="BK49" s="192"/>
      <c r="BL49" s="192"/>
      <c r="BM49" s="192"/>
    </row>
    <row r="50" spans="3:65" ht="14.5" x14ac:dyDescent="0.35">
      <c r="C50" s="65" t="s">
        <v>11</v>
      </c>
      <c r="F50" s="119"/>
      <c r="G50" s="119"/>
      <c r="H50" s="119"/>
      <c r="I50" s="592">
        <f t="shared" ref="I50:N50" ca="1" si="141">+SUM(I42,I43:I49)</f>
        <v>3.2957346330568411</v>
      </c>
      <c r="J50" s="75">
        <f t="shared" ca="1" si="141"/>
        <v>8.6217298456073479</v>
      </c>
      <c r="K50" s="75">
        <f t="shared" ca="1" si="141"/>
        <v>10.793232738729307</v>
      </c>
      <c r="L50" s="75">
        <f t="shared" ca="1" si="141"/>
        <v>13.467508624206308</v>
      </c>
      <c r="M50" s="75">
        <f t="shared" ca="1" si="141"/>
        <v>16.824886999726193</v>
      </c>
      <c r="N50" s="592">
        <f t="shared" ca="1" si="141"/>
        <v>8.8790110043531438</v>
      </c>
      <c r="P50"/>
      <c r="Q50"/>
      <c r="AC50" s="71"/>
      <c r="AI50" s="165"/>
      <c r="AQ50" s="470"/>
      <c r="AR50" s="164"/>
      <c r="AS50" s="164"/>
      <c r="AT50" s="164"/>
      <c r="AU50" s="164"/>
      <c r="AV50" s="164"/>
      <c r="BE50" s="470"/>
      <c r="BK50" s="195"/>
      <c r="BL50" s="195"/>
      <c r="BM50" s="195"/>
    </row>
    <row r="51" spans="3:65" ht="6" customHeight="1" x14ac:dyDescent="0.35">
      <c r="C51" s="65"/>
      <c r="F51" s="119"/>
      <c r="G51" s="119"/>
      <c r="H51" s="119"/>
      <c r="I51" s="470"/>
      <c r="N51" s="470"/>
      <c r="P51"/>
      <c r="Q51"/>
      <c r="AC51" s="71"/>
      <c r="AI51" s="165"/>
      <c r="AQ51" s="470"/>
      <c r="AY51" s="195"/>
      <c r="AZ51" s="195"/>
      <c r="BE51" s="470"/>
      <c r="BK51" s="195"/>
      <c r="BL51" s="195"/>
      <c r="BM51" s="195"/>
    </row>
    <row r="52" spans="3:65" ht="15" customHeight="1" x14ac:dyDescent="0.35">
      <c r="C52" s="273" t="s">
        <v>200</v>
      </c>
      <c r="D52" s="273"/>
      <c r="E52" s="273"/>
      <c r="F52" s="275"/>
      <c r="G52" s="275"/>
      <c r="H52" s="275"/>
      <c r="I52" s="864">
        <f t="shared" ref="I52" si="142">-I43</f>
        <v>0.2</v>
      </c>
      <c r="J52" s="814">
        <f t="shared" ref="J52:M53" si="143">-J43</f>
        <v>1.4762083114035087</v>
      </c>
      <c r="K52" s="814">
        <f t="shared" si="143"/>
        <v>1.6703498881578946</v>
      </c>
      <c r="L52" s="814">
        <f t="shared" si="143"/>
        <v>1.8685546437088811</v>
      </c>
      <c r="M52" s="814">
        <f t="shared" si="143"/>
        <v>2.0706031664014524</v>
      </c>
      <c r="N52" s="864">
        <f>-N43</f>
        <v>2.1604308037673974</v>
      </c>
      <c r="P52"/>
      <c r="Q52"/>
      <c r="U52" s="65" t="s">
        <v>227</v>
      </c>
      <c r="X52" s="406"/>
      <c r="Y52" s="411"/>
      <c r="Z52" s="411"/>
      <c r="AA52" s="411">
        <v>6.6</v>
      </c>
      <c r="AB52" s="411">
        <v>4.3</v>
      </c>
      <c r="AC52" s="829">
        <v>0.4</v>
      </c>
      <c r="AD52" s="411">
        <v>1.1000000000000001</v>
      </c>
      <c r="AE52" s="411">
        <v>1.1000000000000001</v>
      </c>
      <c r="AF52" s="411">
        <v>1.2</v>
      </c>
      <c r="AG52" s="411">
        <v>1.2</v>
      </c>
      <c r="AH52" s="411">
        <v>1.3</v>
      </c>
      <c r="AI52" s="808">
        <f>+AI55*AI20</f>
        <v>1.4627906976744187</v>
      </c>
      <c r="AJ52" s="692">
        <f>+AJ55*AJ20</f>
        <v>1.6459666347713942</v>
      </c>
      <c r="AK52" s="328"/>
      <c r="AM52" s="65" t="str">
        <f>U52</f>
        <v>Base Capex</v>
      </c>
      <c r="AO52" s="90"/>
      <c r="AP52" s="788">
        <f>+AP55*AP20</f>
        <v>4.3</v>
      </c>
      <c r="AQ52" s="834">
        <f t="shared" ref="AQ52:AX52" si="144">+AQ55*AQ20</f>
        <v>0.4</v>
      </c>
      <c r="AR52" s="835">
        <f t="shared" si="144"/>
        <v>1.34638375</v>
      </c>
      <c r="AS52" s="836">
        <f t="shared" si="144"/>
        <v>1.4082446249999998</v>
      </c>
      <c r="AT52" s="836">
        <f t="shared" si="144"/>
        <v>1.4718112226562496</v>
      </c>
      <c r="AU52" s="836">
        <f t="shared" si="144"/>
        <v>1.5369914339453121</v>
      </c>
      <c r="AV52" s="836">
        <f t="shared" si="144"/>
        <v>1.6036697388002925</v>
      </c>
      <c r="AW52" s="836">
        <f t="shared" si="144"/>
        <v>1.6717042125675776</v>
      </c>
      <c r="AX52" s="836">
        <f t="shared" si="144"/>
        <v>1.7409232151192038</v>
      </c>
      <c r="AY52" s="59"/>
      <c r="AZ52" s="59"/>
      <c r="BA52" s="65" t="str">
        <f>AM52</f>
        <v>Base Capex</v>
      </c>
      <c r="BC52" s="90"/>
      <c r="BD52" s="788">
        <f>+AP52</f>
        <v>4.3</v>
      </c>
      <c r="BE52" s="790">
        <f t="shared" ref="BE52:BI52" si="145">+AQ52</f>
        <v>0.4</v>
      </c>
      <c r="BF52" s="836">
        <f t="shared" si="145"/>
        <v>1.34638375</v>
      </c>
      <c r="BG52" s="836">
        <f t="shared" si="145"/>
        <v>1.4082446249999998</v>
      </c>
      <c r="BH52" s="836">
        <f t="shared" si="145"/>
        <v>1.4718112226562496</v>
      </c>
      <c r="BI52" s="836">
        <f t="shared" si="145"/>
        <v>1.5369914339453121</v>
      </c>
      <c r="BJ52" s="836">
        <f>+BJ55*BJ20</f>
        <v>1.6036697388002918</v>
      </c>
      <c r="BK52" s="59"/>
      <c r="BL52" s="59"/>
      <c r="BM52" s="59"/>
    </row>
    <row r="53" spans="3:65" ht="14.5" x14ac:dyDescent="0.35">
      <c r="C53" s="65" t="s">
        <v>95</v>
      </c>
      <c r="F53" s="119"/>
      <c r="G53" s="119"/>
      <c r="H53" s="119"/>
      <c r="I53" s="865">
        <f t="shared" ref="I53" si="146">-I44</f>
        <v>0.16921428571428573</v>
      </c>
      <c r="J53" s="270">
        <f t="shared" si="143"/>
        <v>0.40985714285714292</v>
      </c>
      <c r="K53" s="270">
        <f t="shared" si="143"/>
        <v>0.48128571428571432</v>
      </c>
      <c r="L53" s="270">
        <f t="shared" si="143"/>
        <v>0.55271428571428571</v>
      </c>
      <c r="M53" s="270">
        <f t="shared" si="143"/>
        <v>0.62414285714285711</v>
      </c>
      <c r="N53" s="865">
        <f>-N44</f>
        <v>0.16921428571428573</v>
      </c>
      <c r="P53"/>
      <c r="Q53"/>
      <c r="U53" s="65" t="s">
        <v>103</v>
      </c>
      <c r="X53" s="409"/>
      <c r="Y53" s="409"/>
      <c r="Z53" s="409"/>
      <c r="AA53" s="409">
        <v>0</v>
      </c>
      <c r="AB53" s="746">
        <v>0</v>
      </c>
      <c r="AC53" s="771">
        <v>0</v>
      </c>
      <c r="AD53" s="517">
        <f>+(AD55*AD22)*$U$14</f>
        <v>0.42635658914728686</v>
      </c>
      <c r="AE53" s="517">
        <f t="shared" ref="AE53:AJ53" si="147">+(AE55*AE22)*$U$14</f>
        <v>0.80239726027397262</v>
      </c>
      <c r="AF53" s="517">
        <f t="shared" si="147"/>
        <v>1.2376226034308779</v>
      </c>
      <c r="AG53" s="517">
        <f t="shared" si="147"/>
        <v>1.5616519856887296</v>
      </c>
      <c r="AH53" s="517">
        <f t="shared" si="147"/>
        <v>1.6989710158187599</v>
      </c>
      <c r="AI53" s="799">
        <f t="shared" si="147"/>
        <v>1.9198372478751982</v>
      </c>
      <c r="AJ53" s="517">
        <f t="shared" si="147"/>
        <v>2.1694160900989736</v>
      </c>
      <c r="AK53" s="328"/>
      <c r="AM53" s="65" t="str">
        <f>U53</f>
        <v>Acq. Capex</v>
      </c>
      <c r="AO53" s="90"/>
      <c r="AP53" s="307">
        <f>AB53</f>
        <v>0</v>
      </c>
      <c r="AQ53" s="471">
        <v>0</v>
      </c>
      <c r="AR53" s="271">
        <f>+(AR55*AR22)*$U$14</f>
        <v>0.12982456140350879</v>
      </c>
      <c r="AS53" s="271">
        <f t="shared" ref="AS53:AX53" si="148">+(AS55*AS22)*$U$14</f>
        <v>0.26210526315789473</v>
      </c>
      <c r="AT53" s="271">
        <f t="shared" si="148"/>
        <v>0.39674342105263155</v>
      </c>
      <c r="AU53" s="271">
        <f t="shared" si="148"/>
        <v>0.53361173245614024</v>
      </c>
      <c r="AV53" s="271">
        <f t="shared" si="148"/>
        <v>0.55676106496710509</v>
      </c>
      <c r="AW53" s="271">
        <f t="shared" si="148"/>
        <v>0.58038123135964892</v>
      </c>
      <c r="AX53" s="271">
        <f t="shared" si="148"/>
        <v>0.60441264172063436</v>
      </c>
      <c r="AY53" s="244"/>
      <c r="AZ53" s="244"/>
      <c r="BA53" s="65" t="str">
        <f>AM53</f>
        <v>Acq. Capex</v>
      </c>
      <c r="BD53" s="307">
        <f>AP53</f>
        <v>0</v>
      </c>
      <c r="BE53" s="471">
        <v>0</v>
      </c>
      <c r="BF53" s="921">
        <f>+(BF55*BF22)*$U$14</f>
        <v>0.12982456140350879</v>
      </c>
      <c r="BG53" s="921">
        <f t="shared" ref="BG53:BJ53" si="149">+(BG55*BG22)*$U$14</f>
        <v>0.26210526315789473</v>
      </c>
      <c r="BH53" s="921">
        <f t="shared" si="149"/>
        <v>0.39674342105263155</v>
      </c>
      <c r="BI53" s="921">
        <f t="shared" si="149"/>
        <v>0.53361173245614024</v>
      </c>
      <c r="BJ53" s="921">
        <f t="shared" si="149"/>
        <v>0.55676106496710509</v>
      </c>
      <c r="BK53" s="244"/>
      <c r="BL53" s="244"/>
      <c r="BM53" s="244"/>
    </row>
    <row r="54" spans="3:65" ht="14.5" x14ac:dyDescent="0.35">
      <c r="C54" s="273" t="s">
        <v>249</v>
      </c>
      <c r="D54" s="273"/>
      <c r="E54" s="273"/>
      <c r="F54" s="275"/>
      <c r="G54" s="275"/>
      <c r="H54" s="275"/>
      <c r="I54" s="866">
        <f>-I45</f>
        <v>0</v>
      </c>
      <c r="J54" s="274">
        <f>-J45</f>
        <v>0</v>
      </c>
      <c r="K54" s="274">
        <f>-K45</f>
        <v>0</v>
      </c>
      <c r="L54" s="274">
        <f>-L45</f>
        <v>0</v>
      </c>
      <c r="M54" s="274">
        <f>-M45</f>
        <v>0</v>
      </c>
      <c r="N54" s="866">
        <f>-N45</f>
        <v>0</v>
      </c>
      <c r="P54"/>
      <c r="Q54"/>
      <c r="U54" s="308" t="s">
        <v>104</v>
      </c>
      <c r="X54" s="404"/>
      <c r="Y54" s="588"/>
      <c r="Z54" s="588"/>
      <c r="AA54" s="589">
        <f t="shared" ref="AA54:AJ54" si="150">SUM(AA52:AA53)</f>
        <v>6.6</v>
      </c>
      <c r="AB54" s="704">
        <f t="shared" si="150"/>
        <v>4.3</v>
      </c>
      <c r="AC54" s="775">
        <f t="shared" si="150"/>
        <v>0.4</v>
      </c>
      <c r="AD54" s="589">
        <f t="shared" si="150"/>
        <v>1.526356589147287</v>
      </c>
      <c r="AE54" s="589">
        <f t="shared" si="150"/>
        <v>1.9023972602739727</v>
      </c>
      <c r="AF54" s="589">
        <f t="shared" si="150"/>
        <v>2.4376226034308779</v>
      </c>
      <c r="AG54" s="589">
        <f t="shared" si="150"/>
        <v>2.7616519856887294</v>
      </c>
      <c r="AH54" s="589">
        <f t="shared" si="150"/>
        <v>2.9989710158187597</v>
      </c>
      <c r="AI54" s="704">
        <f t="shared" si="150"/>
        <v>3.3826279455496167</v>
      </c>
      <c r="AJ54" s="589">
        <f t="shared" si="150"/>
        <v>3.8153827248703678</v>
      </c>
      <c r="AM54" s="308" t="str">
        <f>U54</f>
        <v>Total Capex</v>
      </c>
      <c r="AN54" s="308"/>
      <c r="AP54" s="589">
        <f t="shared" ref="AP54:AX54" si="151">SUM(AP52:AP53)</f>
        <v>4.3</v>
      </c>
      <c r="AQ54" s="590">
        <f t="shared" si="151"/>
        <v>0.4</v>
      </c>
      <c r="AR54" s="709">
        <f t="shared" si="151"/>
        <v>1.4762083114035087</v>
      </c>
      <c r="AS54" s="709">
        <f t="shared" si="151"/>
        <v>1.6703498881578946</v>
      </c>
      <c r="AT54" s="709">
        <f t="shared" si="151"/>
        <v>1.8685546437088811</v>
      </c>
      <c r="AU54" s="709">
        <f t="shared" si="151"/>
        <v>2.0706031664014524</v>
      </c>
      <c r="AV54" s="709">
        <f t="shared" si="151"/>
        <v>2.1604308037673974</v>
      </c>
      <c r="AW54" s="709">
        <f t="shared" si="151"/>
        <v>2.2520854439272266</v>
      </c>
      <c r="AX54" s="709">
        <f t="shared" si="151"/>
        <v>2.3453358568398381</v>
      </c>
      <c r="AY54" s="198"/>
      <c r="AZ54" s="198"/>
      <c r="BA54" s="308" t="str">
        <f>AM54</f>
        <v>Total Capex</v>
      </c>
      <c r="BB54" s="308"/>
      <c r="BD54" s="589">
        <f t="shared" ref="BD54:BJ54" si="152">SUM(BD52:BD53)</f>
        <v>4.3</v>
      </c>
      <c r="BE54" s="590">
        <f t="shared" si="152"/>
        <v>0.4</v>
      </c>
      <c r="BF54" s="709">
        <f t="shared" si="152"/>
        <v>1.4762083114035087</v>
      </c>
      <c r="BG54" s="709">
        <f t="shared" si="152"/>
        <v>1.6703498881578946</v>
      </c>
      <c r="BH54" s="709">
        <f t="shared" si="152"/>
        <v>1.8685546437088811</v>
      </c>
      <c r="BI54" s="709">
        <f t="shared" si="152"/>
        <v>2.0706031664014524</v>
      </c>
      <c r="BJ54" s="709">
        <f t="shared" si="152"/>
        <v>2.1604308037673969</v>
      </c>
      <c r="BK54" s="198"/>
      <c r="BL54" s="198"/>
      <c r="BM54" s="198"/>
    </row>
    <row r="55" spans="3:65" ht="14.5" x14ac:dyDescent="0.35">
      <c r="C55" s="65" t="s">
        <v>93</v>
      </c>
      <c r="F55" s="196"/>
      <c r="G55" s="196"/>
      <c r="H55" s="196"/>
      <c r="I55" s="913">
        <f>-CHOOSE(case,AC54,AQ54,BE54)*stub</f>
        <v>-0.2</v>
      </c>
      <c r="J55" s="270">
        <f>-CHOOSE(case,AD54,AR54,BF54)</f>
        <v>-1.4762083114035087</v>
      </c>
      <c r="K55" s="270">
        <f>-CHOOSE(case,AE54,AS54,BG54)</f>
        <v>-1.6703498881578946</v>
      </c>
      <c r="L55" s="270">
        <f>-CHOOSE(case,AF54,AT54,BH54)</f>
        <v>-1.8685546437088811</v>
      </c>
      <c r="M55" s="270">
        <f>-CHOOSE(case,AG54,AU54,BI54)</f>
        <v>-2.0706031664014524</v>
      </c>
      <c r="N55" s="913">
        <f>-CHOOSE(case,AH54,AV54,BJ54)*stub</f>
        <v>-1.0802154018836987</v>
      </c>
      <c r="P55"/>
      <c r="Q55" s="890"/>
      <c r="U55" s="85" t="s">
        <v>182</v>
      </c>
      <c r="X55" s="407"/>
      <c r="Y55" s="407"/>
      <c r="Z55" s="407"/>
      <c r="AA55" s="407">
        <f t="shared" ref="AA55:AH55" si="153">+AA$52/AA$20</f>
        <v>0.11722912966252221</v>
      </c>
      <c r="AB55" s="705">
        <f t="shared" si="153"/>
        <v>7.0491803278688522E-2</v>
      </c>
      <c r="AC55" s="777">
        <f t="shared" si="153"/>
        <v>5.9084194977843431E-3</v>
      </c>
      <c r="AD55" s="603">
        <f t="shared" si="153"/>
        <v>1.4211886304909561E-2</v>
      </c>
      <c r="AE55" s="603">
        <f t="shared" si="153"/>
        <v>1.2557077625570777E-2</v>
      </c>
      <c r="AF55" s="603">
        <f t="shared" si="153"/>
        <v>1.2108980827447024E-2</v>
      </c>
      <c r="AG55" s="603">
        <f t="shared" si="153"/>
        <v>1.0733452593917709E-2</v>
      </c>
      <c r="AH55" s="603">
        <f t="shared" si="153"/>
        <v>1.0333863275039747E-2</v>
      </c>
      <c r="AI55" s="830">
        <f>+AH55</f>
        <v>1.0333863275039747E-2</v>
      </c>
      <c r="AJ55" s="831">
        <f>+AI55</f>
        <v>1.0333863275039747E-2</v>
      </c>
      <c r="AM55" s="85" t="str">
        <f>U55</f>
        <v>Capex % of Organic Net Sales</v>
      </c>
      <c r="AN55" s="85"/>
      <c r="AP55" s="831">
        <f>+AB55</f>
        <v>7.0491803278688522E-2</v>
      </c>
      <c r="AQ55" s="882">
        <f t="shared" ref="AQ55:AX56" si="154">+AC55</f>
        <v>5.9084194977843431E-3</v>
      </c>
      <c r="AR55" s="966">
        <v>1.8499999999999999E-2</v>
      </c>
      <c r="AS55" s="973">
        <f>+AR55-0.0005</f>
        <v>1.7999999999999999E-2</v>
      </c>
      <c r="AT55" s="973">
        <f t="shared" ref="AT55:AX55" si="155">+AS55-0.0005</f>
        <v>1.7499999999999998E-2</v>
      </c>
      <c r="AU55" s="973">
        <f t="shared" si="155"/>
        <v>1.6999999999999998E-2</v>
      </c>
      <c r="AV55" s="973">
        <f t="shared" si="155"/>
        <v>1.6499999999999997E-2</v>
      </c>
      <c r="AW55" s="973">
        <f t="shared" si="155"/>
        <v>1.5999999999999997E-2</v>
      </c>
      <c r="AX55" s="973">
        <f t="shared" si="155"/>
        <v>1.5499999999999996E-2</v>
      </c>
      <c r="AY55" s="59"/>
      <c r="AZ55" s="59"/>
      <c r="BA55" s="85" t="str">
        <f>+AM55</f>
        <v>Capex % of Organic Net Sales</v>
      </c>
      <c r="BB55" s="85"/>
      <c r="BD55" s="830">
        <f>+AP55</f>
        <v>7.0491803278688522E-2</v>
      </c>
      <c r="BE55" s="830">
        <f t="shared" ref="BE55:BJ55" si="156">+AQ55</f>
        <v>5.9084194977843431E-3</v>
      </c>
      <c r="BF55" s="831">
        <f t="shared" si="156"/>
        <v>1.8499999999999999E-2</v>
      </c>
      <c r="BG55" s="831">
        <f t="shared" si="156"/>
        <v>1.7999999999999999E-2</v>
      </c>
      <c r="BH55" s="831">
        <f t="shared" si="156"/>
        <v>1.7499999999999998E-2</v>
      </c>
      <c r="BI55" s="831">
        <f t="shared" si="156"/>
        <v>1.6999999999999998E-2</v>
      </c>
      <c r="BJ55" s="831">
        <f t="shared" si="156"/>
        <v>1.6499999999999997E-2</v>
      </c>
      <c r="BK55" s="59"/>
      <c r="BL55" s="59"/>
      <c r="BM55" s="59"/>
    </row>
    <row r="56" spans="3:65" ht="14.5" x14ac:dyDescent="0.35">
      <c r="C56" s="645" t="s">
        <v>283</v>
      </c>
      <c r="D56" s="645"/>
      <c r="E56" s="645"/>
      <c r="F56" s="650"/>
      <c r="G56" s="650"/>
      <c r="H56" s="650"/>
      <c r="I56" s="867">
        <f>+-I194*FX-(Acquisitions!F115*$U$14)</f>
        <v>-0.47894327894328015</v>
      </c>
      <c r="J56" s="815">
        <f>+-J194*FX-(Acquisitions!G115*$U$14)</f>
        <v>-0.7318137574556155</v>
      </c>
      <c r="K56" s="815">
        <f>+-K194*FX-(Acquisitions!H115*$U$14)</f>
        <v>-0.85561119290066556</v>
      </c>
      <c r="L56" s="815">
        <f>+-L194*FX-(Acquisitions!I115*$U$14)</f>
        <v>-0.99502842340408071</v>
      </c>
      <c r="M56" s="815">
        <f>+-M194*FX-(Acquisitions!J115*$U$14)</f>
        <v>-1.1449019461952512</v>
      </c>
      <c r="N56" s="867">
        <f>+-N194*FX-(Acquisitions!K115*$U$14)</f>
        <v>-1.3060159831957614</v>
      </c>
      <c r="P56"/>
      <c r="Q56" s="890"/>
      <c r="R56" s="890"/>
      <c r="S56"/>
      <c r="U56" s="85" t="s">
        <v>256</v>
      </c>
      <c r="X56" s="407"/>
      <c r="Y56" s="407"/>
      <c r="Z56" s="407"/>
      <c r="AA56" s="407">
        <f t="shared" ref="AA56:AH56" si="157">+AA$54/AA$25</f>
        <v>0.11722912966252221</v>
      </c>
      <c r="AB56" s="705">
        <f t="shared" si="157"/>
        <v>7.0491803278688522E-2</v>
      </c>
      <c r="AC56" s="777">
        <f t="shared" si="157"/>
        <v>5.9084194977843431E-3</v>
      </c>
      <c r="AD56" s="603">
        <f t="shared" si="157"/>
        <v>1.4211886304909561E-2</v>
      </c>
      <c r="AE56" s="603">
        <f t="shared" si="157"/>
        <v>1.2557077625570777E-2</v>
      </c>
      <c r="AF56" s="603">
        <f t="shared" si="157"/>
        <v>1.2108980827447024E-2</v>
      </c>
      <c r="AG56" s="603">
        <f t="shared" si="157"/>
        <v>1.0733452593917709E-2</v>
      </c>
      <c r="AH56" s="603">
        <f t="shared" si="157"/>
        <v>1.0333863275039747E-2</v>
      </c>
      <c r="AI56" s="830">
        <f>+AH56</f>
        <v>1.0333863275039747E-2</v>
      </c>
      <c r="AJ56" s="831">
        <f>+AI56</f>
        <v>1.0333863275039747E-2</v>
      </c>
      <c r="AM56" s="85" t="str">
        <f>U56</f>
        <v>Capex % of Total Net Sales</v>
      </c>
      <c r="AN56" s="85"/>
      <c r="AP56" s="831">
        <f>+AB56</f>
        <v>7.0491803278688522E-2</v>
      </c>
      <c r="AQ56" s="882">
        <f t="shared" si="154"/>
        <v>5.9084194977843431E-3</v>
      </c>
      <c r="AR56" s="831">
        <f t="shared" si="154"/>
        <v>1.4211886304909561E-2</v>
      </c>
      <c r="AS56" s="831">
        <f t="shared" si="154"/>
        <v>1.2557077625570777E-2</v>
      </c>
      <c r="AT56" s="831">
        <f t="shared" si="154"/>
        <v>1.2108980827447024E-2</v>
      </c>
      <c r="AU56" s="831">
        <f t="shared" si="154"/>
        <v>1.0733452593917709E-2</v>
      </c>
      <c r="AV56" s="831">
        <f t="shared" si="154"/>
        <v>1.0333863275039747E-2</v>
      </c>
      <c r="AW56" s="831">
        <f t="shared" si="154"/>
        <v>1.0333863275039747E-2</v>
      </c>
      <c r="AX56" s="831">
        <f t="shared" si="154"/>
        <v>1.0333863275039747E-2</v>
      </c>
      <c r="AY56" s="199"/>
      <c r="AZ56" s="199"/>
      <c r="BA56" s="85" t="str">
        <f>+AM56</f>
        <v>Capex % of Total Net Sales</v>
      </c>
      <c r="BD56" s="830">
        <f>+AP56</f>
        <v>7.0491803278688522E-2</v>
      </c>
      <c r="BE56" s="830">
        <f t="shared" ref="BE56" si="158">+AQ56</f>
        <v>5.9084194977843431E-3</v>
      </c>
      <c r="BF56" s="831">
        <f t="shared" ref="BF56" si="159">+AR56</f>
        <v>1.4211886304909561E-2</v>
      </c>
      <c r="BG56" s="831">
        <f t="shared" ref="BG56" si="160">+AS56</f>
        <v>1.2557077625570777E-2</v>
      </c>
      <c r="BH56" s="831">
        <f t="shared" ref="BH56" si="161">+AT56</f>
        <v>1.2108980827447024E-2</v>
      </c>
      <c r="BI56" s="831">
        <f t="shared" ref="BI56" si="162">+AU56</f>
        <v>1.0733452593917709E-2</v>
      </c>
      <c r="BJ56" s="831">
        <f t="shared" ref="BJ56" si="163">+AV56</f>
        <v>1.0333863275039747E-2</v>
      </c>
      <c r="BK56" s="199"/>
      <c r="BL56" s="199"/>
      <c r="BM56" s="199"/>
    </row>
    <row r="57" spans="3:65" ht="14.5" x14ac:dyDescent="0.35">
      <c r="C57" s="65" t="s">
        <v>141</v>
      </c>
      <c r="F57" s="196"/>
      <c r="G57" s="196"/>
      <c r="H57" s="196"/>
      <c r="I57" s="852">
        <f t="shared" ref="I57:N57" si="164">+CHOOSE(case,AC59,AQ59,BE57)</f>
        <v>0</v>
      </c>
      <c r="J57" s="307">
        <f t="shared" si="164"/>
        <v>-20</v>
      </c>
      <c r="K57" s="307">
        <f t="shared" si="164"/>
        <v>-20</v>
      </c>
      <c r="L57" s="307">
        <f t="shared" si="164"/>
        <v>-20</v>
      </c>
      <c r="M57" s="307">
        <f t="shared" si="164"/>
        <v>-20</v>
      </c>
      <c r="N57" s="852">
        <f t="shared" si="164"/>
        <v>0</v>
      </c>
      <c r="P57"/>
      <c r="Q57" s="890"/>
      <c r="R57" s="890"/>
      <c r="S57"/>
      <c r="AB57" s="165"/>
      <c r="AI57" s="165"/>
      <c r="AP57" s="165"/>
      <c r="AQ57" s="165"/>
      <c r="BA57" s="65" t="str">
        <f>AM59</f>
        <v>Less: Acquisition Spend</v>
      </c>
      <c r="BC57" s="90"/>
      <c r="BD57" s="746">
        <v>0</v>
      </c>
      <c r="BE57" s="751">
        <v>0</v>
      </c>
      <c r="BF57" s="271">
        <f>+-Acquisitions!AF16*$U$14</f>
        <v>-20</v>
      </c>
      <c r="BG57" s="271">
        <f>+-Acquisitions!AG16*$U$14</f>
        <v>-20</v>
      </c>
      <c r="BH57" s="271">
        <f>+-Acquisitions!AH16*$U$14</f>
        <v>-20</v>
      </c>
      <c r="BI57" s="271">
        <f>+-Acquisitions!AI16*$U$14</f>
        <v>-20</v>
      </c>
      <c r="BJ57" s="271">
        <f>+-Acquisitions!AJ16*$U$14</f>
        <v>0</v>
      </c>
    </row>
    <row r="58" spans="3:65" ht="5.15" customHeight="1" x14ac:dyDescent="0.35">
      <c r="C58" s="65"/>
      <c r="I58" s="466" t="s">
        <v>9</v>
      </c>
      <c r="J58" s="151" t="s">
        <v>9</v>
      </c>
      <c r="K58" s="151" t="s">
        <v>9</v>
      </c>
      <c r="L58" s="151" t="s">
        <v>9</v>
      </c>
      <c r="M58" s="151" t="s">
        <v>9</v>
      </c>
      <c r="N58" s="466" t="s">
        <v>9</v>
      </c>
      <c r="P58"/>
      <c r="Q58" s="891"/>
      <c r="R58" s="85"/>
      <c r="U58"/>
      <c r="V58"/>
      <c r="W58"/>
      <c r="X58"/>
      <c r="Y58"/>
      <c r="Z58"/>
      <c r="AA58"/>
      <c r="AB58" s="861"/>
      <c r="AC58"/>
      <c r="AD58"/>
      <c r="AE58"/>
      <c r="AF58"/>
      <c r="AG58"/>
      <c r="AH58"/>
      <c r="AI58" s="861"/>
      <c r="AJ58"/>
      <c r="AK58"/>
      <c r="AL58"/>
      <c r="AM58"/>
      <c r="AN58"/>
      <c r="AO58"/>
      <c r="AP58" s="861"/>
      <c r="AQ58" s="861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3:65" ht="14.5" x14ac:dyDescent="0.35">
      <c r="C59" s="66" t="s">
        <v>13</v>
      </c>
      <c r="D59" s="66"/>
      <c r="E59" s="66"/>
      <c r="F59" s="66"/>
      <c r="G59" s="66"/>
      <c r="H59" s="66"/>
      <c r="I59" s="868">
        <f t="shared" ref="I59:N59" ca="1" si="165">+SUM(I50:I58)</f>
        <v>2.9860056398278467</v>
      </c>
      <c r="J59" s="378">
        <f t="shared" ca="1" si="165"/>
        <v>-11.700226768991124</v>
      </c>
      <c r="K59" s="378">
        <f t="shared" ca="1" si="165"/>
        <v>-9.5810927398856425</v>
      </c>
      <c r="L59" s="378">
        <f t="shared" ca="1" si="165"/>
        <v>-6.9748055134834868</v>
      </c>
      <c r="M59" s="378">
        <f t="shared" ca="1" si="165"/>
        <v>-3.6958720893262011</v>
      </c>
      <c r="N59" s="868">
        <f t="shared" ca="1" si="165"/>
        <v>8.8224247087553671</v>
      </c>
      <c r="P59"/>
      <c r="Q59" s="413"/>
      <c r="R59" s="87"/>
      <c r="U59" s="65" t="s">
        <v>150</v>
      </c>
      <c r="X59" s="409"/>
      <c r="Y59" s="409"/>
      <c r="Z59" s="409"/>
      <c r="AA59" s="409"/>
      <c r="AB59" s="746">
        <v>0</v>
      </c>
      <c r="AC59" s="873">
        <v>0</v>
      </c>
      <c r="AD59" s="874">
        <f>-($AC$6*$AC$7)*$U$14</f>
        <v>-93</v>
      </c>
      <c r="AE59" s="874">
        <f t="shared" ref="AE59:AG59" si="166">-($AC$6*$AC$7)*$U$14</f>
        <v>-93</v>
      </c>
      <c r="AF59" s="874">
        <f t="shared" si="166"/>
        <v>-93</v>
      </c>
      <c r="AG59" s="874">
        <f t="shared" si="166"/>
        <v>-93</v>
      </c>
      <c r="AH59" s="409">
        <v>0</v>
      </c>
      <c r="AI59" s="746">
        <v>0</v>
      </c>
      <c r="AJ59" s="409">
        <v>0</v>
      </c>
      <c r="AM59" s="65" t="str">
        <f>U59</f>
        <v>Less: Acquisition Spend</v>
      </c>
      <c r="AO59" s="90"/>
      <c r="AP59" s="746">
        <v>0</v>
      </c>
      <c r="AQ59" s="751">
        <f>+-Acquisitions!V16*$U$14</f>
        <v>0</v>
      </c>
      <c r="AR59" s="271">
        <f>+-Acquisitions!W16*$U$14</f>
        <v>-20</v>
      </c>
      <c r="AS59" s="271">
        <f>+-Acquisitions!X16*$U$14</f>
        <v>-20</v>
      </c>
      <c r="AT59" s="271">
        <f>+-Acquisitions!Y16*$U$14</f>
        <v>-20</v>
      </c>
      <c r="AU59" s="271">
        <f>+-Acquisitions!Z16*$U$14</f>
        <v>-20</v>
      </c>
      <c r="AV59" s="271">
        <f>+-Acquisitions!AA16*$U$14</f>
        <v>0</v>
      </c>
      <c r="AW59" s="271">
        <f>+-Acquisitions!AB16*$U$14</f>
        <v>0</v>
      </c>
      <c r="AX59" s="271">
        <f>+-Acquisitions!AC16*$U$14</f>
        <v>0</v>
      </c>
    </row>
    <row r="60" spans="3:65" ht="3" customHeight="1" x14ac:dyDescent="0.35">
      <c r="C60" s="66"/>
      <c r="D60" s="66"/>
      <c r="E60" s="66"/>
      <c r="F60" s="66"/>
      <c r="G60" s="66"/>
      <c r="H60" s="66"/>
      <c r="I60" s="378"/>
      <c r="J60" s="378"/>
      <c r="K60" s="378"/>
      <c r="L60" s="378"/>
      <c r="M60" s="378"/>
      <c r="N60" s="378"/>
      <c r="P60"/>
      <c r="Q60" s="413"/>
      <c r="R60" s="87"/>
      <c r="X60" s="409"/>
      <c r="Y60" s="409"/>
      <c r="Z60" s="409"/>
      <c r="AA60" s="409"/>
      <c r="AB60" s="409"/>
      <c r="AC60" s="409"/>
      <c r="AD60" s="874"/>
      <c r="AE60" s="874"/>
      <c r="AF60" s="874"/>
      <c r="AG60" s="874"/>
      <c r="AH60" s="409"/>
      <c r="AI60" s="409"/>
      <c r="AJ60" s="409"/>
      <c r="AO60" s="90"/>
      <c r="AP60" s="409"/>
      <c r="AQ60" s="271"/>
      <c r="AR60" s="271"/>
      <c r="AS60" s="271"/>
      <c r="AT60" s="271"/>
      <c r="AU60" s="271"/>
      <c r="AV60" s="271"/>
      <c r="AW60" s="271"/>
      <c r="AX60" s="271"/>
    </row>
    <row r="61" spans="3:65" ht="14.5" x14ac:dyDescent="0.35">
      <c r="C61" s="894" t="s">
        <v>264</v>
      </c>
      <c r="D61" s="892"/>
      <c r="E61" s="892"/>
      <c r="F61" s="892"/>
      <c r="G61" s="892"/>
      <c r="H61" s="892"/>
      <c r="I61" s="899">
        <f ca="1">+IF($U$14=0,I59,I61)</f>
        <v>2.9860056398278467</v>
      </c>
      <c r="J61" s="899">
        <f t="shared" ref="J61:N61" ca="1" si="167">+IF($U$14=0,J59,J61)</f>
        <v>7.6413800149252395</v>
      </c>
      <c r="K61" s="899">
        <f t="shared" ca="1" si="167"/>
        <v>9.9052115353377452</v>
      </c>
      <c r="L61" s="899">
        <f t="shared" ca="1" si="167"/>
        <v>12.524163348796881</v>
      </c>
      <c r="M61" s="899">
        <f t="shared" ca="1" si="167"/>
        <v>15.623009624790107</v>
      </c>
      <c r="N61" s="900">
        <f t="shared" ca="1" si="167"/>
        <v>8.8292831900790762</v>
      </c>
      <c r="P61"/>
      <c r="Q61" s="413"/>
      <c r="R61" s="87"/>
      <c r="X61" s="409"/>
      <c r="Y61" s="409"/>
      <c r="Z61" s="409"/>
      <c r="AA61" s="409"/>
      <c r="AB61" s="409"/>
      <c r="AC61" s="409"/>
      <c r="AD61" s="874"/>
      <c r="AE61" s="874"/>
      <c r="AF61" s="874"/>
      <c r="AG61" s="874"/>
      <c r="AH61" s="409"/>
      <c r="AI61" s="409"/>
      <c r="AJ61" s="409"/>
      <c r="AO61" s="90"/>
      <c r="AP61" s="409"/>
      <c r="AQ61" s="271"/>
      <c r="AR61" s="271"/>
      <c r="AS61" s="271"/>
      <c r="AT61" s="271"/>
      <c r="AU61" s="271"/>
      <c r="AV61" s="271"/>
      <c r="AW61" s="271"/>
      <c r="AX61" s="271"/>
    </row>
    <row r="62" spans="3:65" ht="14.5" x14ac:dyDescent="0.35">
      <c r="C62" s="895" t="s">
        <v>265</v>
      </c>
      <c r="D62" s="893"/>
      <c r="E62" s="893"/>
      <c r="F62" s="893"/>
      <c r="G62" s="893"/>
      <c r="H62" s="893"/>
      <c r="I62" s="901">
        <f ca="1">+IFERROR(I61/$D$10,0)</f>
        <v>2.9860056398278469E-2</v>
      </c>
      <c r="J62" s="901">
        <f t="shared" ref="J62:N62" ca="1" si="168">+IFERROR(J61/$D$10,0)</f>
        <v>7.6413800149252392E-2</v>
      </c>
      <c r="K62" s="901">
        <f t="shared" ca="1" si="168"/>
        <v>9.9052115353377448E-2</v>
      </c>
      <c r="L62" s="901">
        <f t="shared" ca="1" si="168"/>
        <v>0.1252416334879688</v>
      </c>
      <c r="M62" s="901">
        <f t="shared" ca="1" si="168"/>
        <v>0.15623009624790107</v>
      </c>
      <c r="N62" s="902">
        <f t="shared" ca="1" si="168"/>
        <v>8.8292831900790764E-2</v>
      </c>
      <c r="P62"/>
      <c r="Q62" s="413"/>
      <c r="R62" s="87"/>
      <c r="X62" s="409"/>
      <c r="Y62" s="409"/>
      <c r="Z62" s="409"/>
      <c r="AA62" s="409"/>
      <c r="AB62" s="409"/>
      <c r="AC62" s="409"/>
      <c r="AD62" s="874"/>
      <c r="AE62" s="874"/>
      <c r="AF62" s="874"/>
      <c r="AG62" s="874"/>
      <c r="AH62" s="409"/>
      <c r="AI62" s="409"/>
      <c r="AJ62" s="409"/>
      <c r="AO62" s="90"/>
      <c r="AP62" s="409"/>
      <c r="AQ62" s="271"/>
      <c r="AR62" s="271"/>
      <c r="AS62" s="271"/>
      <c r="AT62" s="271"/>
      <c r="AU62" s="271"/>
      <c r="AV62" s="271"/>
      <c r="AW62" s="271"/>
      <c r="AX62" s="271"/>
    </row>
    <row r="63" spans="3:65" ht="14.5" x14ac:dyDescent="0.35">
      <c r="C63" s="894" t="s">
        <v>266</v>
      </c>
      <c r="D63" s="892"/>
      <c r="E63" s="892"/>
      <c r="F63" s="892"/>
      <c r="G63" s="892"/>
      <c r="H63" s="892"/>
      <c r="I63" s="899">
        <f ca="1">+SUM($I$61:I61)</f>
        <v>2.9860056398278467</v>
      </c>
      <c r="J63" s="899">
        <f ca="1">+SUM($I$61:J61)</f>
        <v>10.627385654753086</v>
      </c>
      <c r="K63" s="899">
        <f ca="1">+SUM($I$61:K61)</f>
        <v>20.532597190090833</v>
      </c>
      <c r="L63" s="899">
        <f ca="1">+SUM($I$61:L61)</f>
        <v>33.056760538887715</v>
      </c>
      <c r="M63" s="899">
        <f ca="1">+SUM($I$61:M61)</f>
        <v>48.679770163677823</v>
      </c>
      <c r="N63" s="900">
        <f ca="1">+SUM($I$61:N61)</f>
        <v>57.509053353756897</v>
      </c>
      <c r="P63"/>
      <c r="Q63" s="413"/>
      <c r="R63" s="87"/>
      <c r="X63" s="409"/>
      <c r="Y63" s="409"/>
      <c r="Z63" s="409"/>
      <c r="AA63" s="409"/>
      <c r="AB63" s="409"/>
      <c r="AC63" s="409"/>
      <c r="AD63" s="874"/>
      <c r="AE63" s="874"/>
      <c r="AF63" s="874"/>
      <c r="AG63" s="874"/>
      <c r="AH63" s="409"/>
      <c r="AI63" s="409"/>
      <c r="AJ63" s="409"/>
      <c r="AO63" s="90"/>
      <c r="AP63" s="409"/>
      <c r="AQ63" s="271"/>
      <c r="AR63" s="271"/>
      <c r="AS63" s="271"/>
      <c r="AT63" s="271"/>
      <c r="AU63" s="271"/>
      <c r="AV63" s="271"/>
      <c r="AW63" s="271"/>
      <c r="AX63" s="271"/>
    </row>
    <row r="64" spans="3:65" ht="14.5" x14ac:dyDescent="0.35">
      <c r="C64" s="895" t="s">
        <v>265</v>
      </c>
      <c r="D64" s="893"/>
      <c r="E64" s="893"/>
      <c r="F64" s="893"/>
      <c r="G64" s="893"/>
      <c r="H64" s="893"/>
      <c r="I64" s="901">
        <f ca="1">+IFERROR(I63/$D$10,0)</f>
        <v>2.9860056398278469E-2</v>
      </c>
      <c r="J64" s="901">
        <f t="shared" ref="J64" ca="1" si="169">+IFERROR(J63/$D$10,0)</f>
        <v>0.10627385654753085</v>
      </c>
      <c r="K64" s="901">
        <f t="shared" ref="K64" ca="1" si="170">+IFERROR(K63/$D$10,0)</f>
        <v>0.20532597190090832</v>
      </c>
      <c r="L64" s="901">
        <f t="shared" ref="L64" ca="1" si="171">+IFERROR(L63/$D$10,0)</f>
        <v>0.33056760538887714</v>
      </c>
      <c r="M64" s="901">
        <f t="shared" ref="M64" ca="1" si="172">+IFERROR(M63/$D$10,0)</f>
        <v>0.48679770163677821</v>
      </c>
      <c r="N64" s="902">
        <f t="shared" ref="N64" ca="1" si="173">+IFERROR(N63/$D$10,0)</f>
        <v>0.575090533537569</v>
      </c>
      <c r="P64"/>
      <c r="Q64" s="413"/>
      <c r="R64" s="87"/>
      <c r="X64" s="409"/>
      <c r="Y64" s="409"/>
      <c r="Z64" s="409"/>
      <c r="AA64" s="409"/>
      <c r="AB64" s="409"/>
      <c r="AC64" s="409"/>
      <c r="AD64" s="874"/>
      <c r="AE64" s="874"/>
      <c r="AF64" s="874"/>
      <c r="AG64" s="874"/>
      <c r="AH64" s="409"/>
      <c r="AI64" s="409"/>
      <c r="AJ64" s="409"/>
      <c r="AO64" s="90"/>
      <c r="AP64" s="409"/>
      <c r="AQ64" s="271"/>
      <c r="AR64" s="271"/>
      <c r="AS64" s="271"/>
      <c r="AT64" s="271"/>
      <c r="AU64" s="271"/>
      <c r="AV64" s="271"/>
      <c r="AW64" s="271"/>
      <c r="AX64" s="271"/>
    </row>
    <row r="65" spans="1:58" ht="14.5" x14ac:dyDescent="0.35">
      <c r="C65" s="66"/>
      <c r="D65" s="66"/>
      <c r="E65" s="66"/>
      <c r="F65" s="66"/>
      <c r="G65" s="66"/>
      <c r="H65" s="66"/>
      <c r="I65" s="66"/>
      <c r="J65" s="378"/>
      <c r="K65" s="378"/>
      <c r="L65" s="378"/>
      <c r="M65" s="378"/>
      <c r="N65" s="378"/>
      <c r="P65"/>
      <c r="Q65" s="413"/>
      <c r="R65" s="87"/>
    </row>
    <row r="66" spans="1:58" ht="14.5" x14ac:dyDescent="0.35">
      <c r="A66" s="180" t="s">
        <v>125</v>
      </c>
      <c r="B66" s="66" t="s">
        <v>33</v>
      </c>
      <c r="C66" s="65"/>
      <c r="J66" s="98" t="str">
        <f>+J16</f>
        <v>TJC Projections</v>
      </c>
      <c r="K66" s="99"/>
      <c r="L66" s="99"/>
      <c r="M66" s="99"/>
      <c r="N66" s="99"/>
      <c r="O66"/>
      <c r="P66" s="99"/>
      <c r="Q66" s="99"/>
    </row>
    <row r="67" spans="1:58" ht="12.75" customHeight="1" x14ac:dyDescent="0.35">
      <c r="C67" s="65"/>
      <c r="H67" s="98" t="s">
        <v>5</v>
      </c>
      <c r="I67" s="604">
        <f>+I17</f>
        <v>2025</v>
      </c>
      <c r="J67" s="604">
        <f>+J17</f>
        <v>2026</v>
      </c>
      <c r="K67" s="200">
        <f>+K17</f>
        <v>2027</v>
      </c>
      <c r="L67" s="200">
        <f>+L17</f>
        <v>2028</v>
      </c>
      <c r="M67" s="200">
        <f>+M17</f>
        <v>2029</v>
      </c>
      <c r="N67" s="200">
        <f>+N17</f>
        <v>2030</v>
      </c>
      <c r="O67"/>
      <c r="P67"/>
      <c r="Q67"/>
      <c r="AB67" s="332"/>
      <c r="AC67" s="332"/>
      <c r="AD67" s="442"/>
      <c r="AE67" s="443"/>
      <c r="AF67" s="443"/>
      <c r="AG67" s="443"/>
      <c r="AH67" s="443"/>
      <c r="AI67" s="443"/>
      <c r="AJ67" s="443"/>
      <c r="AK67" s="328"/>
    </row>
    <row r="68" spans="1:58" ht="6" customHeight="1" x14ac:dyDescent="0.35">
      <c r="C68" s="65"/>
      <c r="H68" s="151" t="s">
        <v>9</v>
      </c>
      <c r="I68" s="151" t="s">
        <v>9</v>
      </c>
      <c r="J68" s="151" t="s">
        <v>9</v>
      </c>
      <c r="K68" s="151" t="s">
        <v>9</v>
      </c>
      <c r="L68" s="151" t="s">
        <v>9</v>
      </c>
      <c r="M68" s="151" t="s">
        <v>9</v>
      </c>
      <c r="N68" s="151" t="s">
        <v>9</v>
      </c>
      <c r="O68"/>
      <c r="P68"/>
      <c r="Q68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</row>
    <row r="69" spans="1:58" ht="5.15" customHeight="1" x14ac:dyDescent="0.35">
      <c r="C69" s="65"/>
      <c r="H69" s="111"/>
      <c r="I69" s="111"/>
      <c r="J69" s="111"/>
      <c r="K69" s="111"/>
      <c r="L69" s="201"/>
      <c r="M69" s="111"/>
      <c r="N69" s="111"/>
      <c r="O69"/>
      <c r="P69"/>
      <c r="Q69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</row>
    <row r="70" spans="1:58" ht="14.5" x14ac:dyDescent="0.35">
      <c r="C70" s="96" t="s">
        <v>219</v>
      </c>
      <c r="H70" s="111"/>
      <c r="I70" s="111"/>
      <c r="J70" s="111"/>
      <c r="K70" s="111"/>
      <c r="L70" s="201"/>
      <c r="M70" s="111"/>
      <c r="N70" s="111"/>
      <c r="O70"/>
      <c r="P70"/>
      <c r="Q70"/>
      <c r="U70" s="85"/>
      <c r="V70" s="81" t="s">
        <v>197</v>
      </c>
      <c r="W70" s="81"/>
      <c r="X70" s="82"/>
      <c r="Y70" s="82"/>
      <c r="Z70" s="82"/>
      <c r="AA70" s="82"/>
      <c r="AB70"/>
      <c r="AC70"/>
      <c r="AD70" s="332"/>
      <c r="AE70" s="332"/>
      <c r="AF70" s="332"/>
      <c r="AG70" s="332"/>
      <c r="AH70" s="201"/>
      <c r="AI70" s="201"/>
      <c r="AJ70" s="201"/>
      <c r="AQ70" s="456"/>
      <c r="AR70" s="454"/>
      <c r="AS70" s="454"/>
      <c r="AT70" s="454"/>
      <c r="AU70" s="454"/>
      <c r="AV70" s="454"/>
      <c r="AW70" s="454"/>
      <c r="AX70" s="454"/>
      <c r="AY70" s="95"/>
      <c r="AZ70" s="95"/>
      <c r="BA70" s="95"/>
      <c r="BB70" s="95"/>
      <c r="BC70" s="95"/>
      <c r="BD70" s="95"/>
      <c r="BE70" s="95"/>
      <c r="BF70" s="95"/>
    </row>
    <row r="71" spans="1:58" ht="14.5" x14ac:dyDescent="0.35">
      <c r="C71" s="273" t="s">
        <v>14</v>
      </c>
      <c r="D71" s="273"/>
      <c r="E71" s="273"/>
      <c r="F71" s="273"/>
      <c r="G71" s="273"/>
      <c r="H71" s="444"/>
      <c r="I71" s="449">
        <f>+H74</f>
        <v>100</v>
      </c>
      <c r="J71" s="449">
        <f t="shared" ref="J71:N71" ca="1" si="174">+I74</f>
        <v>97.013994360172148</v>
      </c>
      <c r="K71" s="449">
        <f t="shared" ca="1" si="174"/>
        <v>108.71422112916328</v>
      </c>
      <c r="L71" s="449">
        <f t="shared" ca="1" si="174"/>
        <v>118.29531386904893</v>
      </c>
      <c r="M71" s="449">
        <f t="shared" ca="1" si="174"/>
        <v>125.27011938253241</v>
      </c>
      <c r="N71" s="449">
        <f t="shared" ca="1" si="174"/>
        <v>128.96599147185862</v>
      </c>
      <c r="O71"/>
      <c r="P71"/>
      <c r="Q71"/>
      <c r="U71" s="85"/>
      <c r="V71" s="569">
        <f>+I67</f>
        <v>2025</v>
      </c>
      <c r="W71" s="569">
        <f t="shared" ref="W71:AA71" si="175">+J67</f>
        <v>2026</v>
      </c>
      <c r="X71" s="569">
        <f t="shared" si="175"/>
        <v>2027</v>
      </c>
      <c r="Y71" s="569">
        <f t="shared" si="175"/>
        <v>2028</v>
      </c>
      <c r="Z71" s="569">
        <f t="shared" si="175"/>
        <v>2029</v>
      </c>
      <c r="AA71" s="569">
        <f t="shared" si="175"/>
        <v>2030</v>
      </c>
      <c r="AB71"/>
      <c r="AC71"/>
      <c r="AD71" s="332"/>
      <c r="AE71" s="332"/>
      <c r="AF71" s="332"/>
      <c r="AG71" s="332"/>
      <c r="AH71" s="201"/>
      <c r="AI71" s="201"/>
      <c r="AJ71" s="201"/>
      <c r="AQ71" s="77"/>
      <c r="AR71" s="77"/>
      <c r="AS71" s="77"/>
      <c r="AT71" s="77"/>
      <c r="AU71" s="77"/>
      <c r="AV71" s="77"/>
      <c r="AW71" s="77"/>
      <c r="AX71" s="77"/>
      <c r="AY71" s="95"/>
      <c r="AZ71" s="95"/>
      <c r="BA71" s="95"/>
      <c r="BB71" s="95"/>
      <c r="BC71" s="95"/>
      <c r="BD71" s="95"/>
      <c r="BE71" s="95"/>
      <c r="BF71" s="95"/>
    </row>
    <row r="72" spans="1:58" ht="14.5" x14ac:dyDescent="0.35">
      <c r="C72" s="65" t="s">
        <v>52</v>
      </c>
      <c r="H72" s="203"/>
      <c r="I72" s="146">
        <f t="shared" ref="I72:J72" ca="1" si="176">-MIN(I59,I71)</f>
        <v>-2.9860056398278467</v>
      </c>
      <c r="J72" s="146">
        <f t="shared" ca="1" si="176"/>
        <v>11.700226768991124</v>
      </c>
      <c r="K72" s="146">
        <f ca="1">-MIN(K59,K71)</f>
        <v>9.5810927398856425</v>
      </c>
      <c r="L72" s="146">
        <f t="shared" ref="L72:N72" ca="1" si="177">-MIN(L59,L71)</f>
        <v>6.9748055134834868</v>
      </c>
      <c r="M72" s="146">
        <f t="shared" ca="1" si="177"/>
        <v>3.6958720893262011</v>
      </c>
      <c r="N72" s="146">
        <f t="shared" ca="1" si="177"/>
        <v>-8.8224247087553671</v>
      </c>
      <c r="O72"/>
      <c r="P72"/>
      <c r="Q72"/>
      <c r="U72" s="85" t="s">
        <v>193</v>
      </c>
      <c r="V72" s="585">
        <v>0.04</v>
      </c>
      <c r="W72" s="585">
        <v>0.04</v>
      </c>
      <c r="X72" s="585">
        <v>0.04</v>
      </c>
      <c r="Y72" s="585">
        <v>0.04</v>
      </c>
      <c r="Z72" s="585">
        <v>0.04</v>
      </c>
      <c r="AA72" s="585">
        <v>0.04</v>
      </c>
      <c r="AB72"/>
      <c r="AC72"/>
      <c r="AD72" s="201"/>
      <c r="AE72" s="201"/>
      <c r="AF72" s="201"/>
      <c r="AG72" s="201"/>
      <c r="AH72" s="201"/>
      <c r="AI72" s="201"/>
      <c r="AJ72" s="201"/>
      <c r="AQ72" s="77"/>
      <c r="AR72" s="77"/>
      <c r="AS72" s="77"/>
      <c r="AT72" s="77"/>
      <c r="AU72" s="77"/>
      <c r="AV72" s="77"/>
      <c r="AW72" s="77"/>
      <c r="AX72" s="77"/>
    </row>
    <row r="73" spans="1:58" ht="5.15" customHeight="1" x14ac:dyDescent="0.35">
      <c r="C73" s="65"/>
      <c r="H73" s="151" t="s">
        <v>9</v>
      </c>
      <c r="I73" s="151" t="s">
        <v>9</v>
      </c>
      <c r="J73" s="151" t="s">
        <v>9</v>
      </c>
      <c r="K73" s="151" t="s">
        <v>9</v>
      </c>
      <c r="L73" s="151" t="s">
        <v>9</v>
      </c>
      <c r="M73" s="151" t="s">
        <v>9</v>
      </c>
      <c r="N73" s="151" t="s">
        <v>9</v>
      </c>
      <c r="O73"/>
      <c r="P73"/>
      <c r="Q73"/>
      <c r="AB73"/>
      <c r="AC73"/>
    </row>
    <row r="74" spans="1:58" ht="14.5" x14ac:dyDescent="0.35">
      <c r="C74" s="65" t="s">
        <v>16</v>
      </c>
      <c r="H74" s="450">
        <f>+$D$10</f>
        <v>100</v>
      </c>
      <c r="I74" s="450">
        <f t="shared" ref="I74:J74" ca="1" si="178">+SUM(I71:I72)</f>
        <v>97.013994360172148</v>
      </c>
      <c r="J74" s="450">
        <f t="shared" ca="1" si="178"/>
        <v>108.71422112916328</v>
      </c>
      <c r="K74" s="450">
        <f t="shared" ref="K74:N74" ca="1" si="179">+SUM(K71:K72)</f>
        <v>118.29531386904893</v>
      </c>
      <c r="L74" s="450">
        <f t="shared" ca="1" si="179"/>
        <v>125.27011938253241</v>
      </c>
      <c r="M74" s="450">
        <f t="shared" ca="1" si="179"/>
        <v>128.96599147185862</v>
      </c>
      <c r="N74" s="450">
        <f t="shared" ca="1" si="179"/>
        <v>120.14356676310325</v>
      </c>
      <c r="O74"/>
      <c r="P74"/>
      <c r="Q74"/>
      <c r="U74" s="85" t="s">
        <v>194</v>
      </c>
      <c r="V74" s="568">
        <f>$AI$3</f>
        <v>5.0000000000000001E-3</v>
      </c>
      <c r="W74" s="568">
        <f>V74</f>
        <v>5.0000000000000001E-3</v>
      </c>
      <c r="X74" s="568">
        <f t="shared" ref="X74:AA74" si="180">W74</f>
        <v>5.0000000000000001E-3</v>
      </c>
      <c r="Y74" s="568">
        <f t="shared" si="180"/>
        <v>5.0000000000000001E-3</v>
      </c>
      <c r="Z74" s="568">
        <f t="shared" si="180"/>
        <v>5.0000000000000001E-3</v>
      </c>
      <c r="AA74" s="568">
        <f t="shared" si="180"/>
        <v>5.0000000000000001E-3</v>
      </c>
      <c r="AB74"/>
      <c r="AC74"/>
      <c r="AD74" s="332"/>
      <c r="AE74" s="332"/>
      <c r="AF74" s="332"/>
      <c r="AG74" s="332"/>
    </row>
    <row r="75" spans="1:58" s="85" customFormat="1" ht="14.5" x14ac:dyDescent="0.35">
      <c r="C75" s="85" t="s">
        <v>17</v>
      </c>
      <c r="I75" s="147">
        <f>$AF$4+MAX(V72,V74)</f>
        <v>0.09</v>
      </c>
      <c r="J75" s="147">
        <f t="shared" ref="J75:N75" si="181">$AF$4+MAX(W72,W74)</f>
        <v>0.09</v>
      </c>
      <c r="K75" s="147">
        <f t="shared" si="181"/>
        <v>0.09</v>
      </c>
      <c r="L75" s="147">
        <f t="shared" si="181"/>
        <v>0.09</v>
      </c>
      <c r="M75" s="147">
        <f t="shared" si="181"/>
        <v>0.09</v>
      </c>
      <c r="N75" s="147">
        <f t="shared" si="181"/>
        <v>0.09</v>
      </c>
      <c r="O75"/>
      <c r="P75"/>
      <c r="Q75"/>
      <c r="U75" s="65"/>
      <c r="AB75" s="332"/>
      <c r="AC75" s="332"/>
      <c r="AD75" s="332"/>
      <c r="AE75" s="332"/>
      <c r="AF75" s="332"/>
      <c r="AG75" s="332"/>
    </row>
    <row r="76" spans="1:58" s="85" customFormat="1" ht="12.75" customHeight="1" x14ac:dyDescent="0.35">
      <c r="C76" s="85" t="s">
        <v>18</v>
      </c>
      <c r="I76" s="915">
        <f ca="1">+IF(Revolver_Toggle,MAX(AVERAGE(H74:I74)*AVERAGE(I75),0),0)*stub</f>
        <v>4.4328148731038732</v>
      </c>
      <c r="J76" s="451">
        <f t="shared" ref="J76:M76" ca="1" si="182">+IF(Revolver_Toggle,MAX(AVERAGE(I74:J74)*AVERAGE(I75:J75),0),0)</f>
        <v>9.2577696970200929</v>
      </c>
      <c r="K76" s="451">
        <f t="shared" ca="1" si="182"/>
        <v>10.215429074919548</v>
      </c>
      <c r="L76" s="451">
        <f t="shared" ca="1" si="182"/>
        <v>10.960444496321159</v>
      </c>
      <c r="M76" s="451">
        <f t="shared" ca="1" si="182"/>
        <v>11.440624988447595</v>
      </c>
      <c r="N76" s="915">
        <f ca="1">+IF(Revolver_Toggle,MAX(AVERAGE(M74:N74)*AVERAGE(M75:N75),0),0)*stub</f>
        <v>5.6049650602866414</v>
      </c>
      <c r="O76"/>
      <c r="P76"/>
      <c r="Q76"/>
      <c r="V76" s="757"/>
      <c r="W76" s="757"/>
    </row>
    <row r="77" spans="1:58" ht="13" customHeight="1" x14ac:dyDescent="0.35">
      <c r="C77" s="65"/>
      <c r="I77" s="111"/>
      <c r="J77" s="111"/>
      <c r="K77" s="111"/>
      <c r="L77" s="111"/>
      <c r="M77" s="111"/>
      <c r="N77" s="111"/>
      <c r="O77"/>
      <c r="P77"/>
      <c r="Q77"/>
    </row>
    <row r="78" spans="1:58" ht="13" hidden="1" customHeight="1" outlineLevel="1" x14ac:dyDescent="0.35">
      <c r="C78" s="96" t="s">
        <v>34</v>
      </c>
      <c r="I78" s="111"/>
      <c r="J78" s="111"/>
      <c r="K78" s="111"/>
      <c r="L78" s="201"/>
      <c r="M78" s="111"/>
      <c r="N78" s="111"/>
      <c r="O78"/>
      <c r="P78"/>
      <c r="Q78"/>
      <c r="AB78" s="419"/>
      <c r="AC78" s="419"/>
      <c r="AD78" s="419"/>
      <c r="AE78" s="419"/>
      <c r="AF78" s="419"/>
      <c r="AG78" s="419"/>
      <c r="AH78" s="152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</row>
    <row r="79" spans="1:58" ht="13" hidden="1" customHeight="1" outlineLevel="1" x14ac:dyDescent="0.35">
      <c r="C79" s="273" t="s">
        <v>14</v>
      </c>
      <c r="D79" s="273"/>
      <c r="E79" s="273"/>
      <c r="F79" s="273"/>
      <c r="G79" s="273"/>
      <c r="H79" s="273"/>
      <c r="I79" s="444"/>
      <c r="J79" s="449">
        <f t="shared" ref="J79:N79" si="183">+I82</f>
        <v>0</v>
      </c>
      <c r="K79" s="449">
        <f t="shared" ca="1" si="183"/>
        <v>0</v>
      </c>
      <c r="L79" s="449">
        <f t="shared" ca="1" si="183"/>
        <v>0</v>
      </c>
      <c r="M79" s="449">
        <f t="shared" ca="1" si="183"/>
        <v>0</v>
      </c>
      <c r="N79" s="449">
        <f t="shared" ca="1" si="183"/>
        <v>0</v>
      </c>
      <c r="O79"/>
      <c r="P79"/>
      <c r="Q79"/>
      <c r="AB79" s="419"/>
      <c r="AC79" s="419"/>
      <c r="AD79" s="419"/>
      <c r="AE79" s="419"/>
      <c r="AF79" s="419"/>
      <c r="AG79" s="419"/>
      <c r="AH79" s="152"/>
      <c r="AM79" s="90"/>
      <c r="AN79" s="90"/>
      <c r="AO79" s="90"/>
      <c r="AP79" s="90"/>
      <c r="AQ79" s="100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</row>
    <row r="80" spans="1:58" ht="13" hidden="1" customHeight="1" outlineLevel="1" x14ac:dyDescent="0.35">
      <c r="C80" s="65" t="s">
        <v>15</v>
      </c>
      <c r="I80" s="203"/>
      <c r="J80" s="146">
        <f ca="1">-MIN(J79,SUM(J59,J72))</f>
        <v>0</v>
      </c>
      <c r="K80" s="146">
        <f ca="1">-MIN(K79,SUM(K59,K72))</f>
        <v>0</v>
      </c>
      <c r="L80" s="146">
        <f t="shared" ref="L80:N80" ca="1" si="184">-MIN(L79,SUM(L59,L72))</f>
        <v>0</v>
      </c>
      <c r="M80" s="146">
        <f t="shared" ca="1" si="184"/>
        <v>0</v>
      </c>
      <c r="N80" s="146">
        <f t="shared" ca="1" si="184"/>
        <v>0</v>
      </c>
      <c r="O80"/>
      <c r="P80"/>
      <c r="Q80"/>
      <c r="AB80" s="204"/>
      <c r="AC80" s="205"/>
      <c r="AD80" s="205"/>
      <c r="AE80" s="205"/>
      <c r="AF80" s="152"/>
      <c r="AG80" s="152"/>
      <c r="AH80" s="152"/>
      <c r="AM80" s="90"/>
      <c r="AN80" s="90"/>
      <c r="AO80" s="90"/>
      <c r="AP80" s="206"/>
      <c r="AQ80" s="207"/>
      <c r="AR80" s="207"/>
      <c r="AS80" s="207"/>
      <c r="AT80" s="207"/>
      <c r="AU80" s="207"/>
      <c r="AV80" s="207"/>
      <c r="AW80" s="207"/>
      <c r="AX80" s="207"/>
      <c r="AY80" s="207"/>
      <c r="AZ80" s="207"/>
      <c r="BA80" s="207"/>
      <c r="BB80" s="207"/>
      <c r="BC80" s="207"/>
      <c r="BD80" s="207"/>
      <c r="BE80" s="207"/>
      <c r="BF80" s="207"/>
    </row>
    <row r="81" spans="1:58" ht="13" hidden="1" customHeight="1" outlineLevel="1" x14ac:dyDescent="0.35">
      <c r="C81" s="65"/>
      <c r="I81" s="151" t="s">
        <v>9</v>
      </c>
      <c r="J81" s="151" t="s">
        <v>9</v>
      </c>
      <c r="K81" s="151" t="s">
        <v>9</v>
      </c>
      <c r="L81" s="151" t="s">
        <v>9</v>
      </c>
      <c r="M81" s="151" t="s">
        <v>9</v>
      </c>
      <c r="N81" s="151" t="s">
        <v>9</v>
      </c>
      <c r="O81"/>
      <c r="P81"/>
      <c r="Q81"/>
      <c r="AB81" s="189"/>
      <c r="AC81" s="189"/>
      <c r="AD81" s="189"/>
      <c r="AE81" s="189"/>
      <c r="AF81" s="189"/>
      <c r="AG81" s="189"/>
      <c r="AH81" s="189"/>
      <c r="AM81" s="90"/>
      <c r="AN81" s="90"/>
      <c r="AO81" s="90"/>
      <c r="AP81" s="208"/>
      <c r="AQ81" s="208"/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</row>
    <row r="82" spans="1:58" ht="13" hidden="1" customHeight="1" outlineLevel="1" x14ac:dyDescent="0.35">
      <c r="C82" s="65" t="s">
        <v>16</v>
      </c>
      <c r="I82" s="450">
        <v>0</v>
      </c>
      <c r="J82" s="450">
        <f t="shared" ref="J82:N82" ca="1" si="185">+SUM(J79:J80)</f>
        <v>0</v>
      </c>
      <c r="K82" s="450">
        <f t="shared" ca="1" si="185"/>
        <v>0</v>
      </c>
      <c r="L82" s="450">
        <f t="shared" ca="1" si="185"/>
        <v>0</v>
      </c>
      <c r="M82" s="450">
        <f t="shared" ca="1" si="185"/>
        <v>0</v>
      </c>
      <c r="N82" s="450">
        <f t="shared" ca="1" si="185"/>
        <v>0</v>
      </c>
      <c r="O82"/>
      <c r="P82"/>
      <c r="Q82"/>
      <c r="AB82" s="201"/>
      <c r="AF82" s="160"/>
      <c r="AG82" s="160"/>
      <c r="AH82" s="160"/>
    </row>
    <row r="83" spans="1:58" s="85" customFormat="1" ht="13" hidden="1" customHeight="1" outlineLevel="1" x14ac:dyDescent="0.35">
      <c r="C83" s="85" t="s">
        <v>17</v>
      </c>
      <c r="I83" s="147"/>
      <c r="J83" s="147">
        <f>$AF$5+MAX(V72,V74)</f>
        <v>0.125</v>
      </c>
      <c r="K83" s="147">
        <f>$AF$5+MAX(W72,W74)</f>
        <v>0.125</v>
      </c>
      <c r="L83" s="147">
        <f>$AF$5+MAX(X72,X74)</f>
        <v>0.125</v>
      </c>
      <c r="M83" s="147">
        <f>$AF$5+MAX(Y72,Y74)</f>
        <v>0.125</v>
      </c>
      <c r="N83" s="147">
        <f>$AF$5+MAX(Z72,Z74)</f>
        <v>0.125</v>
      </c>
      <c r="O83"/>
      <c r="P83"/>
      <c r="Q83"/>
      <c r="AD83" s="244"/>
      <c r="AE83" s="244"/>
      <c r="AF83" s="244"/>
      <c r="AG83" s="244"/>
    </row>
    <row r="84" spans="1:58" s="85" customFormat="1" ht="13" hidden="1" customHeight="1" outlineLevel="1" x14ac:dyDescent="0.35">
      <c r="C84" s="85" t="s">
        <v>18</v>
      </c>
      <c r="I84" s="148"/>
      <c r="J84" s="451">
        <f ca="1">+IF(Revolver_Toggle,MAX(AVERAGE(J82)*AVERAGE(J83),0),0)</f>
        <v>0</v>
      </c>
      <c r="K84" s="451">
        <f t="shared" ref="K84:N84" ca="1" si="186">+IF(Revolver_Toggle,AVERAGE(J82:K82)*AVERAGE(J83:K83),0)</f>
        <v>0</v>
      </c>
      <c r="L84" s="451">
        <f t="shared" ca="1" si="186"/>
        <v>0</v>
      </c>
      <c r="M84" s="451">
        <f t="shared" ca="1" si="186"/>
        <v>0</v>
      </c>
      <c r="N84" s="451">
        <f t="shared" ca="1" si="186"/>
        <v>0</v>
      </c>
      <c r="O84"/>
      <c r="P84"/>
      <c r="Q84"/>
    </row>
    <row r="85" spans="1:58" s="85" customFormat="1" ht="13" hidden="1" customHeight="1" outlineLevel="1" x14ac:dyDescent="0.35">
      <c r="I85" s="148"/>
      <c r="J85" s="149"/>
      <c r="K85" s="149"/>
      <c r="L85" s="149"/>
      <c r="M85" s="149"/>
      <c r="N85" s="149"/>
      <c r="O85"/>
      <c r="P85"/>
      <c r="Q85"/>
    </row>
    <row r="86" spans="1:58" s="85" customFormat="1" ht="13" hidden="1" customHeight="1" outlineLevel="1" x14ac:dyDescent="0.35">
      <c r="C86" s="85" t="s">
        <v>245</v>
      </c>
      <c r="I86" s="148"/>
      <c r="J86" s="149"/>
      <c r="K86" s="149"/>
      <c r="L86" s="149"/>
      <c r="M86" s="149"/>
      <c r="N86" s="149"/>
      <c r="O86"/>
      <c r="P86"/>
      <c r="Q86"/>
    </row>
    <row r="87" spans="1:58" s="85" customFormat="1" ht="13" hidden="1" customHeight="1" outlineLevel="1" x14ac:dyDescent="0.35">
      <c r="I87" s="148"/>
      <c r="J87" s="149">
        <f ca="1">I87+J59+J72</f>
        <v>0</v>
      </c>
      <c r="K87" s="149">
        <f t="shared" ref="K87:N87" ca="1" si="187">J87+K59+K72</f>
        <v>0</v>
      </c>
      <c r="L87" s="149">
        <f t="shared" ca="1" si="187"/>
        <v>0</v>
      </c>
      <c r="M87" s="149">
        <f t="shared" ca="1" si="187"/>
        <v>0</v>
      </c>
      <c r="N87" s="149">
        <f t="shared" ca="1" si="187"/>
        <v>0</v>
      </c>
      <c r="O87"/>
      <c r="P87"/>
      <c r="Q87"/>
    </row>
    <row r="88" spans="1:58" ht="13" customHeight="1" collapsed="1" x14ac:dyDescent="0.35">
      <c r="C88" s="96" t="s">
        <v>19</v>
      </c>
      <c r="H88" s="870" t="s">
        <v>280</v>
      </c>
      <c r="I88"/>
      <c r="O88"/>
      <c r="P88"/>
      <c r="Q88"/>
    </row>
    <row r="89" spans="1:58" s="612" customFormat="1" ht="5.15" customHeight="1" x14ac:dyDescent="0.35">
      <c r="C89" s="632"/>
      <c r="H89" s="932"/>
      <c r="I89"/>
      <c r="O89"/>
      <c r="P89"/>
      <c r="Q89"/>
    </row>
    <row r="90" spans="1:58" ht="12.75" customHeight="1" x14ac:dyDescent="0.35">
      <c r="C90" s="273" t="s">
        <v>129</v>
      </c>
      <c r="D90" s="273"/>
      <c r="E90" s="273"/>
      <c r="F90" s="273"/>
      <c r="G90" s="273"/>
      <c r="H90" s="928"/>
      <c r="I90" s="816">
        <f ca="1">+IFERROR(+I74/(I34),"NA")</f>
        <v>4.8506997180086078</v>
      </c>
      <c r="J90" s="816">
        <f t="shared" ref="J90:N90" ca="1" si="188">+IFERROR(+J74/(J34),"NA")</f>
        <v>4.5555956098587576</v>
      </c>
      <c r="K90" s="816">
        <f t="shared" ca="1" si="188"/>
        <v>4.2124094268900292</v>
      </c>
      <c r="L90" s="816">
        <f t="shared" ca="1" si="188"/>
        <v>3.8323489305582648</v>
      </c>
      <c r="M90" s="816">
        <f t="shared" ca="1" si="188"/>
        <v>3.4196661502639536</v>
      </c>
      <c r="N90" s="816">
        <f t="shared" ca="1" si="188"/>
        <v>2.9163757303551789</v>
      </c>
      <c r="O90"/>
      <c r="P90"/>
      <c r="Q90"/>
      <c r="V90" s="332"/>
      <c r="W90" s="332"/>
      <c r="X90" s="332"/>
      <c r="Y90" s="332"/>
      <c r="Z90" s="332"/>
      <c r="AA90" s="332"/>
    </row>
    <row r="91" spans="1:58" ht="12.75" customHeight="1" x14ac:dyDescent="0.35">
      <c r="C91" s="65" t="s">
        <v>130</v>
      </c>
      <c r="H91" s="930">
        <f ca="1">IFERROR(-(I34)/(I46/stub),"NA")</f>
        <v>2.2559029163782705</v>
      </c>
      <c r="I91" s="929">
        <f ca="1">IFERROR(-(I34)/(I46/stub),"NA")</f>
        <v>2.2559029163782705</v>
      </c>
      <c r="J91" s="114">
        <f ca="1">IFERROR(-(J34)/(J46),"NA")</f>
        <v>2.577714533953178</v>
      </c>
      <c r="K91" s="114">
        <f t="shared" ref="K91:M91" ca="1" si="189">IFERROR(-(K34)/(K46),"NA")</f>
        <v>2.7490355243317843</v>
      </c>
      <c r="L91" s="114">
        <f t="shared" ca="1" si="189"/>
        <v>2.9823202678511502</v>
      </c>
      <c r="M91" s="114">
        <f t="shared" ca="1" si="189"/>
        <v>3.296413937050354</v>
      </c>
      <c r="N91" s="929">
        <f ca="1">IFERROR(-(N34)/(N46/stub),"NA")</f>
        <v>3.6749728939484614</v>
      </c>
      <c r="O91" s="114"/>
      <c r="P91" s="114"/>
      <c r="Q91" s="114"/>
      <c r="V91" s="332"/>
      <c r="W91" s="332"/>
      <c r="X91" s="332"/>
      <c r="Y91" s="332"/>
      <c r="Z91" s="332"/>
      <c r="AA91" s="332"/>
    </row>
    <row r="92" spans="1:58" ht="12.75" customHeight="1" x14ac:dyDescent="0.35">
      <c r="C92" s="273" t="s">
        <v>131</v>
      </c>
      <c r="D92" s="273"/>
      <c r="E92" s="273"/>
      <c r="F92" s="273"/>
      <c r="G92" s="273"/>
      <c r="H92" s="933">
        <f ca="1">IFERROR(-'Valuation Matrix'!$F$26/(I46/stub),"NA")</f>
        <v>2.210784858050705</v>
      </c>
      <c r="I92" s="931">
        <f ca="1">IFERROR(-'Valuation Matrix'!$F$26/(I46/stub),"NA")</f>
        <v>2.210784858050705</v>
      </c>
      <c r="J92" s="816">
        <f ca="1">IF(J92=0,"--",IFERROR((J34+J55)/-J46,"NA"))</f>
        <v>2.418258384176772</v>
      </c>
      <c r="K92" s="816">
        <f t="shared" ref="K92:M92" ca="1" si="190">IF(K92=0,"--",IFERROR((K34+K55)/-K46,"NA"))</f>
        <v>2.5855230692104558</v>
      </c>
      <c r="L92" s="816">
        <f t="shared" ca="1" si="190"/>
        <v>2.8118386195625198</v>
      </c>
      <c r="M92" s="816">
        <f t="shared" ca="1" si="190"/>
        <v>3.1154270444205991</v>
      </c>
      <c r="N92" s="931">
        <f ca="1">IFERROR(-(N34+(N55/stub))/(N46/stub),"NA")</f>
        <v>3.4822481596700188</v>
      </c>
      <c r="O92" s="114"/>
      <c r="P92" s="114"/>
      <c r="Q92" s="114"/>
    </row>
    <row r="93" spans="1:58" ht="12.75" customHeight="1" x14ac:dyDescent="0.35">
      <c r="C93" s="65"/>
      <c r="K93" s="130"/>
      <c r="L93" s="130"/>
      <c r="M93" s="130"/>
      <c r="N93" s="130"/>
      <c r="O93" s="130"/>
      <c r="P93" s="130"/>
      <c r="Q93" s="130"/>
      <c r="R93" s="130"/>
    </row>
    <row r="94" spans="1:58" ht="12.75" customHeight="1" x14ac:dyDescent="0.35">
      <c r="A94" s="180" t="s">
        <v>125</v>
      </c>
      <c r="B94" s="66" t="s">
        <v>126</v>
      </c>
      <c r="C94" s="65"/>
      <c r="K94" s="98" t="s">
        <v>133</v>
      </c>
      <c r="L94" s="99"/>
      <c r="M94" s="99"/>
    </row>
    <row r="95" spans="1:58" ht="12.75" customHeight="1" x14ac:dyDescent="0.3">
      <c r="C95" s="65" t="s">
        <v>107</v>
      </c>
      <c r="K95" s="578">
        <v>13</v>
      </c>
      <c r="L95" s="578">
        <v>14</v>
      </c>
      <c r="M95" s="851">
        <v>15</v>
      </c>
    </row>
    <row r="96" spans="1:58" ht="5.15" customHeight="1" x14ac:dyDescent="0.3">
      <c r="C96" s="65"/>
      <c r="K96" s="151" t="s">
        <v>9</v>
      </c>
      <c r="L96" s="151" t="s">
        <v>9</v>
      </c>
      <c r="M96" s="151" t="s">
        <v>9</v>
      </c>
      <c r="N96" s="189"/>
      <c r="O96" s="189"/>
      <c r="P96" s="189"/>
      <c r="Q96" s="189"/>
    </row>
    <row r="97" spans="3:45" ht="5.15" customHeight="1" x14ac:dyDescent="0.35">
      <c r="C97" s="65"/>
      <c r="K97" s="107"/>
      <c r="L97" s="107"/>
      <c r="M97" s="107"/>
    </row>
    <row r="98" spans="3:45" ht="12.75" customHeight="1" x14ac:dyDescent="0.3">
      <c r="D98" s="621" t="s">
        <v>284</v>
      </c>
      <c r="E98" s="273"/>
      <c r="F98" s="273"/>
      <c r="G98" s="273"/>
      <c r="H98" s="273"/>
      <c r="I98" s="273"/>
      <c r="J98" s="273"/>
      <c r="K98" s="424">
        <f>AVERAGE(M34:N34)</f>
        <v>39.454612498324209</v>
      </c>
      <c r="L98" s="445">
        <f>+K98</f>
        <v>39.454612498324209</v>
      </c>
      <c r="M98" s="445">
        <f>+L98</f>
        <v>39.454612498324209</v>
      </c>
      <c r="O98" s="209"/>
      <c r="P98" s="209"/>
      <c r="Q98" s="209"/>
      <c r="V98" s="368"/>
      <c r="W98" s="368"/>
      <c r="X98" s="368"/>
      <c r="Y98" s="368"/>
      <c r="Z98" s="368"/>
      <c r="AA98" s="368"/>
      <c r="AB98" s="111"/>
      <c r="AC98" s="111"/>
    </row>
    <row r="99" spans="3:45" ht="12.75" hidden="1" customHeight="1" outlineLevel="1" x14ac:dyDescent="0.3">
      <c r="D99" s="65" t="s">
        <v>262</v>
      </c>
      <c r="K99" s="440">
        <f>IF(AND(case=2,$U$14=1),Acquisitions!K54,0)</f>
        <v>0</v>
      </c>
      <c r="L99" s="146">
        <f>K99</f>
        <v>0</v>
      </c>
      <c r="M99" s="146">
        <f>L99</f>
        <v>0</v>
      </c>
      <c r="O99" s="209"/>
      <c r="P99" s="209"/>
      <c r="Q99" s="209"/>
      <c r="AB99" s="111"/>
      <c r="AC99" s="111"/>
    </row>
    <row r="100" spans="3:45" ht="5.15" customHeight="1" collapsed="1" x14ac:dyDescent="0.3">
      <c r="K100" s="151" t="s">
        <v>9</v>
      </c>
      <c r="L100" s="151" t="s">
        <v>9</v>
      </c>
      <c r="M100" s="151" t="s">
        <v>9</v>
      </c>
      <c r="N100" s="189"/>
      <c r="O100" s="189"/>
      <c r="P100" s="189"/>
      <c r="Q100" s="189"/>
    </row>
    <row r="101" spans="3:45" ht="12.75" customHeight="1" x14ac:dyDescent="0.3">
      <c r="D101" s="66" t="s">
        <v>145</v>
      </c>
      <c r="K101" s="14">
        <f>SUM(K98:K99)</f>
        <v>39.454612498324209</v>
      </c>
      <c r="L101" s="14">
        <f>SUM(L98:L99)</f>
        <v>39.454612498324209</v>
      </c>
      <c r="M101" s="14">
        <f>SUM(M98:M99)</f>
        <v>39.454612498324209</v>
      </c>
      <c r="O101" s="209"/>
      <c r="P101" s="209"/>
      <c r="Q101" s="209"/>
      <c r="AB101" s="111"/>
      <c r="AC101" s="111"/>
    </row>
    <row r="102" spans="3:45" ht="5.15" customHeight="1" x14ac:dyDescent="0.3">
      <c r="K102" s="151" t="s">
        <v>9</v>
      </c>
      <c r="L102" s="151" t="s">
        <v>9</v>
      </c>
      <c r="M102" s="151" t="s">
        <v>9</v>
      </c>
      <c r="N102" s="189"/>
      <c r="O102" s="189"/>
      <c r="P102" s="189"/>
      <c r="Q102" s="189"/>
    </row>
    <row r="103" spans="3:45" s="66" customFormat="1" ht="12.75" customHeight="1" x14ac:dyDescent="0.35">
      <c r="C103" s="67"/>
      <c r="D103" s="66" t="s">
        <v>20</v>
      </c>
      <c r="K103" s="210">
        <f>+K95*K101</f>
        <v>512.90996247821477</v>
      </c>
      <c r="L103" s="210">
        <f>+L95*L101</f>
        <v>552.36457497653896</v>
      </c>
      <c r="M103" s="210">
        <f>+M95*M101</f>
        <v>591.81918747486316</v>
      </c>
    </row>
    <row r="104" spans="3:45" ht="5.15" customHeight="1" x14ac:dyDescent="0.35">
      <c r="K104" s="111"/>
      <c r="L104" s="111"/>
      <c r="M104" s="111"/>
    </row>
    <row r="105" spans="3:45" ht="12.75" customHeight="1" x14ac:dyDescent="0.35">
      <c r="D105" s="645" t="s">
        <v>220</v>
      </c>
      <c r="E105" s="273"/>
      <c r="F105" s="273"/>
      <c r="G105" s="273"/>
      <c r="H105" s="273"/>
      <c r="I105" s="273"/>
      <c r="J105" s="273"/>
      <c r="K105" s="518">
        <f ca="1">+-AVERAGE(M74:N74)</f>
        <v>-124.55477911748093</v>
      </c>
      <c r="L105" s="445">
        <f ca="1">+K105</f>
        <v>-124.55477911748093</v>
      </c>
      <c r="M105" s="445">
        <f ca="1">+L105</f>
        <v>-124.55477911748093</v>
      </c>
    </row>
    <row r="106" spans="3:45" ht="12.75" hidden="1" customHeight="1" outlineLevel="1" x14ac:dyDescent="0.35">
      <c r="D106" s="65" t="s">
        <v>35</v>
      </c>
      <c r="K106" s="402">
        <f ca="1">-AVERAGE($N$82,$O$82)</f>
        <v>0</v>
      </c>
      <c r="L106" s="146">
        <f ca="1">+K106</f>
        <v>0</v>
      </c>
      <c r="M106" s="146">
        <f ca="1">+L106</f>
        <v>0</v>
      </c>
      <c r="AH106" s="180"/>
    </row>
    <row r="107" spans="3:45" ht="12.75" customHeight="1" collapsed="1" x14ac:dyDescent="0.35">
      <c r="D107" s="65" t="s">
        <v>242</v>
      </c>
      <c r="K107" s="402">
        <f>-SUM($D$11:$D$12)</f>
        <v>-161.85000000000002</v>
      </c>
      <c r="L107" s="146">
        <f>-SUM($D$11:$D$12)</f>
        <v>-161.85000000000002</v>
      </c>
      <c r="M107" s="146">
        <f>-SUM($D$11:$D$12)</f>
        <v>-161.85000000000002</v>
      </c>
      <c r="AE107" s="66"/>
      <c r="AF107" s="66"/>
      <c r="AG107" s="66"/>
      <c r="AH107"/>
    </row>
    <row r="108" spans="3:45" ht="5.15" customHeight="1" x14ac:dyDescent="0.3">
      <c r="K108" s="151" t="s">
        <v>9</v>
      </c>
      <c r="L108" s="151" t="s">
        <v>9</v>
      </c>
      <c r="M108" s="151" t="s">
        <v>9</v>
      </c>
      <c r="N108" s="189"/>
      <c r="O108" s="189"/>
      <c r="P108" s="189"/>
      <c r="Q108" s="189"/>
    </row>
    <row r="109" spans="3:45" s="66" customFormat="1" ht="12.75" customHeight="1" x14ac:dyDescent="0.35">
      <c r="C109" s="67"/>
      <c r="D109" s="66" t="s">
        <v>21</v>
      </c>
      <c r="K109" s="210">
        <f ca="1">+SUM(K103:K108)</f>
        <v>226.50518336073378</v>
      </c>
      <c r="L109" s="210">
        <f ca="1">+SUM(L103:L108)</f>
        <v>265.95979585905798</v>
      </c>
      <c r="M109" s="210">
        <f ca="1">+SUM(M103:M108)</f>
        <v>305.41440835738217</v>
      </c>
      <c r="U109" s="202" t="s">
        <v>128</v>
      </c>
      <c r="AE109" s="66" t="s">
        <v>167</v>
      </c>
      <c r="AF109" s="65"/>
      <c r="AG109" s="65"/>
      <c r="AI109" s="693">
        <v>1</v>
      </c>
      <c r="AJ109" s="693">
        <v>1</v>
      </c>
    </row>
    <row r="110" spans="3:45" ht="12.75" customHeight="1" x14ac:dyDescent="0.35">
      <c r="C110" s="65"/>
      <c r="J110" s="211"/>
      <c r="K110" s="75"/>
      <c r="L110" s="75"/>
      <c r="M110" s="75"/>
      <c r="O110" s="66" t="s">
        <v>22</v>
      </c>
      <c r="U110" s="484">
        <v>10</v>
      </c>
    </row>
    <row r="111" spans="3:45" ht="12.75" customHeight="1" x14ac:dyDescent="0.35">
      <c r="C111" s="67" t="s">
        <v>23</v>
      </c>
      <c r="F111" s="211"/>
      <c r="G111" s="211"/>
      <c r="H111" s="896" t="str">
        <f>+J16</f>
        <v>TJC Projections</v>
      </c>
      <c r="I111" s="875"/>
      <c r="J111" s="875"/>
      <c r="K111" s="875"/>
      <c r="L111" s="875"/>
      <c r="M111" s="897"/>
      <c r="N111"/>
      <c r="O111" s="212" t="s">
        <v>24</v>
      </c>
      <c r="P111" s="213" t="s">
        <v>25</v>
      </c>
      <c r="Q111" s="214"/>
      <c r="R111" s="215"/>
      <c r="AF111" s="291"/>
      <c r="AG111" s="81">
        <f>+I111</f>
        <v>0</v>
      </c>
      <c r="AH111" s="82"/>
      <c r="AI111" s="82"/>
      <c r="AJ111" s="82"/>
      <c r="AK111" s="82"/>
      <c r="AL111" s="82"/>
      <c r="AM111" s="82"/>
      <c r="AN111"/>
      <c r="AO111"/>
    </row>
    <row r="112" spans="3:45" ht="12.75" customHeight="1" x14ac:dyDescent="0.35">
      <c r="C112" s="216"/>
      <c r="D112" s="159"/>
      <c r="E112" s="217" t="s">
        <v>26</v>
      </c>
      <c r="F112" s="218" t="s">
        <v>27</v>
      </c>
      <c r="G112" s="877"/>
      <c r="H112" s="884">
        <v>45838</v>
      </c>
      <c r="I112" s="607">
        <f>EDATE(H112,12)</f>
        <v>46203</v>
      </c>
      <c r="J112" s="607">
        <f t="shared" ref="J112:M112" si="191">EDATE(I112,12)</f>
        <v>46568</v>
      </c>
      <c r="K112" s="607">
        <f t="shared" si="191"/>
        <v>46934</v>
      </c>
      <c r="L112" s="607">
        <f t="shared" si="191"/>
        <v>47299</v>
      </c>
      <c r="M112" s="887">
        <f t="shared" si="191"/>
        <v>47664</v>
      </c>
      <c r="N112"/>
      <c r="O112" s="219" t="s">
        <v>57</v>
      </c>
      <c r="P112" s="478">
        <f>P114</f>
        <v>13</v>
      </c>
      <c r="Q112" s="479">
        <f>Q114</f>
        <v>14</v>
      </c>
      <c r="R112" s="480">
        <f>R114</f>
        <v>15</v>
      </c>
      <c r="U112" s="118"/>
      <c r="AF112" s="644">
        <f>G112</f>
        <v>0</v>
      </c>
      <c r="AG112" s="644">
        <f>I112</f>
        <v>46203</v>
      </c>
      <c r="AH112" s="644">
        <f>J112</f>
        <v>46568</v>
      </c>
      <c r="AI112" s="644">
        <f>K112</f>
        <v>46934</v>
      </c>
      <c r="AJ112" s="644">
        <f>L112</f>
        <v>47299</v>
      </c>
      <c r="AK112" s="644">
        <f>L112</f>
        <v>47299</v>
      </c>
      <c r="AL112" s="644">
        <f>M112</f>
        <v>47664</v>
      </c>
      <c r="AM112" s="644">
        <f>EOMONTH(AL112,12)</f>
        <v>48029</v>
      </c>
      <c r="AN112"/>
      <c r="AQ112" s="202" t="s">
        <v>110</v>
      </c>
      <c r="AR112" s="202" t="s">
        <v>222</v>
      </c>
      <c r="AS112" s="202" t="s">
        <v>111</v>
      </c>
    </row>
    <row r="113" spans="2:45" ht="6" customHeight="1" x14ac:dyDescent="0.35">
      <c r="C113" s="220"/>
      <c r="E113" s="189" t="s">
        <v>9</v>
      </c>
      <c r="F113" s="221" t="s">
        <v>9</v>
      </c>
      <c r="G113" s="189" t="s">
        <v>9</v>
      </c>
      <c r="H113" s="466" t="s">
        <v>9</v>
      </c>
      <c r="I113" s="151" t="s">
        <v>9</v>
      </c>
      <c r="J113" s="151" t="s">
        <v>9</v>
      </c>
      <c r="K113" s="151" t="s">
        <v>9</v>
      </c>
      <c r="L113" s="151" t="s">
        <v>9</v>
      </c>
      <c r="M113" s="466" t="s">
        <v>9</v>
      </c>
      <c r="N113"/>
      <c r="O113" s="222" t="s">
        <v>28</v>
      </c>
      <c r="P113" s="223" t="s">
        <v>9</v>
      </c>
      <c r="Q113" s="151" t="s">
        <v>9</v>
      </c>
      <c r="R113" s="224" t="s">
        <v>9</v>
      </c>
      <c r="AF113" s="189"/>
      <c r="AG113" s="189"/>
      <c r="AH113" s="189"/>
      <c r="AI113" s="189"/>
      <c r="AJ113" s="189"/>
      <c r="AK113" s="189"/>
      <c r="AL113" s="189"/>
      <c r="AM113" s="189"/>
      <c r="AN113" s="189"/>
    </row>
    <row r="114" spans="2:45" ht="12.75" customHeight="1" x14ac:dyDescent="0.35">
      <c r="C114" s="108" t="str">
        <f>+TEXT(K95,"0.00x")&amp;" Exit Multiple"</f>
        <v>13.00x Exit Multiple</v>
      </c>
      <c r="E114" s="111"/>
      <c r="F114" s="225"/>
      <c r="G114" s="189"/>
      <c r="H114" s="885"/>
      <c r="I114" s="226"/>
      <c r="J114" s="226"/>
      <c r="K114" s="226"/>
      <c r="L114" s="226"/>
      <c r="M114" s="888"/>
      <c r="N114"/>
      <c r="O114" s="227">
        <f ca="1">E118</f>
        <v>0.19897313714027406</v>
      </c>
      <c r="P114" s="228">
        <f>Q114-1</f>
        <v>13</v>
      </c>
      <c r="Q114" s="228">
        <v>14</v>
      </c>
      <c r="R114" s="694">
        <f>Q114+1</f>
        <v>15</v>
      </c>
      <c r="U114" s="66" t="s">
        <v>148</v>
      </c>
      <c r="AF114" s="189"/>
      <c r="AG114" s="226"/>
      <c r="AH114" s="226"/>
      <c r="AI114" s="226"/>
      <c r="AJ114" s="226"/>
      <c r="AK114" s="226"/>
      <c r="AL114" s="226"/>
      <c r="AM114" s="226"/>
      <c r="AN114" s="226"/>
    </row>
    <row r="115" spans="2:45" ht="12.75" customHeight="1" x14ac:dyDescent="0.35">
      <c r="C115" s="122" t="str">
        <f>+"      "&amp;O10</f>
        <v xml:space="preserve">      Resolute VI</v>
      </c>
      <c r="D115" s="109"/>
      <c r="E115" s="123">
        <f ca="1">+XIRR(H115:M115,H$112:M$112)</f>
        <v>0.17696835398674016</v>
      </c>
      <c r="F115" s="883">
        <f ca="1">-SUM(I115:M115)/H115</f>
        <v>2.2595283597445808</v>
      </c>
      <c r="G115" s="125"/>
      <c r="H115" s="485">
        <f>-SUM($D$11:$D$12)*$P$10</f>
        <v>-149.10000000000002</v>
      </c>
      <c r="I115" s="245">
        <v>0</v>
      </c>
      <c r="J115" s="245">
        <v>0</v>
      </c>
      <c r="K115" s="245">
        <v>0</v>
      </c>
      <c r="L115" s="245">
        <v>0</v>
      </c>
      <c r="M115" s="810">
        <f ca="1">+-K107*P10+K109*AS115</f>
        <v>336.89567843791701</v>
      </c>
      <c r="N115"/>
      <c r="O115" s="485">
        <f>O117-$U$110</f>
        <v>235</v>
      </c>
      <c r="P115" s="330">
        <f t="dataTable" ref="P115:R124" dt2D="1" dtr="1" r1="L95" r2="K10" ca="1"/>
        <v>0.2070885121822357</v>
      </c>
      <c r="Q115" s="110">
        <v>0.22977603077888492</v>
      </c>
      <c r="R115" s="331">
        <v>0.25090225338935845</v>
      </c>
      <c r="U115" s="102" t="s">
        <v>46</v>
      </c>
      <c r="V115" s="103"/>
      <c r="W115" s="103"/>
      <c r="X115" s="486">
        <v>0.01</v>
      </c>
      <c r="Y115" s="104">
        <f>+X115*SUM($D$10,$X$4)</f>
        <v>1.1845000000000001</v>
      </c>
      <c r="Z115" s="413">
        <f>+$BN$10</f>
        <v>235</v>
      </c>
      <c r="AA115" s="843" t="b">
        <f>+Z115=O115</f>
        <v>1</v>
      </c>
      <c r="AB115" s="85"/>
      <c r="AE115" s="65" t="s">
        <v>109</v>
      </c>
      <c r="AF115" s="125">
        <f>-SUM($D$11:$D$12)*$P$10</f>
        <v>-149.10000000000002</v>
      </c>
      <c r="AG115" s="245"/>
      <c r="AH115" s="245"/>
      <c r="AI115" s="245"/>
      <c r="AJ115" s="245"/>
      <c r="AK115" s="245"/>
      <c r="AM115" s="125">
        <f>IF(case=3,-K107*P10+K109*AS115,0)</f>
        <v>0</v>
      </c>
      <c r="AN115" s="245"/>
      <c r="AQ115" s="522" t="str">
        <f>IFERROR(XIRR(AF115:AM115,AF$112:AM$112),"NM")</f>
        <v>NM</v>
      </c>
      <c r="AR115" s="731">
        <v>1</v>
      </c>
      <c r="AS115" s="708">
        <f>+IF(AR115=1,$AF$126,#REF!)</f>
        <v>0.82910101946246528</v>
      </c>
    </row>
    <row r="116" spans="2:45" ht="12.75" customHeight="1" x14ac:dyDescent="0.35">
      <c r="C116" s="122" t="str">
        <f>+"      "&amp;O11</f>
        <v xml:space="preserve">      Sellers / Mgmt.</v>
      </c>
      <c r="E116" s="123">
        <f ca="1">+XIRR(H116:M116,H$112:M$112)</f>
        <v>0.32167511582374575</v>
      </c>
      <c r="F116" s="883">
        <f ca="1">-SUM(I116:M116)/H116</f>
        <v>4.0360396017895512</v>
      </c>
      <c r="G116" s="97"/>
      <c r="H116" s="474">
        <f>-SUM($D$11:$D$12)*$P$11</f>
        <v>-12.75</v>
      </c>
      <c r="I116" s="307">
        <v>0</v>
      </c>
      <c r="J116" s="307">
        <v>0</v>
      </c>
      <c r="K116" s="307">
        <v>0</v>
      </c>
      <c r="L116" s="307">
        <v>0</v>
      </c>
      <c r="M116" s="852">
        <f ca="1">+-K107*P11+AS116*K109</f>
        <v>51.459504922816784</v>
      </c>
      <c r="N116"/>
      <c r="O116" s="335">
        <f>O115/X4</f>
        <v>12.737127371273713</v>
      </c>
      <c r="P116" s="817" t="e">
        <v>#NUM!</v>
      </c>
      <c r="Q116" s="818" t="e">
        <v>#NUM!</v>
      </c>
      <c r="R116" s="819" t="e">
        <v>#NUM!</v>
      </c>
      <c r="U116" s="71" t="s">
        <v>47</v>
      </c>
      <c r="V116" s="85"/>
      <c r="W116" s="85"/>
      <c r="X116" s="487">
        <v>0.01</v>
      </c>
      <c r="Y116" s="105">
        <f>+X116*SUM($D$10,$X$4)</f>
        <v>1.1845000000000001</v>
      </c>
      <c r="Z116" s="85"/>
      <c r="AE116" s="65" t="s">
        <v>108</v>
      </c>
      <c r="AF116" s="97">
        <f>-SUM($D$11:$D$12)*$P$11</f>
        <v>-12.75</v>
      </c>
      <c r="AG116" s="245"/>
      <c r="AH116" s="245"/>
      <c r="AI116" s="245"/>
      <c r="AJ116" s="245"/>
      <c r="AK116" s="245"/>
      <c r="AM116" s="97">
        <f>IF(case=3,-K107*P11+AS116*K109,0)</f>
        <v>0</v>
      </c>
      <c r="AN116" s="245"/>
      <c r="AQ116" s="522" t="str">
        <f>IFERROR(XIRR(AF116:AM116,AF$112:AM$112),"NM")</f>
        <v>NM</v>
      </c>
      <c r="AR116" s="731">
        <v>1</v>
      </c>
      <c r="AS116" s="708">
        <f>+IF(AR116=1,$AF$127,$AF$131)</f>
        <v>0.17089898053753474</v>
      </c>
    </row>
    <row r="117" spans="2:45" ht="12.75" customHeight="1" x14ac:dyDescent="0.35">
      <c r="C117" s="108" t="str">
        <f>+TEXT(L95,"0.00x")&amp;" Exit Multiple"</f>
        <v>14.00x Exit Multiple</v>
      </c>
      <c r="E117" s="123"/>
      <c r="F117" s="225"/>
      <c r="G117" s="189"/>
      <c r="H117" s="885"/>
      <c r="I117" s="876"/>
      <c r="J117" s="876"/>
      <c r="K117" s="876"/>
      <c r="L117" s="876"/>
      <c r="M117" s="889"/>
      <c r="N117"/>
      <c r="O117" s="485">
        <f>O119-$U$110</f>
        <v>245</v>
      </c>
      <c r="P117" s="330">
        <v>0.19141654372215269</v>
      </c>
      <c r="Q117" s="110">
        <v>0.21375032067298885</v>
      </c>
      <c r="R117" s="331">
        <v>0.23455086350440976</v>
      </c>
      <c r="U117" s="71" t="s">
        <v>48</v>
      </c>
      <c r="X117" s="239"/>
      <c r="Y117" s="240">
        <v>1</v>
      </c>
      <c r="Z117" s="413">
        <f>+$BO$10</f>
        <v>245</v>
      </c>
      <c r="AA117" s="843" t="b">
        <f>+Z117=O117</f>
        <v>1</v>
      </c>
      <c r="AB117" s="85"/>
      <c r="AF117" s="189"/>
      <c r="AG117" s="241"/>
      <c r="AH117" s="241"/>
      <c r="AI117" s="241"/>
      <c r="AJ117" s="241"/>
      <c r="AK117" s="241"/>
      <c r="AM117" s="226"/>
      <c r="AN117" s="241"/>
      <c r="AQ117" s="523"/>
      <c r="AR117" s="527"/>
    </row>
    <row r="118" spans="2:45" ht="12.75" customHeight="1" x14ac:dyDescent="0.35">
      <c r="C118" s="122" t="str">
        <f>+C115</f>
        <v xml:space="preserve">      Resolute VI</v>
      </c>
      <c r="D118" s="109"/>
      <c r="E118" s="123">
        <f t="shared" ref="E118:E122" ca="1" si="192">+XIRR(H118:M118,H$112:M$112)</f>
        <v>0.19897313714027406</v>
      </c>
      <c r="F118" s="124">
        <f t="shared" ref="F118:F122" ca="1" si="193">-SUM(I118:M118)/H118</f>
        <v>2.4789237953237699</v>
      </c>
      <c r="G118" s="125"/>
      <c r="H118" s="485">
        <f>+H115</f>
        <v>-149.10000000000002</v>
      </c>
      <c r="I118" s="245">
        <f>+I$115</f>
        <v>0</v>
      </c>
      <c r="J118" s="245">
        <f>+J$115</f>
        <v>0</v>
      </c>
      <c r="K118" s="245">
        <f>+K$115</f>
        <v>0</v>
      </c>
      <c r="L118" s="245">
        <f>+L$115</f>
        <v>0</v>
      </c>
      <c r="M118" s="810">
        <f ca="1">+-L107*P10+L109*AS118</f>
        <v>369.60753788277418</v>
      </c>
      <c r="N118"/>
      <c r="O118" s="335">
        <f>O117/X4</f>
        <v>13.279132791327914</v>
      </c>
      <c r="P118" s="817" t="e">
        <v>#NUM!</v>
      </c>
      <c r="Q118" s="818" t="e">
        <v>#NUM!</v>
      </c>
      <c r="R118" s="819" t="e">
        <v>#NUM!</v>
      </c>
      <c r="U118" s="71" t="s">
        <v>49</v>
      </c>
      <c r="X118" s="239"/>
      <c r="Y118" s="240">
        <v>2.5</v>
      </c>
      <c r="AE118" s="65" t="s">
        <v>109</v>
      </c>
      <c r="AF118" s="125">
        <f>-SUM($D$11:$D$12)*$P$10</f>
        <v>-149.10000000000002</v>
      </c>
      <c r="AG118" s="245"/>
      <c r="AH118" s="245"/>
      <c r="AI118" s="245"/>
      <c r="AJ118" s="245"/>
      <c r="AK118" s="245"/>
      <c r="AM118" s="125">
        <f>IF(case=3,-L107*P10+L109*AS118,0)</f>
        <v>0</v>
      </c>
      <c r="AN118" s="245"/>
      <c r="AQ118" s="522" t="str">
        <f>IFERROR(XIRR(AF118:AM118,AF$112:AM$112),"NM")</f>
        <v>NM</v>
      </c>
      <c r="AR118" s="731">
        <v>1</v>
      </c>
      <c r="AS118" s="708">
        <f>+IF(AR118=1,$AF$126,#REF!)</f>
        <v>0.82910101946246528</v>
      </c>
    </row>
    <row r="119" spans="2:45" ht="12.75" customHeight="1" x14ac:dyDescent="0.35">
      <c r="C119" s="122" t="str">
        <f>+C116</f>
        <v xml:space="preserve">      Sellers / Mgmt.</v>
      </c>
      <c r="E119" s="123">
        <f t="shared" ca="1" si="192"/>
        <v>0.3546082079410553</v>
      </c>
      <c r="F119" s="124">
        <f t="shared" ca="1" si="193"/>
        <v>4.5648829785320677</v>
      </c>
      <c r="G119" s="97"/>
      <c r="H119" s="474">
        <f>+H116</f>
        <v>-12.75</v>
      </c>
      <c r="I119" s="307">
        <v>0</v>
      </c>
      <c r="J119" s="307">
        <v>0</v>
      </c>
      <c r="K119" s="307">
        <v>0</v>
      </c>
      <c r="L119" s="307">
        <v>0</v>
      </c>
      <c r="M119" s="852">
        <f ca="1">-L107*P11+L109*AS119</f>
        <v>58.20225797628386</v>
      </c>
      <c r="N119"/>
      <c r="O119" s="356">
        <v>255</v>
      </c>
      <c r="P119" s="330">
        <v>0.17696835398674016</v>
      </c>
      <c r="Q119" s="110">
        <v>0.19897313714027406</v>
      </c>
      <c r="R119" s="331">
        <v>0.21947092413902283</v>
      </c>
      <c r="U119" s="71" t="s">
        <v>50</v>
      </c>
      <c r="X119" s="239"/>
      <c r="Y119" s="105">
        <f>Y120-SUM(Y115:Y118)</f>
        <v>0.98099999999999987</v>
      </c>
      <c r="Z119" s="413">
        <f>+$BP$10</f>
        <v>255</v>
      </c>
      <c r="AA119" s="843" t="b">
        <f>+Z119=O119</f>
        <v>1</v>
      </c>
      <c r="AB119" s="85"/>
      <c r="AE119" s="65" t="s">
        <v>108</v>
      </c>
      <c r="AF119" s="97">
        <f>-SUM($D$11:$D$12)*$P$11</f>
        <v>-12.75</v>
      </c>
      <c r="AG119" s="245"/>
      <c r="AH119" s="245"/>
      <c r="AI119" s="245"/>
      <c r="AJ119" s="245"/>
      <c r="AK119" s="245"/>
      <c r="AM119" s="97">
        <f>IF(case=3,-L107*P11+L109*AS119,0)</f>
        <v>0</v>
      </c>
      <c r="AN119" s="245"/>
      <c r="AQ119" s="522" t="str">
        <f>IFERROR(XIRR(AF119:AM119,AF$112:AM$112),"NM")</f>
        <v>NM</v>
      </c>
      <c r="AR119" s="731">
        <v>1</v>
      </c>
      <c r="AS119" s="708">
        <f>+IF(AR119=1,$AF$127,$AF$131)</f>
        <v>0.17089898053753474</v>
      </c>
    </row>
    <row r="120" spans="2:45" ht="12.75" customHeight="1" x14ac:dyDescent="0.35">
      <c r="C120" s="108" t="str">
        <f>+TEXT(M95,"0.00x")&amp;" Exit Multiple"</f>
        <v>15.00x Exit Multiple</v>
      </c>
      <c r="E120" s="123"/>
      <c r="F120" s="225"/>
      <c r="G120" s="189"/>
      <c r="H120" s="885"/>
      <c r="I120" s="876"/>
      <c r="J120" s="876"/>
      <c r="K120" s="876"/>
      <c r="L120" s="876"/>
      <c r="M120" s="889"/>
      <c r="N120"/>
      <c r="O120" s="335">
        <f>O119/X4</f>
        <v>13.821138211382115</v>
      </c>
      <c r="P120" s="817" t="e">
        <v>#NUM!</v>
      </c>
      <c r="Q120" s="818" t="e">
        <v>#NUM!</v>
      </c>
      <c r="R120" s="819" t="e">
        <v>#NUM!</v>
      </c>
      <c r="U120" s="106" t="s">
        <v>51</v>
      </c>
      <c r="V120" s="66"/>
      <c r="W120" s="66"/>
      <c r="X120" s="758">
        <f>Y120/K10</f>
        <v>2.6862745098039216E-2</v>
      </c>
      <c r="Y120" s="967">
        <v>6.85</v>
      </c>
      <c r="Z120" s="66"/>
      <c r="AF120" s="189"/>
      <c r="AG120" s="241"/>
      <c r="AH120" s="241"/>
      <c r="AI120" s="241"/>
      <c r="AJ120" s="241"/>
      <c r="AK120" s="241"/>
      <c r="AM120" s="226"/>
      <c r="AN120" s="241"/>
      <c r="AQ120" s="523"/>
      <c r="AR120" s="527"/>
    </row>
    <row r="121" spans="2:45" ht="12.75" customHeight="1" x14ac:dyDescent="0.35">
      <c r="C121" s="122" t="str">
        <f>+C118</f>
        <v xml:space="preserve">      Resolute VI</v>
      </c>
      <c r="D121" s="109"/>
      <c r="E121" s="123">
        <f t="shared" ca="1" si="192"/>
        <v>0.21947092413902283</v>
      </c>
      <c r="F121" s="124">
        <f t="shared" ca="1" si="193"/>
        <v>2.6983192309029591</v>
      </c>
      <c r="G121" s="125"/>
      <c r="H121" s="485">
        <f>+H118</f>
        <v>-149.10000000000002</v>
      </c>
      <c r="I121" s="245">
        <f>+I$115</f>
        <v>0</v>
      </c>
      <c r="J121" s="245">
        <f>+J$115</f>
        <v>0</v>
      </c>
      <c r="K121" s="245">
        <f>+K$115</f>
        <v>0</v>
      </c>
      <c r="L121" s="245">
        <f>+L$115</f>
        <v>0</v>
      </c>
      <c r="M121" s="810">
        <f ca="1">+-M107*P10+M109*AS121</f>
        <v>402.31939732763124</v>
      </c>
      <c r="N121"/>
      <c r="O121" s="485">
        <f>O119+$U$110</f>
        <v>265</v>
      </c>
      <c r="P121" s="330">
        <v>0.16358289122581485</v>
      </c>
      <c r="Q121" s="110">
        <v>0.18528023362159732</v>
      </c>
      <c r="R121" s="331">
        <v>0.20549519658088689</v>
      </c>
      <c r="U121" s="71"/>
      <c r="Y121" s="165"/>
      <c r="Z121" s="413">
        <f>+$BQ$10</f>
        <v>265</v>
      </c>
      <c r="AA121" s="843" t="b">
        <f>+Z121=O121</f>
        <v>1</v>
      </c>
      <c r="AB121" s="85"/>
      <c r="AE121" s="65" t="s">
        <v>109</v>
      </c>
      <c r="AF121" s="125">
        <f>-SUM($D$11:$D$12)*$P$10</f>
        <v>-149.10000000000002</v>
      </c>
      <c r="AG121" s="245"/>
      <c r="AH121" s="245"/>
      <c r="AI121" s="245"/>
      <c r="AJ121" s="245"/>
      <c r="AK121" s="245"/>
      <c r="AM121" s="125">
        <f>IF(case=3,-M107*P10+M109*AS121,0)</f>
        <v>0</v>
      </c>
      <c r="AN121" s="245"/>
      <c r="AQ121" s="522" t="str">
        <f>IFERROR(XIRR(AF121:AM121,AF$112:AM$112),"NM")</f>
        <v>NM</v>
      </c>
      <c r="AR121" s="731">
        <v>1</v>
      </c>
      <c r="AS121" s="708">
        <f>+IF(AR121=1,$AF$126,#REF!)</f>
        <v>0.82910101946246528</v>
      </c>
    </row>
    <row r="122" spans="2:45" ht="12.75" customHeight="1" x14ac:dyDescent="0.35">
      <c r="C122" s="126" t="str">
        <f>+C119</f>
        <v xml:space="preserve">      Sellers / Mgmt.</v>
      </c>
      <c r="D122" s="127"/>
      <c r="E122" s="128">
        <f t="shared" ca="1" si="192"/>
        <v>0.38461707234382625</v>
      </c>
      <c r="F122" s="129">
        <f t="shared" ca="1" si="193"/>
        <v>5.0937263552745842</v>
      </c>
      <c r="G122" s="97"/>
      <c r="H122" s="474">
        <f>+H119</f>
        <v>-12.75</v>
      </c>
      <c r="I122" s="307">
        <v>0</v>
      </c>
      <c r="J122" s="307">
        <v>0</v>
      </c>
      <c r="K122" s="307">
        <v>0</v>
      </c>
      <c r="L122" s="307">
        <v>0</v>
      </c>
      <c r="M122" s="852">
        <f ca="1">+-M107*P11+M109*AS122</f>
        <v>64.945011029750944</v>
      </c>
      <c r="N122"/>
      <c r="O122" s="335">
        <f>O121/X4</f>
        <v>14.363143631436316</v>
      </c>
      <c r="P122" s="818" t="e">
        <v>#NUM!</v>
      </c>
      <c r="Q122" s="818" t="e">
        <v>#NUM!</v>
      </c>
      <c r="R122" s="819" t="e">
        <v>#NUM!</v>
      </c>
      <c r="U122" s="71"/>
      <c r="Y122" s="165"/>
      <c r="AE122" s="65" t="s">
        <v>108</v>
      </c>
      <c r="AF122" s="97">
        <f>-SUM($D$11:$D$12)*$P$11</f>
        <v>-12.75</v>
      </c>
      <c r="AG122" s="245"/>
      <c r="AH122" s="245"/>
      <c r="AI122" s="245"/>
      <c r="AJ122" s="245"/>
      <c r="AK122" s="245"/>
      <c r="AM122" s="97">
        <f>IF(case=3,-M107*P11+M109*AS122,0)</f>
        <v>0</v>
      </c>
      <c r="AN122" s="245"/>
      <c r="AQ122" s="522" t="str">
        <f>IFERROR(XIRR(AF122:AM122,AF$112:AM$112),"NM")</f>
        <v>NM</v>
      </c>
      <c r="AR122" s="731">
        <v>1</v>
      </c>
      <c r="AS122" s="708">
        <f>+IF(AR122=1,$AF$127,$AF$131)</f>
        <v>0.17089898053753474</v>
      </c>
    </row>
    <row r="123" spans="2:45" ht="12.75" customHeight="1" x14ac:dyDescent="0.35">
      <c r="C123" s="65"/>
      <c r="H123" s="886"/>
      <c r="I123" s="178"/>
      <c r="J123" s="178"/>
      <c r="K123" s="178"/>
      <c r="L123" s="178"/>
      <c r="M123" s="886"/>
      <c r="O123" s="485">
        <f>O121+$U$110</f>
        <v>275</v>
      </c>
      <c r="P123" s="330">
        <v>0.15112815499305723</v>
      </c>
      <c r="Q123" s="110">
        <v>0.17253696322441103</v>
      </c>
      <c r="R123" s="331">
        <v>0.19248663783073428</v>
      </c>
      <c r="U123" s="229" t="s">
        <v>164</v>
      </c>
      <c r="V123" s="230"/>
      <c r="W123" s="230"/>
      <c r="X123" s="230"/>
      <c r="Y123" s="231">
        <f>$Y$116/$F$44</f>
        <v>0.16921428571428573</v>
      </c>
      <c r="Z123" s="413">
        <f>+$BR$10</f>
        <v>275</v>
      </c>
      <c r="AA123" s="843" t="b">
        <f>+Z123=O123</f>
        <v>1</v>
      </c>
      <c r="AB123" s="85"/>
    </row>
    <row r="124" spans="2:45" ht="12.75" customHeight="1" x14ac:dyDescent="0.35">
      <c r="C124" s="65"/>
      <c r="E124" s="150"/>
      <c r="O124" s="336">
        <f>O123/X4</f>
        <v>14.905149051490515</v>
      </c>
      <c r="P124" s="820" t="e">
        <v>#NUM!</v>
      </c>
      <c r="Q124" s="820" t="e">
        <v>#NUM!</v>
      </c>
      <c r="R124" s="821" t="e">
        <v>#NUM!</v>
      </c>
      <c r="U124" s="119"/>
      <c r="AB124" s="232"/>
      <c r="AC124" s="232"/>
    </row>
    <row r="125" spans="2:45" ht="12.75" customHeight="1" x14ac:dyDescent="0.35">
      <c r="B125" s="115" t="str">
        <f>"Note: Fiscal Year Ended December 31."</f>
        <v>Note: Fiscal Year Ended December 31.</v>
      </c>
      <c r="C125" s="159"/>
      <c r="D125" s="159"/>
      <c r="E125" s="150"/>
      <c r="R125" s="125"/>
      <c r="S125" s="112"/>
      <c r="T125" s="112"/>
      <c r="U125" s="119"/>
      <c r="AB125" s="232"/>
      <c r="AC125" s="232"/>
      <c r="AE125" s="118" t="s">
        <v>223</v>
      </c>
    </row>
    <row r="126" spans="2:45" ht="12.75" customHeight="1" x14ac:dyDescent="0.35">
      <c r="B126" s="145" t="str">
        <f>"(1) Valuation and financing multiples use LTM Jun-25E EBITDA of "&amp;TEXT(X4,"$0.0")&amp;"mm, estimated as the average of FY24A and FY25E EBITDA at $18.5mm. Transaction modeled to close illustratively on June 30, 2025 with a 5-year hold period (exit on June 30, 2030)."</f>
        <v>(1) Valuation and financing multiples use LTM Jun-25E EBITDA of $18.5mm, estimated as the average of FY24A and FY25E EBITDA at $18.5mm. Transaction modeled to close illustratively on June 30, 2025 with a 5-year hold period (exit on June 30, 2030).</v>
      </c>
      <c r="C126" s="65"/>
      <c r="D126" s="109"/>
      <c r="E126" s="110"/>
      <c r="F126" s="114"/>
      <c r="G126" s="114"/>
      <c r="H126" s="114"/>
      <c r="I126" s="114"/>
      <c r="J126" s="97"/>
      <c r="K126" s="97"/>
      <c r="L126" s="97"/>
      <c r="M126" s="97"/>
      <c r="N126" s="97"/>
      <c r="O126" s="97"/>
      <c r="P126" s="97"/>
      <c r="Q126" s="97"/>
      <c r="R126" s="111"/>
      <c r="S126" s="112"/>
      <c r="T126" s="112"/>
      <c r="U126" s="414"/>
      <c r="V126" s="414"/>
      <c r="W126" s="414"/>
      <c r="X126" s="414"/>
      <c r="AE126" s="65" t="s">
        <v>109</v>
      </c>
      <c r="AF126" s="158">
        <f>1-AF127</f>
        <v>0.82910101946246528</v>
      </c>
    </row>
    <row r="127" spans="2:45" ht="12.75" customHeight="1" x14ac:dyDescent="0.35">
      <c r="B127" s="145" t="str">
        <f>"(2) Assumes "&amp;TEXT($X$3,"0.00x")&amp;" total leverage at close. First Lien rate of SOFR + "&amp;TEXT(AF4*10000,"general")&amp;" bps ("&amp;IF($AI$3&gt;0,TEXT($AI$3,"0.00%")&amp;" floor)","no floor)")&amp;" As of "&amp;TEXT(AG3,"m/d/yyyy")&amp;", three-month SOFR rate was ~"&amp;TEXT(AF3,"0.00%")&amp;"."</f>
        <v>(2) Assumes 5.50x total leverage at close. First Lien rate of SOFR + 500 bps (0.50% floor) As of 6/5/2025, three-month SOFR rate was ~4.29%.</v>
      </c>
      <c r="C127" s="65"/>
      <c r="D127" s="109"/>
      <c r="E127" s="123"/>
      <c r="F127" s="114"/>
      <c r="G127" s="114"/>
      <c r="H127" s="114"/>
      <c r="I127" s="114"/>
      <c r="J127" s="97"/>
      <c r="K127" s="97"/>
      <c r="L127" s="97"/>
      <c r="M127" s="97"/>
      <c r="N127" s="97"/>
      <c r="O127" s="97"/>
      <c r="P127" s="97"/>
      <c r="Q127" s="97"/>
      <c r="R127" s="111"/>
      <c r="S127" s="112"/>
      <c r="T127" s="112"/>
      <c r="U127" s="66"/>
      <c r="AB127" s="113"/>
      <c r="AC127" s="113"/>
      <c r="AE127" s="65" t="s">
        <v>108</v>
      </c>
      <c r="AF127" s="158">
        <f>+P11*(1-Q11)+Q11</f>
        <v>0.17089898053753474</v>
      </c>
    </row>
    <row r="128" spans="2:45" ht="12.75" customHeight="1" x14ac:dyDescent="0.35">
      <c r="B128" s="498" t="str">
        <f>+"(3) Includes "&amp;TEXT($Y$115,"$#,##0.0_);($#,##0.0)")&amp;"million of arrangement fees ("&amp;TEXT($X$115,"#0.0%;(#0.0%)")&amp;" of total debt including revolver, assumed equal to EBITDA), "&amp;TEXT($Y$116,"$#,##0.0_);($#,##0.0)")&amp;"million of OID ("&amp;TEXT($X$116,"#0.0%;(#0.0%)")&amp;" of total debt), "&amp;TEXT($Y$117,"$#,##0.0_);($#,##0.0)")&amp;"million of accounting fees, "&amp;TEXT($Y$118,"$#,##0.0_);($#,##0.0)")&amp;"million of legal fees and "&amp;TEXT($Y$119,"$#,##0.0_);($#,##0.0)")&amp;"million of cushion / other fees.           "</f>
        <v xml:space="preserve">(3) Includes $1.2 million of arrangement fees (1.0% of total debt including revolver, assumed equal to EBITDA), $1.2 million of OID (1.0% of total debt), $1.0 million of accounting fees, $2.5 million of legal fees and $1.0 million of cushion / other fees.           </v>
      </c>
      <c r="C128" s="65"/>
      <c r="D128" s="109"/>
      <c r="E128" s="110"/>
      <c r="F128" s="114"/>
      <c r="G128" s="114"/>
      <c r="H128" s="114"/>
      <c r="I128" s="114"/>
      <c r="J128" s="97"/>
      <c r="K128" s="97"/>
      <c r="L128" s="97"/>
      <c r="M128" s="97"/>
      <c r="N128" s="97"/>
      <c r="O128" s="97"/>
      <c r="P128" s="97"/>
      <c r="Q128" s="97"/>
      <c r="R128" s="111"/>
      <c r="S128" s="112"/>
      <c r="T128" s="112"/>
      <c r="U128" s="414"/>
      <c r="V128" s="414"/>
      <c r="W128" s="414"/>
      <c r="X128" s="414"/>
      <c r="AB128" s="116"/>
      <c r="AC128" s="116"/>
      <c r="AF128" s="158"/>
    </row>
    <row r="129" spans="1:59" ht="12.75" customHeight="1" x14ac:dyDescent="0.35">
      <c r="B129" s="109" t="str">
        <f>"(4) Management investment and incentive plan to be determined."</f>
        <v>(4) Management investment and incentive plan to be determined.</v>
      </c>
      <c r="C129" s="65"/>
      <c r="D129" s="109"/>
      <c r="E129" s="110"/>
      <c r="F129" s="114"/>
      <c r="G129" s="114"/>
      <c r="H129" s="114"/>
      <c r="I129" s="114"/>
      <c r="J129" s="97"/>
      <c r="K129" s="97"/>
      <c r="L129" s="97"/>
      <c r="M129" s="97"/>
      <c r="N129" s="97"/>
      <c r="O129" s="97"/>
      <c r="P129" s="97"/>
      <c r="Q129" s="97"/>
      <c r="R129" s="111"/>
      <c r="S129" s="112"/>
      <c r="T129" s="112"/>
      <c r="U129" s="414"/>
      <c r="V129" s="414"/>
      <c r="W129" s="414"/>
      <c r="X129" s="414"/>
      <c r="AB129" s="116"/>
      <c r="AC129" s="116"/>
      <c r="AE129" s="118" t="s">
        <v>224</v>
      </c>
    </row>
    <row r="130" spans="1:59" ht="12.75" customHeight="1" x14ac:dyDescent="0.35">
      <c r="B130" s="145" t="s">
        <v>281</v>
      </c>
      <c r="C130" s="65"/>
      <c r="D130" s="109"/>
      <c r="E130" s="110"/>
      <c r="F130" s="114"/>
      <c r="G130" s="114"/>
      <c r="H130" s="114"/>
      <c r="I130" s="114"/>
      <c r="J130" s="97"/>
      <c r="K130" s="97"/>
      <c r="L130" s="97"/>
      <c r="M130" s="97"/>
      <c r="N130" s="97"/>
      <c r="O130" s="97"/>
      <c r="P130" s="97"/>
      <c r="Q130" s="97"/>
      <c r="R130" s="111"/>
      <c r="S130" s="112"/>
      <c r="T130" s="112"/>
      <c r="U130" s="414"/>
      <c r="V130" s="414"/>
      <c r="W130" s="414"/>
      <c r="X130" s="414"/>
      <c r="AB130" s="116"/>
      <c r="AC130" s="116"/>
      <c r="AE130" s="118"/>
    </row>
    <row r="131" spans="1:59" ht="12.75" customHeight="1" x14ac:dyDescent="0.35">
      <c r="B131" s="65" t="str">
        <f>"      Assumes blended (state and federal) U.S. tax rate of "&amp;TEXT(D179,"0.0%")&amp;". Subject to due diligence."</f>
        <v xml:space="preserve">      Assumes blended (state and federal) U.S. tax rate of 24.4%. Subject to due diligence.</v>
      </c>
      <c r="C131" s="65"/>
      <c r="D131" s="109"/>
      <c r="E131" s="110"/>
      <c r="F131" s="114"/>
      <c r="G131" s="114"/>
      <c r="H131" s="114"/>
      <c r="I131" s="114"/>
      <c r="J131" s="97"/>
      <c r="K131" s="97"/>
      <c r="L131" s="97"/>
      <c r="M131" s="97"/>
      <c r="N131" s="97"/>
      <c r="O131" s="97"/>
      <c r="P131" s="97"/>
      <c r="Q131" s="97"/>
      <c r="R131" s="111"/>
      <c r="S131" s="112"/>
      <c r="T131" s="112"/>
      <c r="U131" s="120"/>
      <c r="AB131" s="116"/>
      <c r="AC131" s="116"/>
      <c r="AE131" s="65" t="s">
        <v>108</v>
      </c>
      <c r="AF131" s="158">
        <f>+P11*(1-(Q11*AI109))+(Q11*AI109)</f>
        <v>0.17089898053753474</v>
      </c>
    </row>
    <row r="132" spans="1:59" ht="12.75" customHeight="1" x14ac:dyDescent="0.35">
      <c r="B132" s="145" t="s">
        <v>290</v>
      </c>
      <c r="C132" s="65"/>
      <c r="D132" s="109"/>
      <c r="E132" s="110"/>
      <c r="F132" s="114"/>
      <c r="G132" s="114"/>
      <c r="H132" s="114"/>
      <c r="I132" s="114"/>
      <c r="J132" s="97"/>
      <c r="K132" s="97"/>
      <c r="L132" s="97"/>
      <c r="M132" s="97"/>
      <c r="N132" s="97"/>
      <c r="O132" s="97"/>
      <c r="P132" s="97"/>
      <c r="Q132" s="97"/>
      <c r="R132" s="111"/>
      <c r="S132" s="112"/>
      <c r="T132" s="112"/>
      <c r="AB132" s="116"/>
      <c r="AC132" s="116"/>
    </row>
    <row r="133" spans="1:59" ht="12.75" customHeight="1" x14ac:dyDescent="0.35">
      <c r="B133" s="85" t="s">
        <v>301</v>
      </c>
      <c r="C133" s="65"/>
      <c r="D133" s="109"/>
      <c r="E133" s="110"/>
      <c r="F133" s="114"/>
      <c r="G133" s="114"/>
      <c r="H133" s="114"/>
      <c r="I133" s="114"/>
      <c r="J133" s="97"/>
      <c r="K133" s="97"/>
      <c r="L133" s="97"/>
      <c r="M133" s="97"/>
      <c r="N133" s="97"/>
      <c r="O133" s="97"/>
      <c r="P133" s="97"/>
      <c r="Q133" s="97"/>
      <c r="R133" s="111"/>
      <c r="S133" s="112"/>
      <c r="T133" s="112"/>
      <c r="AB133" s="116"/>
      <c r="AC133" s="116"/>
    </row>
    <row r="134" spans="1:59" ht="12.75" customHeight="1" x14ac:dyDescent="0.35">
      <c r="C134" s="612"/>
      <c r="D134" s="109"/>
      <c r="E134" s="110"/>
      <c r="F134" s="114"/>
      <c r="G134" s="114"/>
      <c r="H134" s="114"/>
      <c r="I134" s="114"/>
      <c r="J134" s="97"/>
      <c r="K134" s="97"/>
      <c r="L134" s="97"/>
      <c r="M134" s="97"/>
      <c r="N134" s="97"/>
      <c r="O134" s="117"/>
      <c r="P134" s="117"/>
      <c r="Q134" s="117"/>
      <c r="R134" s="117"/>
      <c r="S134" s="117"/>
      <c r="T134" s="117"/>
      <c r="U134" s="414"/>
      <c r="V134" s="414"/>
      <c r="W134" s="414"/>
      <c r="X134" s="414"/>
      <c r="AF134" s="158"/>
    </row>
    <row r="135" spans="1:59" s="612" customFormat="1" ht="12.75" customHeight="1" x14ac:dyDescent="0.35">
      <c r="C135" s="65"/>
      <c r="E135" s="633"/>
      <c r="F135" s="634"/>
      <c r="G135" s="635"/>
      <c r="H135" s="635"/>
      <c r="I135" s="635"/>
      <c r="J135" s="635"/>
      <c r="K135" s="635"/>
      <c r="L135" s="635"/>
      <c r="M135" s="636"/>
      <c r="N135" s="636"/>
      <c r="O135" s="636"/>
      <c r="P135" s="636"/>
      <c r="Q135" s="636"/>
      <c r="R135" s="636"/>
      <c r="S135" s="636"/>
      <c r="T135" s="636"/>
      <c r="AA135" s="197"/>
      <c r="AB135" s="65"/>
      <c r="AC135" s="65"/>
      <c r="AD135" s="65"/>
      <c r="AE135" s="637"/>
      <c r="AF135" s="637"/>
      <c r="AG135" s="637"/>
      <c r="AH135" s="637"/>
      <c r="AK135" s="65"/>
      <c r="AL135" s="65"/>
      <c r="AM135" s="65"/>
      <c r="AN135" s="65"/>
      <c r="AO135" s="65"/>
      <c r="AP135" s="638"/>
      <c r="AQ135" s="638"/>
      <c r="AR135" s="638"/>
      <c r="AS135" s="638"/>
      <c r="AT135" s="638"/>
      <c r="AU135" s="638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</row>
    <row r="136" spans="1:59" ht="12.75" customHeight="1" x14ac:dyDescent="0.35">
      <c r="C136" s="65"/>
      <c r="D136" s="109"/>
      <c r="E136" s="110"/>
      <c r="F136" s="114"/>
      <c r="G136" s="114"/>
      <c r="H136" s="114"/>
      <c r="I136" s="114"/>
      <c r="J136" s="97"/>
      <c r="K136" s="97"/>
      <c r="L136" s="97"/>
      <c r="M136" s="97"/>
      <c r="N136" s="97"/>
      <c r="O136" s="117"/>
      <c r="P136" s="117"/>
      <c r="Q136" s="117"/>
      <c r="R136" s="117"/>
      <c r="S136" s="117"/>
      <c r="T136" s="117"/>
      <c r="U136" s="414"/>
      <c r="V136" s="414"/>
      <c r="W136" s="414"/>
      <c r="X136" s="414"/>
      <c r="AF136" s="158"/>
    </row>
    <row r="137" spans="1:59" ht="12.75" customHeight="1" x14ac:dyDescent="0.35">
      <c r="C137" s="65"/>
      <c r="D137" s="109"/>
      <c r="E137" s="110"/>
      <c r="F137" s="114"/>
      <c r="G137" s="114"/>
      <c r="H137" s="114"/>
      <c r="I137" s="114"/>
      <c r="J137" s="97"/>
      <c r="K137" s="97"/>
      <c r="L137" s="97"/>
      <c r="M137" s="97"/>
      <c r="N137" s="97"/>
      <c r="O137" s="117"/>
      <c r="P137" s="117"/>
      <c r="Q137" s="117"/>
      <c r="R137" s="117"/>
      <c r="S137" s="117"/>
      <c r="T137" s="117"/>
      <c r="AF137" s="158"/>
    </row>
    <row r="138" spans="1:59" ht="12.75" customHeight="1" x14ac:dyDescent="0.35">
      <c r="B138" s="109"/>
      <c r="C138" s="65"/>
      <c r="D138" s="109"/>
      <c r="E138" s="110"/>
      <c r="F138" s="114"/>
      <c r="G138" s="114"/>
      <c r="H138" s="114"/>
      <c r="I138" s="114"/>
      <c r="J138" s="97"/>
      <c r="K138" s="97"/>
      <c r="L138" s="97"/>
      <c r="M138" s="97"/>
      <c r="N138" s="97"/>
      <c r="O138" s="117"/>
      <c r="P138" s="117"/>
      <c r="Q138" s="117"/>
      <c r="R138" s="117"/>
      <c r="S138" s="117"/>
      <c r="T138" s="117"/>
    </row>
    <row r="139" spans="1:59" ht="15" customHeight="1" x14ac:dyDescent="0.35">
      <c r="A139" s="180" t="s">
        <v>125</v>
      </c>
      <c r="B139" s="66" t="s">
        <v>161</v>
      </c>
      <c r="I139" s="161" t="str">
        <f>J16</f>
        <v>TJC Projections</v>
      </c>
      <c r="J139" s="161"/>
      <c r="K139" s="161"/>
      <c r="L139" s="161"/>
      <c r="M139" s="161"/>
      <c r="N139" s="161"/>
      <c r="O139"/>
      <c r="P139" s="98"/>
      <c r="Q139" s="98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59" ht="14.5" x14ac:dyDescent="0.35">
      <c r="I140" s="934">
        <f t="shared" ref="I140:N140" si="194">I17</f>
        <v>2025</v>
      </c>
      <c r="J140" s="155">
        <f t="shared" si="194"/>
        <v>2026</v>
      </c>
      <c r="K140" s="155">
        <f t="shared" si="194"/>
        <v>2027</v>
      </c>
      <c r="L140" s="155">
        <f t="shared" si="194"/>
        <v>2028</v>
      </c>
      <c r="M140" s="200">
        <f t="shared" si="194"/>
        <v>2029</v>
      </c>
      <c r="N140" s="934">
        <f t="shared" si="194"/>
        <v>2030</v>
      </c>
      <c r="O140"/>
      <c r="P140"/>
      <c r="Q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59" ht="6" customHeight="1" x14ac:dyDescent="0.35">
      <c r="I141" s="935" t="s">
        <v>9</v>
      </c>
      <c r="J141" s="151" t="s">
        <v>9</v>
      </c>
      <c r="K141" s="151" t="s">
        <v>9</v>
      </c>
      <c r="L141" s="151" t="s">
        <v>9</v>
      </c>
      <c r="M141" s="151" t="s">
        <v>9</v>
      </c>
      <c r="N141" s="935" t="s">
        <v>9</v>
      </c>
      <c r="O141"/>
      <c r="P141"/>
      <c r="Q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59" ht="14.5" x14ac:dyDescent="0.35">
      <c r="I142" s="936"/>
      <c r="N142" s="936"/>
      <c r="O142"/>
      <c r="P142"/>
      <c r="Q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59" ht="14.5" x14ac:dyDescent="0.35">
      <c r="C143" s="65" t="s">
        <v>74</v>
      </c>
      <c r="I143" s="937">
        <f t="shared" ref="I143:N143" ca="1" si="195">-I46</f>
        <v>4.4328148731038732</v>
      </c>
      <c r="J143" s="75">
        <f t="shared" ca="1" si="195"/>
        <v>9.2577696970200929</v>
      </c>
      <c r="K143" s="75">
        <f t="shared" ca="1" si="195"/>
        <v>10.215429074919548</v>
      </c>
      <c r="L143" s="75">
        <f t="shared" ca="1" si="195"/>
        <v>10.960444496321159</v>
      </c>
      <c r="M143" s="75">
        <f t="shared" ca="1" si="195"/>
        <v>11.440624988447595</v>
      </c>
      <c r="N143" s="937">
        <f t="shared" ca="1" si="195"/>
        <v>5.6049650602866414</v>
      </c>
      <c r="O143"/>
      <c r="P143"/>
      <c r="Q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59" ht="12.75" customHeight="1" x14ac:dyDescent="0.35">
      <c r="C144" s="65" t="s">
        <v>75</v>
      </c>
      <c r="I144" s="938">
        <f t="shared" ref="I144:N144" si="196">$Y$123</f>
        <v>0.16921428571428573</v>
      </c>
      <c r="J144" s="59">
        <f t="shared" si="196"/>
        <v>0.16921428571428573</v>
      </c>
      <c r="K144" s="59">
        <f t="shared" si="196"/>
        <v>0.16921428571428573</v>
      </c>
      <c r="L144" s="59">
        <f t="shared" si="196"/>
        <v>0.16921428571428573</v>
      </c>
      <c r="M144" s="59">
        <f t="shared" si="196"/>
        <v>0.16921428571428573</v>
      </c>
      <c r="N144" s="938">
        <f t="shared" si="196"/>
        <v>0.16921428571428573</v>
      </c>
      <c r="O144"/>
      <c r="P144"/>
      <c r="Q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3:43" ht="5.15" customHeight="1" x14ac:dyDescent="0.35">
      <c r="I145" s="939" t="s">
        <v>9</v>
      </c>
      <c r="J145" s="189" t="s">
        <v>9</v>
      </c>
      <c r="K145" s="189" t="s">
        <v>9</v>
      </c>
      <c r="L145" s="189" t="s">
        <v>9</v>
      </c>
      <c r="M145" s="189" t="s">
        <v>9</v>
      </c>
      <c r="N145" s="939" t="s">
        <v>9</v>
      </c>
      <c r="O145"/>
      <c r="P145"/>
      <c r="Q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3:43" ht="14.5" x14ac:dyDescent="0.35">
      <c r="C146" s="119" t="s">
        <v>76</v>
      </c>
      <c r="I146" s="940">
        <f t="shared" ref="I146" ca="1" si="197">SUM(I143:I145)</f>
        <v>4.6020291588181585</v>
      </c>
      <c r="J146" s="255">
        <f t="shared" ref="J146:N146" ca="1" si="198">SUM(J143:J145)</f>
        <v>9.4269839827343791</v>
      </c>
      <c r="K146" s="255">
        <f t="shared" ca="1" si="198"/>
        <v>10.384643360633834</v>
      </c>
      <c r="L146" s="255">
        <f t="shared" ca="1" si="198"/>
        <v>11.129658782035445</v>
      </c>
      <c r="M146" s="255">
        <f t="shared" ca="1" si="198"/>
        <v>11.609839274161882</v>
      </c>
      <c r="N146" s="940">
        <f t="shared" ca="1" si="198"/>
        <v>5.7741793460009267</v>
      </c>
      <c r="O146"/>
      <c r="P146"/>
      <c r="Q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3:43" ht="14.5" x14ac:dyDescent="0.35">
      <c r="I147" s="936"/>
      <c r="N147" s="936"/>
      <c r="O147"/>
      <c r="P147"/>
      <c r="Q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3:43" ht="12.75" customHeight="1" x14ac:dyDescent="0.35">
      <c r="C148" s="65" t="s">
        <v>77</v>
      </c>
      <c r="I148" s="937">
        <f t="shared" ref="I148:N148" si="199">I34+I47</f>
        <v>19.75</v>
      </c>
      <c r="J148" s="75">
        <f t="shared" si="199"/>
        <v>23.267290312500002</v>
      </c>
      <c r="K148" s="75">
        <f t="shared" si="199"/>
        <v>27.380512987664474</v>
      </c>
      <c r="L148" s="75">
        <f t="shared" si="199"/>
        <v>31.870366871885278</v>
      </c>
      <c r="M148" s="75">
        <f t="shared" si="199"/>
        <v>36.770209768973068</v>
      </c>
      <c r="N148" s="937">
        <f t="shared" si="199"/>
        <v>40.681236969461182</v>
      </c>
      <c r="O148"/>
      <c r="P148"/>
      <c r="Q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3:43" ht="14.5" x14ac:dyDescent="0.35">
      <c r="C149" s="65" t="s">
        <v>152</v>
      </c>
      <c r="E149" s="488">
        <v>0</v>
      </c>
      <c r="I149" s="938">
        <f t="shared" ref="I149" si="200">-$E$149*I148</f>
        <v>0</v>
      </c>
      <c r="J149" s="59">
        <f t="shared" ref="J149:N149" si="201">-$E$149*J148</f>
        <v>0</v>
      </c>
      <c r="K149" s="59">
        <f t="shared" si="201"/>
        <v>0</v>
      </c>
      <c r="L149" s="59">
        <f t="shared" si="201"/>
        <v>0</v>
      </c>
      <c r="M149" s="59">
        <f t="shared" si="201"/>
        <v>0</v>
      </c>
      <c r="N149" s="938">
        <f t="shared" si="201"/>
        <v>0</v>
      </c>
      <c r="O149"/>
      <c r="P149"/>
      <c r="Q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3:43" ht="14.5" x14ac:dyDescent="0.35">
      <c r="C150" s="66" t="s">
        <v>153</v>
      </c>
      <c r="E150" s="372"/>
      <c r="I150" s="941">
        <f t="shared" ref="I150" si="202">SUM(I148:I149)</f>
        <v>19.75</v>
      </c>
      <c r="J150" s="236">
        <f t="shared" ref="J150:N150" si="203">SUM(J148:J149)</f>
        <v>23.267290312500002</v>
      </c>
      <c r="K150" s="236">
        <f t="shared" si="203"/>
        <v>27.380512987664474</v>
      </c>
      <c r="L150" s="236">
        <f t="shared" si="203"/>
        <v>31.870366871885278</v>
      </c>
      <c r="M150" s="236">
        <f t="shared" si="203"/>
        <v>36.770209768973068</v>
      </c>
      <c r="N150" s="941">
        <f t="shared" si="203"/>
        <v>40.681236969461182</v>
      </c>
      <c r="O150"/>
      <c r="P150"/>
      <c r="Q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3:43" ht="12.75" customHeight="1" x14ac:dyDescent="0.35">
      <c r="C151" s="66"/>
      <c r="E151" s="372"/>
      <c r="I151" s="942"/>
      <c r="J151" s="378"/>
      <c r="K151" s="378"/>
      <c r="L151" s="378"/>
      <c r="M151" s="378"/>
      <c r="N151" s="942"/>
      <c r="O151"/>
      <c r="P151"/>
      <c r="Q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3:43" ht="14.5" x14ac:dyDescent="0.35">
      <c r="C152" s="65" t="s">
        <v>78</v>
      </c>
      <c r="I152" s="943">
        <f>(I150-SUM(I52:I54))*stub</f>
        <v>9.6903928571428573</v>
      </c>
      <c r="J152" s="378">
        <f>J150-SUM(J52:J54)</f>
        <v>21.381224858239349</v>
      </c>
      <c r="K152" s="378">
        <f>K150-SUM(K52:K54)</f>
        <v>25.228877385220866</v>
      </c>
      <c r="L152" s="378">
        <f>L150-SUM(L52:L54)</f>
        <v>29.44909794246211</v>
      </c>
      <c r="M152" s="378">
        <f>M150-SUM(M52:M54)</f>
        <v>34.075463745428756</v>
      </c>
      <c r="N152" s="943">
        <f>(N150-SUM(N52:N54))*stub</f>
        <v>19.175795939989751</v>
      </c>
      <c r="O152"/>
      <c r="P152"/>
      <c r="Q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3:43" ht="12.75" customHeight="1" x14ac:dyDescent="0.35">
      <c r="I153" s="936"/>
      <c r="N153" s="936"/>
      <c r="O153"/>
      <c r="P153"/>
      <c r="Q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3:43" ht="16" x14ac:dyDescent="0.35">
      <c r="I154" s="944" t="s">
        <v>83</v>
      </c>
      <c r="J154" s="161"/>
      <c r="K154" s="161"/>
      <c r="L154" s="161"/>
      <c r="M154" s="161"/>
      <c r="N154" s="944"/>
      <c r="O154"/>
      <c r="P154"/>
      <c r="Q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3:43" ht="14.5" x14ac:dyDescent="0.35">
      <c r="C155" s="119" t="s">
        <v>79</v>
      </c>
      <c r="E155" s="278">
        <f>$X$6</f>
        <v>0.3</v>
      </c>
      <c r="I155" s="937">
        <f t="shared" ref="I155" si="204">$E$155*I152</f>
        <v>2.9071178571428571</v>
      </c>
      <c r="J155" s="75">
        <f t="shared" ref="J155:N155" si="205">$E$155*J152</f>
        <v>6.4143674574718048</v>
      </c>
      <c r="K155" s="75">
        <f t="shared" si="205"/>
        <v>7.568663215566259</v>
      </c>
      <c r="L155" s="75">
        <f t="shared" si="205"/>
        <v>8.8347293827386331</v>
      </c>
      <c r="M155" s="75">
        <f t="shared" si="205"/>
        <v>10.222639123628626</v>
      </c>
      <c r="N155" s="937">
        <f t="shared" si="205"/>
        <v>5.7527387819969249</v>
      </c>
      <c r="O155"/>
      <c r="P155"/>
      <c r="Q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3:43" ht="12.75" customHeight="1" x14ac:dyDescent="0.35">
      <c r="I156" s="936"/>
      <c r="N156" s="936"/>
      <c r="O156"/>
      <c r="P156"/>
      <c r="Q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3:43" ht="12.75" customHeight="1" x14ac:dyDescent="0.35">
      <c r="C157" s="65" t="s">
        <v>80</v>
      </c>
      <c r="I157" s="945">
        <f t="shared" ref="I157" ca="1" si="206">I146-I155</f>
        <v>1.6949113016753015</v>
      </c>
      <c r="J157" s="232">
        <f t="shared" ref="J157:N157" ca="1" si="207">J146-J155</f>
        <v>3.0126165252625743</v>
      </c>
      <c r="K157" s="232">
        <f t="shared" ca="1" si="207"/>
        <v>2.8159801450675754</v>
      </c>
      <c r="L157" s="232">
        <f t="shared" ca="1" si="207"/>
        <v>2.2949293992968123</v>
      </c>
      <c r="M157" s="59">
        <f t="shared" ca="1" si="207"/>
        <v>1.3872001505332552</v>
      </c>
      <c r="N157" s="945">
        <f t="shared" ca="1" si="207"/>
        <v>2.144056400400185E-2</v>
      </c>
      <c r="O157"/>
      <c r="P157"/>
      <c r="Q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3:43" ht="12.75" customHeight="1" x14ac:dyDescent="0.35">
      <c r="C158" s="120" t="s">
        <v>81</v>
      </c>
      <c r="I158" s="946">
        <f t="shared" ref="I158" ca="1" si="208">MAX(I157,0)</f>
        <v>1.6949113016753015</v>
      </c>
      <c r="J158" s="233">
        <f t="shared" ref="J158:N158" ca="1" si="209">MAX(J157,0)</f>
        <v>3.0126165252625743</v>
      </c>
      <c r="K158" s="233">
        <f t="shared" ca="1" si="209"/>
        <v>2.8159801450675754</v>
      </c>
      <c r="L158" s="233">
        <f t="shared" ca="1" si="209"/>
        <v>2.2949293992968123</v>
      </c>
      <c r="M158" s="60">
        <f t="shared" ca="1" si="209"/>
        <v>1.3872001505332552</v>
      </c>
      <c r="N158" s="946">
        <f t="shared" ca="1" si="209"/>
        <v>2.144056400400185E-2</v>
      </c>
      <c r="O158"/>
      <c r="P158"/>
      <c r="Q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3:43" ht="12.75" customHeight="1" x14ac:dyDescent="0.35">
      <c r="C159" s="120" t="s">
        <v>82</v>
      </c>
      <c r="I159" s="946">
        <f t="shared" ref="I159" ca="1" si="210">MIN(I157,0)</f>
        <v>0</v>
      </c>
      <c r="J159" s="233">
        <f t="shared" ref="J159:N159" ca="1" si="211">MIN(J157,0)</f>
        <v>0</v>
      </c>
      <c r="K159" s="233">
        <f t="shared" ca="1" si="211"/>
        <v>0</v>
      </c>
      <c r="L159" s="233">
        <f t="shared" ca="1" si="211"/>
        <v>0</v>
      </c>
      <c r="M159" s="60">
        <f t="shared" ca="1" si="211"/>
        <v>0</v>
      </c>
      <c r="N159" s="946">
        <f t="shared" ca="1" si="211"/>
        <v>0</v>
      </c>
      <c r="O159"/>
      <c r="P159"/>
      <c r="Q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3:43" ht="12.75" customHeight="1" x14ac:dyDescent="0.35">
      <c r="C160" s="120"/>
      <c r="I160" s="946"/>
      <c r="J160" s="233"/>
      <c r="K160" s="233"/>
      <c r="L160" s="233"/>
      <c r="M160" s="60"/>
      <c r="N160" s="946"/>
      <c r="O160"/>
      <c r="P160"/>
      <c r="Q160"/>
      <c r="AN160"/>
      <c r="AO160"/>
    </row>
    <row r="161" spans="3:41" ht="12.75" customHeight="1" x14ac:dyDescent="0.35">
      <c r="C161" s="65" t="s">
        <v>84</v>
      </c>
      <c r="I161" s="937">
        <f t="shared" ref="I161:N161" si="212">H165</f>
        <v>0</v>
      </c>
      <c r="J161" s="75">
        <f t="shared" ca="1" si="212"/>
        <v>1.6949113016753015</v>
      </c>
      <c r="K161" s="75">
        <f t="shared" ca="1" si="212"/>
        <v>4.7075278269378753</v>
      </c>
      <c r="L161" s="75">
        <f t="shared" ca="1" si="212"/>
        <v>7.5235079720054507</v>
      </c>
      <c r="M161" s="75">
        <f t="shared" ca="1" si="212"/>
        <v>9.818437371302263</v>
      </c>
      <c r="N161" s="937">
        <f t="shared" ca="1" si="212"/>
        <v>11.205637521835518</v>
      </c>
      <c r="O161"/>
      <c r="P161"/>
      <c r="Q161"/>
      <c r="AE161"/>
      <c r="AF161"/>
      <c r="AG161"/>
      <c r="AH161"/>
      <c r="AI161"/>
      <c r="AJ161"/>
      <c r="AK161"/>
      <c r="AL161"/>
      <c r="AM161"/>
      <c r="AN161"/>
      <c r="AO161"/>
    </row>
    <row r="162" spans="3:41" ht="12.75" customHeight="1" x14ac:dyDescent="0.35">
      <c r="C162" s="119" t="s">
        <v>85</v>
      </c>
      <c r="I162" s="945">
        <f t="shared" ref="I162" ca="1" si="213">I158</f>
        <v>1.6949113016753015</v>
      </c>
      <c r="J162" s="232">
        <f t="shared" ref="J162" ca="1" si="214">J158</f>
        <v>3.0126165252625743</v>
      </c>
      <c r="K162" s="232">
        <f t="shared" ref="K162:N162" ca="1" si="215">K158</f>
        <v>2.8159801450675754</v>
      </c>
      <c r="L162" s="232">
        <f t="shared" ca="1" si="215"/>
        <v>2.2949293992968123</v>
      </c>
      <c r="M162" s="232">
        <f t="shared" ca="1" si="215"/>
        <v>1.3872001505332552</v>
      </c>
      <c r="N162" s="945">
        <f t="shared" ca="1" si="215"/>
        <v>2.144056400400185E-2</v>
      </c>
      <c r="O162"/>
      <c r="P162"/>
      <c r="Q162"/>
      <c r="AE162"/>
      <c r="AF162"/>
      <c r="AG162"/>
      <c r="AH162"/>
      <c r="AI162"/>
      <c r="AJ162"/>
      <c r="AK162"/>
      <c r="AL162"/>
      <c r="AM162"/>
      <c r="AN162"/>
      <c r="AO162"/>
    </row>
    <row r="163" spans="3:41" ht="12.75" customHeight="1" x14ac:dyDescent="0.35">
      <c r="C163" s="119" t="s">
        <v>86</v>
      </c>
      <c r="I163" s="945">
        <f t="shared" ref="I163" ca="1" si="216">-MIN(I161,-I159)</f>
        <v>0</v>
      </c>
      <c r="J163" s="232">
        <f t="shared" ref="J163" ca="1" si="217">-MIN(J161,-J159)</f>
        <v>0</v>
      </c>
      <c r="K163" s="232">
        <f t="shared" ref="K163:N163" ca="1" si="218">-MIN(K161,-K159)</f>
        <v>0</v>
      </c>
      <c r="L163" s="232">
        <f t="shared" ca="1" si="218"/>
        <v>0</v>
      </c>
      <c r="M163" s="232">
        <f t="shared" ca="1" si="218"/>
        <v>0</v>
      </c>
      <c r="N163" s="945">
        <f t="shared" ca="1" si="218"/>
        <v>0</v>
      </c>
      <c r="O163"/>
      <c r="P163"/>
      <c r="Q163"/>
      <c r="Y163" s="164"/>
      <c r="AE163"/>
      <c r="AF163"/>
      <c r="AG163"/>
      <c r="AH163"/>
      <c r="AI163"/>
      <c r="AJ163"/>
      <c r="AK163"/>
      <c r="AL163"/>
      <c r="AM163"/>
      <c r="AN163"/>
      <c r="AO163"/>
    </row>
    <row r="164" spans="3:41" ht="12.75" customHeight="1" x14ac:dyDescent="0.35">
      <c r="I164" s="939" t="s">
        <v>9</v>
      </c>
      <c r="J164" s="189" t="s">
        <v>9</v>
      </c>
      <c r="K164" s="189" t="s">
        <v>9</v>
      </c>
      <c r="L164" s="189" t="s">
        <v>9</v>
      </c>
      <c r="M164" s="189" t="s">
        <v>9</v>
      </c>
      <c r="N164" s="939" t="s">
        <v>9</v>
      </c>
      <c r="O164"/>
      <c r="P164"/>
      <c r="Q164"/>
      <c r="AE164"/>
      <c r="AF164"/>
      <c r="AG164"/>
      <c r="AH164"/>
      <c r="AI164"/>
      <c r="AJ164"/>
      <c r="AK164"/>
      <c r="AL164"/>
      <c r="AM164"/>
      <c r="AN164"/>
      <c r="AO164"/>
    </row>
    <row r="165" spans="3:41" ht="12.75" customHeight="1" x14ac:dyDescent="0.35">
      <c r="C165" s="65" t="s">
        <v>87</v>
      </c>
      <c r="I165" s="937">
        <f t="shared" ref="I165" ca="1" si="219">SUM(I161:I164)</f>
        <v>1.6949113016753015</v>
      </c>
      <c r="J165" s="75">
        <f t="shared" ref="J165" ca="1" si="220">SUM(J161:J164)</f>
        <v>4.7075278269378753</v>
      </c>
      <c r="K165" s="75">
        <f t="shared" ref="K165:N165" ca="1" si="221">SUM(K161:K164)</f>
        <v>7.5235079720054507</v>
      </c>
      <c r="L165" s="75">
        <f t="shared" ca="1" si="221"/>
        <v>9.818437371302263</v>
      </c>
      <c r="M165" s="75">
        <f t="shared" ca="1" si="221"/>
        <v>11.205637521835518</v>
      </c>
      <c r="N165" s="937">
        <f t="shared" ca="1" si="221"/>
        <v>11.227078085839519</v>
      </c>
      <c r="O165"/>
      <c r="P165"/>
      <c r="Q165"/>
      <c r="AE165"/>
      <c r="AF165"/>
      <c r="AG165"/>
      <c r="AH165"/>
      <c r="AI165"/>
      <c r="AJ165"/>
      <c r="AK165"/>
      <c r="AL165"/>
      <c r="AM165"/>
      <c r="AN165"/>
      <c r="AO165"/>
    </row>
    <row r="166" spans="3:41" ht="12.75" customHeight="1" x14ac:dyDescent="0.35">
      <c r="I166" s="936"/>
      <c r="N166" s="936"/>
      <c r="O166"/>
      <c r="P166"/>
      <c r="Q166"/>
      <c r="AE166"/>
      <c r="AF166"/>
      <c r="AG166"/>
      <c r="AH166"/>
      <c r="AI166"/>
      <c r="AJ166"/>
      <c r="AK166"/>
      <c r="AL166"/>
      <c r="AM166"/>
      <c r="AN166"/>
      <c r="AO166"/>
    </row>
    <row r="167" spans="3:41" ht="12.75" customHeight="1" x14ac:dyDescent="0.35">
      <c r="C167" s="524" t="s">
        <v>92</v>
      </c>
      <c r="D167" s="525"/>
      <c r="E167" s="525"/>
      <c r="F167" s="525"/>
      <c r="G167" s="525"/>
      <c r="H167" s="525"/>
      <c r="I167" s="947">
        <f t="shared" ref="I167" ca="1" si="222">MIN((I146-I163),I155)</f>
        <v>2.9071178571428571</v>
      </c>
      <c r="J167" s="526">
        <f t="shared" ref="J167:N167" ca="1" si="223">MIN((J146-J163),J155)</f>
        <v>6.4143674574718048</v>
      </c>
      <c r="K167" s="526">
        <f t="shared" ca="1" si="223"/>
        <v>7.568663215566259</v>
      </c>
      <c r="L167" s="526">
        <f t="shared" ca="1" si="223"/>
        <v>8.8347293827386331</v>
      </c>
      <c r="M167" s="526">
        <f t="shared" ca="1" si="223"/>
        <v>10.222639123628626</v>
      </c>
      <c r="N167" s="947">
        <f t="shared" ca="1" si="223"/>
        <v>5.7527387819969249</v>
      </c>
      <c r="O167"/>
      <c r="P167"/>
      <c r="Q167"/>
      <c r="AE167"/>
      <c r="AF167"/>
      <c r="AG167"/>
      <c r="AH167"/>
      <c r="AI167"/>
      <c r="AJ167"/>
      <c r="AK167"/>
      <c r="AL167"/>
      <c r="AM167"/>
      <c r="AN167"/>
      <c r="AO167"/>
    </row>
    <row r="168" spans="3:41" ht="12.75" customHeight="1" x14ac:dyDescent="0.35">
      <c r="I168" s="936"/>
      <c r="N168" s="936"/>
      <c r="O168"/>
      <c r="P168"/>
      <c r="Q168"/>
      <c r="AC168" s="161"/>
      <c r="AD168" s="80"/>
      <c r="AE168"/>
      <c r="AF168"/>
      <c r="AG168"/>
      <c r="AH168"/>
      <c r="AI168"/>
      <c r="AJ168"/>
      <c r="AK168"/>
      <c r="AL168"/>
      <c r="AM168"/>
      <c r="AN168"/>
      <c r="AO168"/>
    </row>
    <row r="169" spans="3:41" ht="12.75" customHeight="1" x14ac:dyDescent="0.35">
      <c r="C169" s="65" t="s">
        <v>88</v>
      </c>
      <c r="I169" s="948">
        <f>SUM(I34,I43,I44,I45,I47)*stub</f>
        <v>9.6903928571428573</v>
      </c>
      <c r="J169" s="75">
        <f>SUM(J34,J43,J44,J45,J47)</f>
        <v>21.381224858239353</v>
      </c>
      <c r="K169" s="75">
        <f>SUM(K34,K43,K44,K45,K47)</f>
        <v>25.228877385220866</v>
      </c>
      <c r="L169" s="75">
        <f>SUM(L34,L43,L44,L45,L47)</f>
        <v>29.449097942462114</v>
      </c>
      <c r="M169" s="75">
        <f>SUM(M34,M43,M44,M45,M47)</f>
        <v>34.075463745428756</v>
      </c>
      <c r="N169" s="948">
        <f>SUM(N34,N43,N44,N45,N47)*stub</f>
        <v>19.175795939989751</v>
      </c>
      <c r="O169"/>
      <c r="P169"/>
      <c r="Q169"/>
      <c r="AC169" s="155"/>
      <c r="AD169" s="155"/>
      <c r="AE169"/>
      <c r="AF169"/>
      <c r="AG169"/>
      <c r="AH169"/>
      <c r="AI169"/>
      <c r="AJ169"/>
      <c r="AK169"/>
      <c r="AL169"/>
      <c r="AM169"/>
      <c r="AN169"/>
      <c r="AO169"/>
    </row>
    <row r="170" spans="3:41" ht="12.75" customHeight="1" x14ac:dyDescent="0.35">
      <c r="C170" s="197" t="s">
        <v>154</v>
      </c>
      <c r="E170" s="375">
        <f>$E$149</f>
        <v>0</v>
      </c>
      <c r="I170" s="949">
        <f t="shared" ref="I170" si="224">-+I169*($E$170)</f>
        <v>0</v>
      </c>
      <c r="J170" s="373">
        <f t="shared" ref="J170:N170" si="225">-+J169*($E$170)</f>
        <v>0</v>
      </c>
      <c r="K170" s="373">
        <f t="shared" si="225"/>
        <v>0</v>
      </c>
      <c r="L170" s="373">
        <f t="shared" si="225"/>
        <v>0</v>
      </c>
      <c r="M170" s="373">
        <f t="shared" si="225"/>
        <v>0</v>
      </c>
      <c r="N170" s="949">
        <f t="shared" si="225"/>
        <v>0</v>
      </c>
      <c r="O170"/>
      <c r="P170"/>
      <c r="Q170"/>
      <c r="S170" s="180" t="s">
        <v>123</v>
      </c>
      <c r="AC170" s="155"/>
      <c r="AD170" s="155"/>
      <c r="AE170"/>
      <c r="AF170"/>
      <c r="AG170"/>
      <c r="AH170"/>
      <c r="AI170"/>
      <c r="AJ170"/>
      <c r="AK170"/>
      <c r="AL170"/>
      <c r="AM170"/>
      <c r="AN170"/>
      <c r="AO170"/>
    </row>
    <row r="171" spans="3:41" ht="12.75" customHeight="1" x14ac:dyDescent="0.35">
      <c r="C171" s="197" t="s">
        <v>90</v>
      </c>
      <c r="I171" s="938">
        <f t="shared" ref="I171:N171" si="226">I55*R171</f>
        <v>0</v>
      </c>
      <c r="J171" s="59">
        <f t="shared" si="226"/>
        <v>-0.59048332456140351</v>
      </c>
      <c r="K171" s="59">
        <f t="shared" si="226"/>
        <v>-0.33406997763157897</v>
      </c>
      <c r="L171" s="59">
        <f t="shared" si="226"/>
        <v>0</v>
      </c>
      <c r="M171" s="59">
        <f t="shared" si="226"/>
        <v>0</v>
      </c>
      <c r="N171" s="938">
        <f t="shared" si="226"/>
        <v>0</v>
      </c>
      <c r="O171"/>
      <c r="P171"/>
      <c r="Q171"/>
      <c r="S171" s="282">
        <v>0.4</v>
      </c>
      <c r="T171" s="234">
        <f>S171-$X$171</f>
        <v>0.2</v>
      </c>
      <c r="U171" s="234">
        <f>T171-$X$171</f>
        <v>0</v>
      </c>
      <c r="V171" s="234">
        <v>0</v>
      </c>
      <c r="W171" s="234">
        <v>0</v>
      </c>
      <c r="X171" s="363">
        <v>0.2</v>
      </c>
      <c r="AC171" s="59"/>
      <c r="AD171" s="59"/>
      <c r="AE171"/>
      <c r="AF171"/>
      <c r="AG171"/>
      <c r="AH171"/>
      <c r="AI171"/>
      <c r="AJ171"/>
      <c r="AK171"/>
      <c r="AL171"/>
      <c r="AM171"/>
      <c r="AN171"/>
      <c r="AO171"/>
    </row>
    <row r="172" spans="3:41" ht="12.75" customHeight="1" x14ac:dyDescent="0.35">
      <c r="C172" s="197" t="s">
        <v>89</v>
      </c>
      <c r="I172" s="945">
        <f t="shared" ref="I172" ca="1" si="227">-I167</f>
        <v>-2.9071178571428571</v>
      </c>
      <c r="J172" s="232">
        <f t="shared" ref="J172:N172" ca="1" si="228">-J167</f>
        <v>-6.4143674574718048</v>
      </c>
      <c r="K172" s="232">
        <f t="shared" ca="1" si="228"/>
        <v>-7.568663215566259</v>
      </c>
      <c r="L172" s="232">
        <f t="shared" ca="1" si="228"/>
        <v>-8.8347293827386331</v>
      </c>
      <c r="M172" s="232">
        <f t="shared" ca="1" si="228"/>
        <v>-10.222639123628626</v>
      </c>
      <c r="N172" s="945">
        <f t="shared" ca="1" si="228"/>
        <v>-5.7527387819969249</v>
      </c>
      <c r="O172"/>
      <c r="P172"/>
      <c r="Q172"/>
      <c r="AE172"/>
      <c r="AF172"/>
      <c r="AG172"/>
      <c r="AH172"/>
      <c r="AI172"/>
      <c r="AJ172"/>
      <c r="AK172"/>
      <c r="AL172"/>
      <c r="AM172"/>
      <c r="AN172"/>
      <c r="AO172"/>
    </row>
    <row r="173" spans="3:41" ht="19.5" customHeight="1" x14ac:dyDescent="0.35">
      <c r="I173" s="939" t="s">
        <v>9</v>
      </c>
      <c r="J173" s="189" t="s">
        <v>9</v>
      </c>
      <c r="K173" s="189" t="s">
        <v>9</v>
      </c>
      <c r="L173" s="189" t="s">
        <v>9</v>
      </c>
      <c r="M173" s="189" t="s">
        <v>9</v>
      </c>
      <c r="N173" s="939" t="s">
        <v>9</v>
      </c>
      <c r="O173"/>
      <c r="P173"/>
      <c r="Q173"/>
      <c r="AE173"/>
      <c r="AF173"/>
      <c r="AG173"/>
      <c r="AH173"/>
      <c r="AI173"/>
      <c r="AJ173"/>
      <c r="AK173"/>
      <c r="AL173"/>
      <c r="AM173"/>
      <c r="AN173"/>
      <c r="AO173"/>
    </row>
    <row r="174" spans="3:41" ht="12.75" customHeight="1" x14ac:dyDescent="0.35">
      <c r="C174" s="119" t="s">
        <v>91</v>
      </c>
      <c r="I174" s="940">
        <f t="shared" ref="I174" ca="1" si="229">SUM(I169:I172)</f>
        <v>6.7832749999999997</v>
      </c>
      <c r="J174" s="255">
        <f t="shared" ref="J174:N174" ca="1" si="230">SUM(J169:J172)</f>
        <v>14.376374076206144</v>
      </c>
      <c r="K174" s="255">
        <f t="shared" ca="1" si="230"/>
        <v>17.32614419202303</v>
      </c>
      <c r="L174" s="255">
        <f t="shared" ca="1" si="230"/>
        <v>20.614368559723481</v>
      </c>
      <c r="M174" s="255">
        <f t="shared" ca="1" si="230"/>
        <v>23.852824621800131</v>
      </c>
      <c r="N174" s="940">
        <f t="shared" ca="1" si="230"/>
        <v>13.423057157992826</v>
      </c>
      <c r="O174"/>
      <c r="P174"/>
      <c r="Q174"/>
      <c r="AE174"/>
      <c r="AF174"/>
      <c r="AG174"/>
      <c r="AH174"/>
      <c r="AI174"/>
      <c r="AJ174"/>
      <c r="AK174"/>
      <c r="AL174"/>
      <c r="AM174"/>
      <c r="AN174"/>
      <c r="AO174"/>
    </row>
    <row r="175" spans="3:41" ht="12.75" customHeight="1" x14ac:dyDescent="0.35">
      <c r="I175" s="936"/>
      <c r="N175" s="936"/>
      <c r="O175"/>
      <c r="P175"/>
      <c r="Q175"/>
      <c r="S175" s="379"/>
      <c r="AE175"/>
      <c r="AF175"/>
      <c r="AG175"/>
      <c r="AH175"/>
      <c r="AI175"/>
      <c r="AJ175"/>
      <c r="AK175"/>
      <c r="AL175"/>
      <c r="AM175"/>
      <c r="AN175"/>
      <c r="AO175"/>
    </row>
    <row r="176" spans="3:41" ht="12.75" customHeight="1" x14ac:dyDescent="0.35">
      <c r="C176" s="65" t="s">
        <v>65</v>
      </c>
      <c r="D176" s="489">
        <v>4.2500000000000003E-2</v>
      </c>
      <c r="E176" s="66"/>
      <c r="F176" s="66"/>
      <c r="G176" s="66"/>
      <c r="H176" s="66"/>
      <c r="I176" s="950"/>
      <c r="J176" s="235"/>
      <c r="K176" s="235"/>
      <c r="L176" s="235"/>
      <c r="M176" s="235"/>
      <c r="N176" s="950"/>
      <c r="O176"/>
      <c r="P176"/>
      <c r="Q176"/>
      <c r="S176" s="380"/>
      <c r="T176" s="384" t="s">
        <v>159</v>
      </c>
      <c r="U176" s="384" t="s">
        <v>112</v>
      </c>
      <c r="AE176"/>
      <c r="AF176"/>
      <c r="AG176"/>
      <c r="AH176"/>
      <c r="AI176"/>
      <c r="AJ176"/>
      <c r="AK176"/>
      <c r="AL176"/>
      <c r="AM176"/>
      <c r="AN176"/>
      <c r="AO176"/>
    </row>
    <row r="177" spans="1:41" ht="12.75" customHeight="1" x14ac:dyDescent="0.35">
      <c r="C177" s="65" t="s">
        <v>66</v>
      </c>
      <c r="D177" s="489">
        <v>0.21</v>
      </c>
      <c r="E177" s="66"/>
      <c r="F177" s="66"/>
      <c r="G177" s="66"/>
      <c r="H177" s="66"/>
      <c r="I177" s="945"/>
      <c r="J177" s="232"/>
      <c r="K177" s="232"/>
      <c r="L177" s="232"/>
      <c r="M177" s="232"/>
      <c r="N177" s="945"/>
      <c r="O177"/>
      <c r="P177"/>
      <c r="Q177"/>
      <c r="S177" s="41" t="s">
        <v>168</v>
      </c>
      <c r="T177" s="20">
        <v>1</v>
      </c>
      <c r="U177" s="381">
        <f>$D$179</f>
        <v>0.24357499999999999</v>
      </c>
      <c r="AE177"/>
      <c r="AF177"/>
      <c r="AG177"/>
      <c r="AH177"/>
      <c r="AI177"/>
      <c r="AJ177"/>
      <c r="AK177"/>
      <c r="AL177"/>
      <c r="AM177"/>
      <c r="AN177"/>
      <c r="AO177"/>
    </row>
    <row r="178" spans="1:41" ht="13.15" customHeight="1" x14ac:dyDescent="0.35">
      <c r="C178" s="66"/>
      <c r="D178" s="283"/>
      <c r="E178" s="66"/>
      <c r="F178" s="66"/>
      <c r="G178" s="66"/>
      <c r="H178" s="66"/>
      <c r="I178" s="939"/>
      <c r="J178" s="189"/>
      <c r="K178" s="189"/>
      <c r="L178" s="189"/>
      <c r="M178" s="189"/>
      <c r="N178" s="939"/>
      <c r="O178"/>
      <c r="P178"/>
      <c r="Q178"/>
      <c r="S178" s="65" t="s">
        <v>169</v>
      </c>
      <c r="T178" s="20">
        <v>0</v>
      </c>
      <c r="U178" s="20">
        <v>0.3</v>
      </c>
      <c r="AE178"/>
      <c r="AF178"/>
      <c r="AG178"/>
      <c r="AH178"/>
      <c r="AI178"/>
      <c r="AJ178"/>
      <c r="AK178"/>
      <c r="AL178"/>
      <c r="AM178"/>
      <c r="AN178"/>
      <c r="AO178"/>
    </row>
    <row r="179" spans="1:41" ht="12.75" customHeight="1" x14ac:dyDescent="0.35">
      <c r="C179" s="66" t="s">
        <v>155</v>
      </c>
      <c r="D179" s="500">
        <f>1-(1-$D$177)*(1-D176)</f>
        <v>0.24357499999999999</v>
      </c>
      <c r="E179" s="66"/>
      <c r="F179" s="66"/>
      <c r="G179" s="66"/>
      <c r="H179" s="66"/>
      <c r="I179" s="940">
        <f t="shared" ref="I179:N179" ca="1" si="231">I$174*$D179</f>
        <v>1.6522362081249999</v>
      </c>
      <c r="J179" s="255">
        <f t="shared" ca="1" si="231"/>
        <v>3.5017253156119112</v>
      </c>
      <c r="K179" s="255">
        <f t="shared" ca="1" si="231"/>
        <v>4.2202155715720089</v>
      </c>
      <c r="L179" s="255">
        <f t="shared" ca="1" si="231"/>
        <v>5.0211448219346462</v>
      </c>
      <c r="M179" s="255">
        <f t="shared" ca="1" si="231"/>
        <v>5.809951757254967</v>
      </c>
      <c r="N179" s="940">
        <f t="shared" ca="1" si="231"/>
        <v>3.2695211472581023</v>
      </c>
      <c r="O179"/>
      <c r="P179"/>
      <c r="Q179"/>
      <c r="S179" s="65" t="s">
        <v>170</v>
      </c>
      <c r="T179" s="20">
        <v>0</v>
      </c>
      <c r="U179" s="20">
        <v>0.3</v>
      </c>
      <c r="AE179"/>
      <c r="AF179"/>
      <c r="AG179"/>
      <c r="AH179"/>
      <c r="AI179"/>
      <c r="AJ179"/>
      <c r="AK179"/>
      <c r="AL179"/>
      <c r="AM179"/>
      <c r="AN179"/>
      <c r="AO179"/>
    </row>
    <row r="180" spans="1:41" ht="12.75" customHeight="1" x14ac:dyDescent="0.35">
      <c r="C180" s="66" t="s">
        <v>160</v>
      </c>
      <c r="D180" s="500">
        <f>$U$181</f>
        <v>0.3</v>
      </c>
      <c r="E180" s="66"/>
      <c r="F180" s="66"/>
      <c r="G180" s="66"/>
      <c r="H180" s="66"/>
      <c r="I180" s="938">
        <f t="shared" ref="I180:N180" si="232">-I$170*$D180</f>
        <v>0</v>
      </c>
      <c r="J180" s="59">
        <f t="shared" si="232"/>
        <v>0</v>
      </c>
      <c r="K180" s="59">
        <f t="shared" si="232"/>
        <v>0</v>
      </c>
      <c r="L180" s="59">
        <f t="shared" si="232"/>
        <v>0</v>
      </c>
      <c r="M180" s="59">
        <f t="shared" si="232"/>
        <v>0</v>
      </c>
      <c r="N180" s="938">
        <f t="shared" si="232"/>
        <v>0</v>
      </c>
      <c r="O180"/>
      <c r="P180"/>
      <c r="Q180"/>
      <c r="S180" s="41" t="s">
        <v>156</v>
      </c>
      <c r="T180" s="20">
        <v>0</v>
      </c>
      <c r="U180" s="20">
        <v>0.4</v>
      </c>
      <c r="AE180"/>
      <c r="AF180"/>
      <c r="AG180"/>
      <c r="AH180"/>
      <c r="AI180"/>
      <c r="AJ180"/>
      <c r="AK180"/>
      <c r="AL180"/>
      <c r="AM180"/>
      <c r="AN180"/>
      <c r="AO180"/>
    </row>
    <row r="181" spans="1:41" ht="12.75" customHeight="1" x14ac:dyDescent="0.35">
      <c r="E181" s="66"/>
      <c r="F181" s="66"/>
      <c r="G181" s="66"/>
      <c r="H181" s="66"/>
      <c r="I181" s="942"/>
      <c r="J181" s="378"/>
      <c r="K181" s="378"/>
      <c r="L181" s="378"/>
      <c r="M181" s="378"/>
      <c r="N181" s="942"/>
      <c r="O181"/>
      <c r="P181"/>
      <c r="Q181"/>
      <c r="S181" s="382" t="s">
        <v>157</v>
      </c>
      <c r="T181" s="20">
        <v>0</v>
      </c>
      <c r="U181" s="20">
        <v>0.3</v>
      </c>
      <c r="AE181"/>
      <c r="AF181"/>
      <c r="AG181"/>
      <c r="AH181"/>
      <c r="AI181"/>
      <c r="AJ181"/>
      <c r="AK181"/>
      <c r="AL181"/>
      <c r="AM181"/>
      <c r="AN181"/>
      <c r="AO181"/>
    </row>
    <row r="182" spans="1:41" ht="12.75" customHeight="1" x14ac:dyDescent="0.35">
      <c r="C182" s="67" t="s">
        <v>67</v>
      </c>
      <c r="E182" s="66"/>
      <c r="F182" s="66"/>
      <c r="G182" s="66"/>
      <c r="H182" s="66"/>
      <c r="I182" s="941">
        <f t="shared" ref="I182" ca="1" si="233">SUM(I179:I180)</f>
        <v>1.6522362081249999</v>
      </c>
      <c r="J182" s="236">
        <f t="shared" ref="J182:N182" ca="1" si="234">SUM(J179:J180)</f>
        <v>3.5017253156119112</v>
      </c>
      <c r="K182" s="236">
        <f t="shared" ca="1" si="234"/>
        <v>4.2202155715720089</v>
      </c>
      <c r="L182" s="236">
        <f t="shared" ca="1" si="234"/>
        <v>5.0211448219346462</v>
      </c>
      <c r="M182" s="236">
        <f t="shared" ca="1" si="234"/>
        <v>5.809951757254967</v>
      </c>
      <c r="N182" s="941">
        <f t="shared" ca="1" si="234"/>
        <v>3.2695211472581023</v>
      </c>
      <c r="O182"/>
      <c r="P182"/>
      <c r="Q182"/>
      <c r="S182" s="382" t="s">
        <v>158</v>
      </c>
      <c r="T182" s="20">
        <v>0</v>
      </c>
      <c r="U182" s="20">
        <v>0.35</v>
      </c>
      <c r="AE182"/>
      <c r="AF182"/>
      <c r="AG182"/>
      <c r="AH182"/>
      <c r="AI182"/>
      <c r="AJ182"/>
      <c r="AK182"/>
      <c r="AL182"/>
      <c r="AM182"/>
      <c r="AN182"/>
      <c r="AO182"/>
    </row>
    <row r="183" spans="1:41" ht="12.75" customHeight="1" x14ac:dyDescent="0.35">
      <c r="C183" s="385" t="s">
        <v>165</v>
      </c>
      <c r="E183" s="66"/>
      <c r="F183" s="66"/>
      <c r="G183" s="66"/>
      <c r="H183" s="66"/>
      <c r="I183" s="951">
        <f t="shared" ref="I183" ca="1" si="235">I182/I169</f>
        <v>0.1705025</v>
      </c>
      <c r="J183" s="386">
        <f t="shared" ref="J183:N183" ca="1" si="236">J182/J169</f>
        <v>0.16377571158008308</v>
      </c>
      <c r="K183" s="386">
        <f t="shared" ca="1" si="236"/>
        <v>0.16727718428106597</v>
      </c>
      <c r="L183" s="386">
        <f t="shared" ca="1" si="236"/>
        <v>0.17050249999999997</v>
      </c>
      <c r="M183" s="386">
        <f t="shared" ca="1" si="236"/>
        <v>0.17050250000000003</v>
      </c>
      <c r="N183" s="951">
        <f t="shared" ca="1" si="236"/>
        <v>0.1705025</v>
      </c>
      <c r="O183"/>
      <c r="P183"/>
      <c r="Q183"/>
      <c r="S183" s="382"/>
      <c r="T183" s="383">
        <f>SUM(T177:T182)</f>
        <v>1</v>
      </c>
      <c r="U183" s="383">
        <f>SUMPRODUCT(T178:T182,U178:U182)</f>
        <v>0</v>
      </c>
      <c r="AE183"/>
      <c r="AF183"/>
      <c r="AG183"/>
      <c r="AH183"/>
      <c r="AI183"/>
      <c r="AJ183"/>
      <c r="AK183"/>
      <c r="AL183"/>
      <c r="AM183"/>
      <c r="AN183"/>
      <c r="AO183"/>
    </row>
    <row r="184" spans="1:41" ht="12.75" customHeight="1" x14ac:dyDescent="0.35">
      <c r="C184" s="66"/>
      <c r="D184" s="377"/>
      <c r="E184" s="66"/>
      <c r="F184" s="66"/>
      <c r="G184" s="66"/>
      <c r="H184" s="66"/>
      <c r="I184" s="66"/>
      <c r="J184" s="378"/>
      <c r="K184" s="378"/>
      <c r="L184" s="378"/>
      <c r="M184" s="378"/>
      <c r="N184" s="378"/>
      <c r="O184" s="378"/>
      <c r="P184" s="378"/>
      <c r="Q184" s="378"/>
      <c r="AE184"/>
      <c r="AF184"/>
      <c r="AG184"/>
      <c r="AH184"/>
      <c r="AI184"/>
      <c r="AJ184"/>
      <c r="AK184"/>
      <c r="AL184"/>
      <c r="AM184"/>
      <c r="AN184"/>
      <c r="AO184"/>
    </row>
    <row r="185" spans="1:41" ht="12.75" customHeight="1" x14ac:dyDescent="0.35">
      <c r="D185" s="111"/>
      <c r="J185" s="164"/>
      <c r="K185" s="164"/>
      <c r="L185" s="164"/>
      <c r="M185" s="164"/>
      <c r="N185" s="164"/>
      <c r="O185" s="164"/>
      <c r="P185" s="164"/>
      <c r="Q185" s="164"/>
      <c r="AE185"/>
      <c r="AF185"/>
      <c r="AG185"/>
      <c r="AH185"/>
      <c r="AI185"/>
      <c r="AJ185"/>
      <c r="AK185"/>
      <c r="AL185"/>
      <c r="AM185"/>
      <c r="AN185"/>
      <c r="AO185"/>
    </row>
    <row r="186" spans="1:41" ht="12.75" customHeight="1" x14ac:dyDescent="0.35">
      <c r="B186" s="374" t="s">
        <v>73</v>
      </c>
      <c r="C186" s="237"/>
      <c r="D186" s="159"/>
      <c r="AE186"/>
      <c r="AF186"/>
      <c r="AG186"/>
      <c r="AH186"/>
      <c r="AI186"/>
      <c r="AJ186"/>
      <c r="AK186"/>
      <c r="AL186"/>
      <c r="AM186"/>
      <c r="AN186"/>
      <c r="AO186"/>
    </row>
    <row r="187" spans="1:41" ht="12.75" customHeight="1" x14ac:dyDescent="0.35">
      <c r="B187" s="181" t="s">
        <v>135</v>
      </c>
      <c r="AE187"/>
      <c r="AF187"/>
      <c r="AG187"/>
      <c r="AH187"/>
      <c r="AI187"/>
      <c r="AJ187"/>
      <c r="AK187"/>
      <c r="AL187"/>
      <c r="AM187"/>
      <c r="AN187"/>
      <c r="AO187"/>
    </row>
    <row r="188" spans="1:41" ht="12.75" customHeight="1" x14ac:dyDescent="0.35">
      <c r="J188" s="164"/>
      <c r="K188" s="164"/>
      <c r="L188" s="164"/>
      <c r="M188" s="164"/>
      <c r="N188" s="164"/>
      <c r="O188" s="164"/>
      <c r="P188" s="164"/>
      <c r="Q188" s="164"/>
      <c r="AE188"/>
      <c r="AF188"/>
      <c r="AG188"/>
      <c r="AH188"/>
      <c r="AI188"/>
      <c r="AJ188"/>
      <c r="AK188"/>
      <c r="AL188"/>
      <c r="AM188"/>
      <c r="AN188"/>
      <c r="AO188"/>
    </row>
    <row r="189" spans="1:41" ht="12.75" customHeight="1" x14ac:dyDescent="0.35">
      <c r="A189" s="180" t="s">
        <v>125</v>
      </c>
      <c r="B189" s="66" t="s">
        <v>147</v>
      </c>
      <c r="I189" s="81" t="s">
        <v>166</v>
      </c>
      <c r="J189" s="81"/>
      <c r="K189" s="81"/>
      <c r="L189" s="81"/>
      <c r="M189" s="81"/>
      <c r="N189" s="81"/>
      <c r="O189"/>
      <c r="P189"/>
      <c r="Q189"/>
      <c r="AE189"/>
      <c r="AF189"/>
      <c r="AG189"/>
      <c r="AH189"/>
      <c r="AI189"/>
      <c r="AJ189"/>
      <c r="AK189"/>
      <c r="AL189"/>
      <c r="AM189"/>
      <c r="AN189"/>
      <c r="AO189"/>
    </row>
    <row r="190" spans="1:41" ht="12.75" customHeight="1" x14ac:dyDescent="0.35">
      <c r="H190" s="805" t="str">
        <f>+H17</f>
        <v>LTM Jun-25E</v>
      </c>
      <c r="I190" s="155">
        <f>I17</f>
        <v>2025</v>
      </c>
      <c r="J190" s="155">
        <f t="shared" ref="J190:N190" si="237">J140</f>
        <v>2026</v>
      </c>
      <c r="K190" s="155">
        <f t="shared" si="237"/>
        <v>2027</v>
      </c>
      <c r="L190" s="155">
        <f t="shared" si="237"/>
        <v>2028</v>
      </c>
      <c r="M190" s="155">
        <f t="shared" si="237"/>
        <v>2029</v>
      </c>
      <c r="N190" s="155">
        <f t="shared" si="237"/>
        <v>2030</v>
      </c>
      <c r="O190"/>
      <c r="P190"/>
      <c r="Q190"/>
      <c r="AE190"/>
      <c r="AF190"/>
      <c r="AG190"/>
      <c r="AH190"/>
      <c r="AI190"/>
      <c r="AJ190"/>
      <c r="AK190"/>
      <c r="AL190"/>
      <c r="AM190"/>
      <c r="AN190"/>
      <c r="AO190"/>
    </row>
    <row r="191" spans="1:41" ht="20.25" customHeight="1" x14ac:dyDescent="0.35">
      <c r="H191" s="470"/>
      <c r="I191" s="223" t="s">
        <v>9</v>
      </c>
      <c r="J191" s="151" t="s">
        <v>9</v>
      </c>
      <c r="K191" s="151" t="s">
        <v>9</v>
      </c>
      <c r="L191" s="151" t="s">
        <v>9</v>
      </c>
      <c r="M191" s="151" t="s">
        <v>9</v>
      </c>
      <c r="N191" s="151" t="s">
        <v>9</v>
      </c>
      <c r="O191"/>
      <c r="P191"/>
      <c r="Q191"/>
      <c r="AE191"/>
      <c r="AF191"/>
      <c r="AG191"/>
      <c r="AH191"/>
      <c r="AI191"/>
      <c r="AJ191"/>
      <c r="AK191"/>
      <c r="AL191"/>
      <c r="AM191"/>
      <c r="AN191"/>
      <c r="AO191"/>
    </row>
    <row r="192" spans="1:41" ht="20.25" customHeight="1" x14ac:dyDescent="0.35">
      <c r="C192" s="197" t="s">
        <v>44</v>
      </c>
      <c r="G192" s="979"/>
      <c r="H192" s="975">
        <f>14.6-5.4</f>
        <v>9.1999999999999993</v>
      </c>
      <c r="I192" s="776">
        <f>I193*I196</f>
        <v>9.6789432789432794</v>
      </c>
      <c r="J192" s="75">
        <f>J193*J196</f>
        <v>10.404864024864025</v>
      </c>
      <c r="K192" s="75">
        <f t="shared" ref="K192:N192" si="238">K193*K196</f>
        <v>11.185228826728826</v>
      </c>
      <c r="L192" s="75">
        <f t="shared" si="238"/>
        <v>12.024120988733488</v>
      </c>
      <c r="M192" s="75">
        <f t="shared" si="238"/>
        <v>12.925930062888499</v>
      </c>
      <c r="N192" s="75">
        <f t="shared" si="238"/>
        <v>13.895374817605138</v>
      </c>
      <c r="O192"/>
      <c r="P192"/>
      <c r="Q192"/>
      <c r="AE192"/>
      <c r="AF192"/>
      <c r="AG192"/>
      <c r="AH192"/>
      <c r="AI192"/>
      <c r="AJ192"/>
      <c r="AK192"/>
      <c r="AL192"/>
      <c r="AM192"/>
      <c r="AN192"/>
      <c r="AO192"/>
    </row>
    <row r="193" spans="3:45" ht="20.25" customHeight="1" x14ac:dyDescent="0.35">
      <c r="C193" s="724" t="s">
        <v>188</v>
      </c>
      <c r="G193" s="979"/>
      <c r="H193" s="976">
        <f>+H192/H20</f>
        <v>0.14296814296814297</v>
      </c>
      <c r="I193" s="846">
        <f>+H193</f>
        <v>0.14296814296814297</v>
      </c>
      <c r="J193" s="807">
        <f t="shared" ref="J193:N193" si="239">+I193</f>
        <v>0.14296814296814297</v>
      </c>
      <c r="K193" s="807">
        <f t="shared" si="239"/>
        <v>0.14296814296814297</v>
      </c>
      <c r="L193" s="807">
        <f t="shared" si="239"/>
        <v>0.14296814296814297</v>
      </c>
      <c r="M193" s="807">
        <f t="shared" si="239"/>
        <v>0.14296814296814297</v>
      </c>
      <c r="N193" s="807">
        <f t="shared" si="239"/>
        <v>0.14296814296814297</v>
      </c>
      <c r="O193"/>
      <c r="P193"/>
      <c r="Q193"/>
      <c r="AE193"/>
      <c r="AF193"/>
      <c r="AG193"/>
      <c r="AH193"/>
      <c r="AI193"/>
      <c r="AJ193"/>
      <c r="AK193"/>
      <c r="AL193"/>
      <c r="AM193"/>
      <c r="AN193"/>
      <c r="AO193"/>
    </row>
    <row r="194" spans="3:45" ht="14.5" x14ac:dyDescent="0.35">
      <c r="C194" s="197" t="s">
        <v>122</v>
      </c>
      <c r="F194" s="722"/>
      <c r="G194" s="979"/>
      <c r="H194" s="977"/>
      <c r="I194" s="557">
        <f>I192-H192</f>
        <v>0.47894327894328015</v>
      </c>
      <c r="J194" s="556">
        <f t="shared" ref="J194:N194" si="240">J192-I192</f>
        <v>0.72592074592074596</v>
      </c>
      <c r="K194" s="556">
        <f t="shared" si="240"/>
        <v>0.78036480186480084</v>
      </c>
      <c r="L194" s="556">
        <f t="shared" si="240"/>
        <v>0.83889216200466166</v>
      </c>
      <c r="M194" s="556">
        <f t="shared" si="240"/>
        <v>0.9018090741550111</v>
      </c>
      <c r="N194" s="556">
        <f t="shared" si="240"/>
        <v>0.96944475471663871</v>
      </c>
      <c r="O194"/>
      <c r="P194"/>
      <c r="Q194"/>
      <c r="AE194"/>
      <c r="AF194"/>
      <c r="AG194"/>
      <c r="AH194"/>
      <c r="AI194"/>
      <c r="AJ194"/>
      <c r="AK194"/>
      <c r="AL194"/>
      <c r="AM194"/>
      <c r="AN194"/>
      <c r="AO194"/>
    </row>
    <row r="195" spans="3:45" ht="14.5" x14ac:dyDescent="0.35">
      <c r="C195" s="197"/>
      <c r="G195" s="979"/>
      <c r="H195" s="165"/>
      <c r="I195" s="804"/>
      <c r="J195" s="357"/>
      <c r="K195" s="357"/>
      <c r="L195" s="357"/>
      <c r="M195" s="357"/>
      <c r="N195" s="357"/>
      <c r="AE195"/>
      <c r="AF195"/>
      <c r="AG195"/>
      <c r="AH195"/>
      <c r="AI195"/>
      <c r="AJ195"/>
      <c r="AK195"/>
      <c r="AL195"/>
      <c r="AM195"/>
      <c r="AN195"/>
      <c r="AO195"/>
    </row>
    <row r="196" spans="3:45" ht="14.5" x14ac:dyDescent="0.35">
      <c r="C196" s="197" t="s">
        <v>40</v>
      </c>
      <c r="G196" s="979"/>
      <c r="H196" s="978">
        <f>G20</f>
        <v>61</v>
      </c>
      <c r="I196" s="804">
        <f t="shared" ref="I196:N196" si="241">I20</f>
        <v>67.7</v>
      </c>
      <c r="J196" s="357">
        <f t="shared" si="241"/>
        <v>72.777500000000003</v>
      </c>
      <c r="K196" s="357">
        <f t="shared" si="241"/>
        <v>78.235812499999994</v>
      </c>
      <c r="L196" s="357">
        <f t="shared" si="241"/>
        <v>84.103498437499994</v>
      </c>
      <c r="M196" s="357">
        <f t="shared" si="241"/>
        <v>90.411260820312492</v>
      </c>
      <c r="N196" s="357">
        <f t="shared" si="241"/>
        <v>97.19210538183593</v>
      </c>
      <c r="AE196"/>
      <c r="AF196"/>
      <c r="AG196"/>
      <c r="AH196"/>
      <c r="AI196"/>
      <c r="AJ196"/>
      <c r="AK196"/>
      <c r="AL196"/>
      <c r="AM196"/>
      <c r="AN196"/>
      <c r="AO196"/>
    </row>
    <row r="197" spans="3:45" ht="14.5" x14ac:dyDescent="0.35">
      <c r="I197" s="806"/>
      <c r="J197" s="807"/>
      <c r="K197" s="807"/>
      <c r="L197" s="807"/>
      <c r="M197" s="807"/>
      <c r="N197" s="807"/>
      <c r="AE197"/>
      <c r="AF197"/>
      <c r="AG197"/>
      <c r="AH197"/>
      <c r="AI197"/>
      <c r="AJ197"/>
      <c r="AK197"/>
      <c r="AL197"/>
      <c r="AM197"/>
      <c r="AN197"/>
      <c r="AO197"/>
    </row>
    <row r="198" spans="3:45" ht="14.5" x14ac:dyDescent="0.35">
      <c r="G198" s="768"/>
      <c r="H198" s="768"/>
      <c r="I198" s="164"/>
      <c r="J198" s="164"/>
      <c r="K198" s="164"/>
      <c r="L198" s="164"/>
      <c r="M198" s="164"/>
      <c r="N198" s="164"/>
      <c r="AE198"/>
      <c r="AF198"/>
      <c r="AG198"/>
      <c r="AH198"/>
      <c r="AI198"/>
      <c r="AJ198"/>
      <c r="AK198"/>
      <c r="AL198"/>
      <c r="AM198"/>
      <c r="AN198"/>
      <c r="AO198"/>
    </row>
    <row r="200" spans="3:45" x14ac:dyDescent="0.35">
      <c r="I200" s="556"/>
      <c r="J200" s="556"/>
      <c r="K200" s="556"/>
      <c r="L200" s="556"/>
      <c r="M200" s="556"/>
      <c r="N200" s="556"/>
    </row>
    <row r="204" spans="3:45" ht="14.5" x14ac:dyDescent="0.35"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</row>
    <row r="205" spans="3:45" ht="14.5" x14ac:dyDescent="0.35"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</row>
    <row r="206" spans="3:45" ht="14.5" x14ac:dyDescent="0.35"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</row>
    <row r="207" spans="3:45" ht="14.5" x14ac:dyDescent="0.35"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</row>
    <row r="208" spans="3:45" ht="14.5" x14ac:dyDescent="0.35"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</row>
    <row r="209" spans="31:45" ht="14.5" x14ac:dyDescent="0.35"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</row>
    <row r="210" spans="31:45" ht="14.5" x14ac:dyDescent="0.35"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</row>
    <row r="211" spans="31:45" ht="14.5" x14ac:dyDescent="0.35"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</row>
    <row r="212" spans="31:45" ht="14.5" x14ac:dyDescent="0.35"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</row>
    <row r="213" spans="31:45" ht="14.5" x14ac:dyDescent="0.35"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</row>
    <row r="214" spans="31:45" ht="14.5" x14ac:dyDescent="0.35"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</row>
    <row r="215" spans="31:45" ht="14.5" x14ac:dyDescent="0.35"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</row>
    <row r="216" spans="31:45" ht="14.5" x14ac:dyDescent="0.35"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</row>
    <row r="217" spans="31:45" ht="14.5" x14ac:dyDescent="0.35"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</row>
    <row r="218" spans="31:45" ht="14.5" x14ac:dyDescent="0.35"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</row>
    <row r="219" spans="31:45" ht="14.5" x14ac:dyDescent="0.35"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</row>
    <row r="220" spans="31:45" ht="14.5" x14ac:dyDescent="0.35"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</row>
    <row r="221" spans="31:45" ht="14.5" x14ac:dyDescent="0.35"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</row>
    <row r="222" spans="31:45" ht="14.5" x14ac:dyDescent="0.35"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</row>
    <row r="223" spans="31:45" ht="14.5" x14ac:dyDescent="0.35"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</row>
    <row r="224" spans="31:45" ht="14.5" x14ac:dyDescent="0.35"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</row>
    <row r="225" spans="31:45" ht="14.5" x14ac:dyDescent="0.35"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</row>
    <row r="226" spans="31:45" ht="14.5" x14ac:dyDescent="0.35"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</row>
    <row r="227" spans="31:45" ht="14.5" x14ac:dyDescent="0.35"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</row>
    <row r="228" spans="31:45" ht="14.5" x14ac:dyDescent="0.35"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</row>
    <row r="229" spans="31:45" ht="14.5" x14ac:dyDescent="0.35"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</row>
    <row r="230" spans="31:45" ht="14.5" x14ac:dyDescent="0.35"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</row>
    <row r="231" spans="31:45" ht="14.5" x14ac:dyDescent="0.35"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</row>
    <row r="232" spans="31:45" ht="14.5" x14ac:dyDescent="0.35"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</row>
  </sheetData>
  <phoneticPr fontId="2" type="noConversion"/>
  <conditionalFormatting sqref="B38:C39 B42:C42">
    <cfRule type="expression" dxfId="22" priority="220">
      <formula>black=1</formula>
    </cfRule>
  </conditionalFormatting>
  <conditionalFormatting sqref="B89:H89 J89:N89">
    <cfRule type="expression" dxfId="21" priority="217">
      <formula>black=1</formula>
    </cfRule>
  </conditionalFormatting>
  <conditionalFormatting sqref="B40:N41">
    <cfRule type="expression" dxfId="19" priority="227">
      <formula>black=1</formula>
    </cfRule>
  </conditionalFormatting>
  <conditionalFormatting sqref="D98">
    <cfRule type="expression" dxfId="15" priority="222">
      <formula>black=1</formula>
    </cfRule>
  </conditionalFormatting>
  <conditionalFormatting sqref="G112:M112">
    <cfRule type="expression" dxfId="13" priority="193">
      <formula>black=1</formula>
    </cfRule>
  </conditionalFormatting>
  <conditionalFormatting sqref="I39:N39">
    <cfRule type="expression" dxfId="11" priority="219">
      <formula>black=1</formula>
    </cfRule>
  </conditionalFormatting>
  <conditionalFormatting sqref="R40:S41 R89:S89 E135:S135">
    <cfRule type="expression" dxfId="9" priority="221">
      <formula>black=1</formula>
    </cfRule>
  </conditionalFormatting>
  <conditionalFormatting sqref="AF112:AM112">
    <cfRule type="expression" dxfId="5" priority="60">
      <formula>black=1</formula>
    </cfRule>
  </conditionalFormatting>
  <printOptions horizontalCentered="1"/>
  <pageMargins left="0.1" right="0.1" top="0.1" bottom="0.1" header="0.1" footer="0.1"/>
  <pageSetup scale="10" fitToHeight="0" orientation="portrait" horizontalDpi="1200" verticalDpi="1200" r:id="rId1"/>
  <customProperties>
    <customPr name="Guid" r:id="rId2"/>
  </customPropertie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4FC361A9-BCD9-455C-BE10-7DF6BAA1F35B}">
            <xm:f>Cover!$K$5=1</xm:f>
            <x14:dxf>
              <font>
                <color theme="1"/>
              </font>
            </x14:dxf>
          </x14:cfRule>
          <xm:sqref>A1:XFD16 AL17:XFD19 A17:AJ20 AL20:BJ20 BL20:XFD20 A21:XFD38 J39:XFD56 A39:I62 J57:T57 AY57:XFD57 J58:XFD62 A63:XFD65 A66:G66 J66:XFD76 A67:I76 A77:XFD109 A110:N125 S110:XFD125 A126:XFD133 A134 C134:XFD134 A135:XFD189 A190:F196 H190:XFD196 A197:XFD1048576</xm:sqref>
        </x14:conditionalFormatting>
        <x14:conditionalFormatting xmlns:xm="http://schemas.microsoft.com/office/excel/2006/main">
          <x14:cfRule type="expression" priority="2" id="{0C5ABD88-35B1-4C6B-A81A-5DBBB7CB170B}">
            <xm:f>Cover!$C$1=1</xm:f>
            <x14:dxf>
              <font>
                <color theme="1"/>
              </font>
            </x14:dxf>
          </x14:cfRule>
          <xm:sqref>B129</xm:sqref>
        </x14:conditionalFormatting>
        <x14:conditionalFormatting xmlns:xm="http://schemas.microsoft.com/office/excel/2006/main">
          <x14:cfRule type="expression" priority="1" id="{5D6198D7-E488-48CC-8A98-48964C176988}">
            <xm:f>Cover!$C$1=1</xm:f>
            <x14:dxf>
              <font>
                <color theme="1"/>
              </font>
            </x14:dxf>
          </x14:cfRule>
          <xm:sqref>B132:B133</xm:sqref>
        </x14:conditionalFormatting>
        <x14:conditionalFormatting xmlns:xm="http://schemas.microsoft.com/office/excel/2006/main">
          <x14:cfRule type="expression" priority="6" id="{98F93187-D4C9-4DE0-ABAE-D31D4801276E}">
            <xm:f>Cover!$C$1=1</xm:f>
            <x14:dxf>
              <font>
                <color theme="1"/>
              </font>
            </x14:dxf>
          </x14:cfRule>
          <xm:sqref>B2:N3 B43:N65 B66:G66 J66:N76 B67:I76 B77:N86</xm:sqref>
        </x14:conditionalFormatting>
        <x14:conditionalFormatting xmlns:xm="http://schemas.microsoft.com/office/excel/2006/main">
          <x14:cfRule type="expression" priority="8" id="{6CADE427-27C8-4DC0-947F-E56C3E292505}">
            <xm:f>Cover!$C$1=1</xm:f>
            <x14:dxf>
              <font>
                <color theme="1"/>
              </font>
            </x14:dxf>
          </x14:cfRule>
          <xm:sqref>B90:N90</xm:sqref>
        </x14:conditionalFormatting>
        <x14:conditionalFormatting xmlns:xm="http://schemas.microsoft.com/office/excel/2006/main">
          <x14:cfRule type="expression" priority="7" id="{0C6A869B-9481-4188-B321-6C328ACA3C88}">
            <xm:f>Cover!$C$1=1</xm:f>
            <x14:dxf>
              <font>
                <color theme="1"/>
              </font>
            </x14:dxf>
          </x14:cfRule>
          <xm:sqref>B91:Q92</xm:sqref>
        </x14:conditionalFormatting>
        <x14:conditionalFormatting xmlns:xm="http://schemas.microsoft.com/office/excel/2006/main">
          <x14:cfRule type="expression" priority="3" id="{350D4C47-A056-4B7D-9B75-DE7E780C9F8A}">
            <xm:f>Cover!$C$1=1</xm:f>
            <x14:dxf>
              <font>
                <color theme="1"/>
              </font>
            </x14:dxf>
          </x14:cfRule>
          <xm:sqref>B126:T130 C131:T133</xm:sqref>
        </x14:conditionalFormatting>
        <x14:conditionalFormatting xmlns:xm="http://schemas.microsoft.com/office/excel/2006/main">
          <x14:cfRule type="expression" priority="10" id="{7F9F39D2-1EA4-4F7B-9ABD-B4250A13DFED}">
            <xm:f>Cover!$C$1=1</xm:f>
            <x14:dxf>
              <font>
                <color theme="1"/>
              </font>
            </x14:dxf>
          </x14:cfRule>
          <xm:sqref>D42:N42</xm:sqref>
        </x14:conditionalFormatting>
        <x14:conditionalFormatting xmlns:xm="http://schemas.microsoft.com/office/excel/2006/main">
          <x14:cfRule type="expression" priority="4" id="{12752CA4-41B5-4EA7-9648-C57B844B1E1F}">
            <xm:f>Cover!$C$1=1</xm:f>
            <x14:dxf>
              <font>
                <color theme="1"/>
              </font>
            </x14:dxf>
          </x14:cfRule>
          <xm:sqref>H113:M113</xm:sqref>
        </x14:conditionalFormatting>
        <x14:conditionalFormatting xmlns:xm="http://schemas.microsoft.com/office/excel/2006/main">
          <x14:cfRule type="expression" priority="157" id="{1CE2CABF-E53E-43A6-A925-9FAE16D108EA}">
            <xm:f>Cover!$C$1=1</xm:f>
            <x14:dxf>
              <font>
                <color theme="1"/>
              </font>
            </x14:dxf>
          </x14:cfRule>
          <xm:sqref>P2:R5 B4:O5 B6:R7 B8:M9 O8:R11 F10:M10 T16:T21 T29:T36 B37:T37 D38:T38 R39:T39 R42 S42:T54 R56 Q57:R65 S66:T88 B87:I87 S90:T92 B93:T97 E98:T98 B99:T109 B110:N110 B123:N125 S125:T125 D134:T134 D136:T136 C137:T137</xm:sqref>
        </x14:conditionalFormatting>
        <x14:conditionalFormatting xmlns:xm="http://schemas.microsoft.com/office/excel/2006/main">
          <x14:cfRule type="expression" priority="244" id="{D69B926D-30DA-43FF-BA31-28EB23995EB5}">
            <xm:f>Cover!$C$1=1</xm:f>
            <x14:dxf>
              <font>
                <color theme="1"/>
              </font>
            </x14:dxf>
          </x14:cfRule>
          <xm:sqref>T6:T7 B10:E11 C11:L11 C12:R14 B12:B15 S13:T15 D39:H39 Q55:Q56 P66:Q66 V71:AA71 B88:H88 J88:N88 B98:C98 B111:M111 B112:F112 B113:M122 C135 B136</xm:sqref>
        </x14:conditionalFormatting>
        <x14:conditionalFormatting xmlns:xm="http://schemas.microsoft.com/office/excel/2006/main">
          <x14:cfRule type="expression" priority="130" id="{AD987659-D356-43A4-AFE7-443326A8CB27}">
            <xm:f>Cover!$C$1=1</xm:f>
            <x14:dxf>
              <font>
                <color theme="1"/>
              </font>
            </x14:dxf>
          </x14:cfRule>
          <xm:sqref>T23:T27</xm:sqref>
        </x14:conditionalFormatting>
        <x14:conditionalFormatting xmlns:xm="http://schemas.microsoft.com/office/excel/2006/main">
          <x14:cfRule type="expression" priority="93" id="{E75DAD34-241F-4595-8E84-84FA3130E445}">
            <xm:f>Cover!$C$1=1</xm:f>
            <x14:dxf>
              <font>
                <color theme="1"/>
              </font>
            </x14:dxf>
          </x14:cfRule>
          <xm:sqref>U31</xm:sqref>
        </x14:conditionalFormatting>
        <x14:conditionalFormatting xmlns:xm="http://schemas.microsoft.com/office/excel/2006/main">
          <x14:cfRule type="expression" priority="81" id="{C0742212-97EA-46D0-9396-F81F76DDB919}">
            <xm:f>Cover!$C$1=1</xm:f>
            <x14:dxf>
              <font>
                <color theme="1"/>
              </font>
            </x14:dxf>
          </x14:cfRule>
          <xm:sqref>AM31</xm:sqref>
        </x14:conditionalFormatting>
        <x14:conditionalFormatting xmlns:xm="http://schemas.microsoft.com/office/excel/2006/main">
          <x14:cfRule type="expression" priority="63" id="{06B47E4A-0EBC-43BC-8D4A-911EDCAE9CB9}">
            <xm:f>Cover!$C$1=1</xm:f>
            <x14:dxf>
              <font>
                <color theme="1"/>
              </font>
            </x14:dxf>
          </x14:cfRule>
          <xm:sqref>BA31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79998168889431442"/>
    <pageSetUpPr fitToPage="1"/>
  </sheetPr>
  <dimension ref="A1:AN130"/>
  <sheetViews>
    <sheetView showGridLines="0" view="pageBreakPreview" zoomScale="85" zoomScaleNormal="100" zoomScaleSheetLayoutView="85" workbookViewId="0">
      <pane xSplit="6" ySplit="8" topLeftCell="G9" activePane="bottomRight" state="frozen"/>
      <selection activeCell="E33" sqref="E33"/>
      <selection pane="topRight" activeCell="E33" sqref="E33"/>
      <selection pane="bottomLeft" activeCell="E33" sqref="E33"/>
      <selection pane="bottomRight" activeCell="G9" sqref="G9"/>
    </sheetView>
  </sheetViews>
  <sheetFormatPr defaultColWidth="9.7265625" defaultRowHeight="14" outlineLevelRow="1" outlineLevelCol="1" x14ac:dyDescent="0.3"/>
  <cols>
    <col min="1" max="1" width="8.7265625" style="1" customWidth="1"/>
    <col min="2" max="2" width="0.81640625" style="1" customWidth="1"/>
    <col min="3" max="5" width="14.7265625" style="1" customWidth="1"/>
    <col min="6" max="6" width="1.7265625" style="1" customWidth="1"/>
    <col min="7" max="11" width="20.54296875" style="1" customWidth="1"/>
    <col min="12" max="12" width="13.7265625" style="258" customWidth="1"/>
    <col min="13" max="13" width="9.7265625" style="1" customWidth="1"/>
    <col min="14" max="18" width="10.54296875" style="1" customWidth="1"/>
    <col min="19" max="21" width="10.54296875" style="1" hidden="1" customWidth="1" outlineLevel="1"/>
    <col min="22" max="22" width="9.81640625" style="1" customWidth="1" collapsed="1"/>
    <col min="23" max="27" width="10.54296875" style="1" bestFit="1" customWidth="1"/>
    <col min="28" max="30" width="10.54296875" style="1" hidden="1" customWidth="1" outlineLevel="1"/>
    <col min="31" max="31" width="9.7265625" style="1" collapsed="1"/>
    <col min="32" max="36" width="10.54296875" style="1" bestFit="1" customWidth="1"/>
    <col min="37" max="39" width="10.54296875" style="1" hidden="1" customWidth="1" outlineLevel="1"/>
    <col min="40" max="40" width="9.7265625" style="1" collapsed="1"/>
    <col min="41" max="16384" width="9.7265625" style="1"/>
  </cols>
  <sheetData>
    <row r="1" spans="2:39" ht="14.5" thickBot="1" x14ac:dyDescent="0.35">
      <c r="N1" s="41" t="s">
        <v>70</v>
      </c>
      <c r="O1" s="399">
        <v>1</v>
      </c>
      <c r="W1" s="41" t="s">
        <v>70</v>
      </c>
      <c r="X1" s="399">
        <v>1</v>
      </c>
      <c r="AF1" s="41" t="s">
        <v>70</v>
      </c>
      <c r="AG1" s="399">
        <v>1</v>
      </c>
    </row>
    <row r="2" spans="2:39" ht="23.25" customHeight="1" thickBot="1" x14ac:dyDescent="0.4">
      <c r="B2" s="826" t="str">
        <f>Model!$B$2</f>
        <v>ABC Company</v>
      </c>
      <c r="G2" s="415" t="str">
        <f>Model!$G$2</f>
        <v>TJC Case (5 Year Returns) Including Acquisitions</v>
      </c>
      <c r="H2" s="391"/>
      <c r="I2" s="392"/>
      <c r="K2" s="596" t="s">
        <v>0</v>
      </c>
      <c r="L2" s="597"/>
    </row>
    <row r="3" spans="2:39" ht="15" x14ac:dyDescent="0.3">
      <c r="B3" s="44" t="s">
        <v>31</v>
      </c>
      <c r="G3" s="416" t="str">
        <f>Model!$G$3</f>
        <v>$2.0mm of Acquired EBITDA per Year @ 10.0x</v>
      </c>
      <c r="H3" s="393"/>
      <c r="I3" s="394"/>
      <c r="L3" s="2"/>
      <c r="Q3" s="955"/>
    </row>
    <row r="4" spans="2:39" ht="15" customHeight="1" x14ac:dyDescent="0.3">
      <c r="B4" s="44"/>
      <c r="J4" s="2"/>
      <c r="K4" s="2"/>
      <c r="L4" s="62"/>
      <c r="N4" s="462"/>
      <c r="O4" s="462"/>
      <c r="P4" s="462"/>
      <c r="Q4" s="462"/>
      <c r="R4" s="462"/>
    </row>
    <row r="5" spans="2:39" s="5" customFormat="1" ht="15.75" customHeight="1" thickBot="1" x14ac:dyDescent="0.65">
      <c r="B5" s="272" t="s">
        <v>96</v>
      </c>
      <c r="C5" s="3"/>
      <c r="D5" s="3"/>
      <c r="E5" s="3"/>
      <c r="F5" s="3"/>
      <c r="G5" s="3"/>
      <c r="H5" s="3"/>
      <c r="I5" s="3"/>
      <c r="J5" s="4"/>
      <c r="K5" s="4"/>
      <c r="L5" s="64" t="str">
        <f ca="1">CELL("Filename",$B$2)</f>
        <v>https://thejordancompany0-my.sharepoint.com/personal/cboateng_tjclp_com/Documents/Documents/[TJC Practice Simple Model_250616 (002).xlsx]Acquisitions</v>
      </c>
      <c r="N5" s="880"/>
      <c r="O5" s="879"/>
      <c r="P5" s="879"/>
      <c r="Q5" s="879"/>
      <c r="R5" s="879"/>
    </row>
    <row r="6" spans="2:39" s="6" customFormat="1" ht="5.15" customHeight="1" x14ac:dyDescent="0.3">
      <c r="L6" s="259"/>
    </row>
    <row r="7" spans="2:39" s="6" customFormat="1" ht="13" x14ac:dyDescent="0.3">
      <c r="B7" s="7"/>
      <c r="G7" s="25"/>
      <c r="H7" s="25"/>
      <c r="I7" s="25"/>
      <c r="J7" s="25"/>
      <c r="K7" s="25"/>
      <c r="L7" s="260"/>
      <c r="N7" s="293" t="s">
        <v>132</v>
      </c>
      <c r="O7" s="9"/>
      <c r="P7" s="9"/>
      <c r="Q7" s="9"/>
      <c r="R7" s="9"/>
      <c r="S7" s="290"/>
      <c r="T7" s="290"/>
      <c r="U7" s="290"/>
      <c r="W7" s="294" t="s">
        <v>127</v>
      </c>
      <c r="X7" s="10"/>
      <c r="Y7" s="10"/>
      <c r="Z7" s="10"/>
      <c r="AA7" s="10"/>
      <c r="AB7" s="10"/>
      <c r="AC7" s="10"/>
      <c r="AD7" s="10"/>
      <c r="AF7" s="294" t="str">
        <f>+Model!BF16</f>
        <v>TJC EBITDA Growth Rate</v>
      </c>
      <c r="AG7" s="10"/>
      <c r="AH7" s="10"/>
      <c r="AI7" s="10"/>
      <c r="AJ7" s="10"/>
      <c r="AK7" s="10"/>
      <c r="AL7" s="10"/>
      <c r="AM7" s="10"/>
    </row>
    <row r="8" spans="2:39" s="6" customFormat="1" ht="12.75" customHeight="1" x14ac:dyDescent="0.3">
      <c r="G8" s="45">
        <f>+Model!J17</f>
        <v>2026</v>
      </c>
      <c r="H8" s="45">
        <f>+Model!K17</f>
        <v>2027</v>
      </c>
      <c r="I8" s="45">
        <f>+Model!L17</f>
        <v>2028</v>
      </c>
      <c r="J8" s="45">
        <f>+Model!M17</f>
        <v>2029</v>
      </c>
      <c r="K8" s="45">
        <f>+Model!N17</f>
        <v>2030</v>
      </c>
      <c r="L8" s="261"/>
      <c r="N8" s="321">
        <f>+G8</f>
        <v>2026</v>
      </c>
      <c r="O8" s="321">
        <f>+H8</f>
        <v>2027</v>
      </c>
      <c r="P8" s="321">
        <f>+I8</f>
        <v>2028</v>
      </c>
      <c r="Q8" s="321">
        <f>+J8</f>
        <v>2029</v>
      </c>
      <c r="R8" s="321">
        <f>+K8</f>
        <v>2030</v>
      </c>
      <c r="S8" s="321">
        <f>R8+1</f>
        <v>2031</v>
      </c>
      <c r="T8" s="321">
        <f t="shared" ref="T8:U8" si="0">S8+1</f>
        <v>2032</v>
      </c>
      <c r="U8" s="321">
        <f t="shared" si="0"/>
        <v>2033</v>
      </c>
      <c r="W8" s="321">
        <f>+G8</f>
        <v>2026</v>
      </c>
      <c r="X8" s="321">
        <f>+H8</f>
        <v>2027</v>
      </c>
      <c r="Y8" s="321">
        <f>+I8</f>
        <v>2028</v>
      </c>
      <c r="Z8" s="321">
        <f>+J8</f>
        <v>2029</v>
      </c>
      <c r="AA8" s="321">
        <f>+K8</f>
        <v>2030</v>
      </c>
      <c r="AB8" s="321">
        <f>S8</f>
        <v>2031</v>
      </c>
      <c r="AC8" s="321">
        <f>AB8+1</f>
        <v>2032</v>
      </c>
      <c r="AD8" s="321">
        <f>AC8+1</f>
        <v>2033</v>
      </c>
      <c r="AF8" s="321">
        <f t="shared" ref="AF8:AL8" si="1">W8</f>
        <v>2026</v>
      </c>
      <c r="AG8" s="321">
        <f t="shared" si="1"/>
        <v>2027</v>
      </c>
      <c r="AH8" s="321">
        <f t="shared" si="1"/>
        <v>2028</v>
      </c>
      <c r="AI8" s="321">
        <f t="shared" si="1"/>
        <v>2029</v>
      </c>
      <c r="AJ8" s="321">
        <f t="shared" si="1"/>
        <v>2030</v>
      </c>
      <c r="AK8" s="321">
        <f t="shared" si="1"/>
        <v>2031</v>
      </c>
      <c r="AL8" s="321">
        <f t="shared" si="1"/>
        <v>2032</v>
      </c>
      <c r="AM8" s="321">
        <f>AL8+1</f>
        <v>2033</v>
      </c>
    </row>
    <row r="9" spans="2:39" s="6" customFormat="1" ht="3" customHeight="1" x14ac:dyDescent="0.3">
      <c r="G9" s="11" t="s">
        <v>63</v>
      </c>
      <c r="H9" s="11" t="s">
        <v>63</v>
      </c>
      <c r="I9" s="11" t="s">
        <v>63</v>
      </c>
      <c r="J9" s="11" t="s">
        <v>63</v>
      </c>
      <c r="K9" s="11" t="s">
        <v>63</v>
      </c>
      <c r="L9" s="262"/>
      <c r="N9" s="11" t="s">
        <v>9</v>
      </c>
      <c r="O9" s="11" t="s">
        <v>9</v>
      </c>
      <c r="P9" s="11" t="s">
        <v>9</v>
      </c>
      <c r="Q9" s="11" t="s">
        <v>9</v>
      </c>
      <c r="R9" s="11" t="s">
        <v>9</v>
      </c>
      <c r="S9" s="11" t="s">
        <v>9</v>
      </c>
      <c r="T9" s="11" t="s">
        <v>9</v>
      </c>
      <c r="U9" s="11" t="s">
        <v>9</v>
      </c>
      <c r="W9" s="11" t="s">
        <v>9</v>
      </c>
      <c r="X9" s="11" t="s">
        <v>9</v>
      </c>
      <c r="Y9" s="11" t="s">
        <v>9</v>
      </c>
      <c r="Z9" s="11" t="s">
        <v>9</v>
      </c>
      <c r="AA9" s="11" t="s">
        <v>9</v>
      </c>
      <c r="AB9" s="11" t="s">
        <v>9</v>
      </c>
      <c r="AC9" s="11" t="s">
        <v>9</v>
      </c>
      <c r="AD9" s="11" t="s">
        <v>9</v>
      </c>
      <c r="AF9" s="11" t="s">
        <v>9</v>
      </c>
      <c r="AG9" s="11" t="s">
        <v>9</v>
      </c>
      <c r="AH9" s="11" t="s">
        <v>9</v>
      </c>
      <c r="AI9" s="11" t="s">
        <v>9</v>
      </c>
      <c r="AJ9" s="11" t="s">
        <v>9</v>
      </c>
      <c r="AK9" s="11" t="s">
        <v>9</v>
      </c>
      <c r="AL9" s="11" t="s">
        <v>9</v>
      </c>
      <c r="AM9" s="11" t="s">
        <v>9</v>
      </c>
    </row>
    <row r="10" spans="2:39" s="6" customFormat="1" ht="5.15" customHeight="1" x14ac:dyDescent="0.3">
      <c r="G10" s="12"/>
      <c r="H10" s="12"/>
      <c r="I10" s="12"/>
      <c r="J10" s="12"/>
      <c r="K10" s="12"/>
      <c r="L10" s="259"/>
      <c r="N10" s="12"/>
      <c r="O10" s="12"/>
      <c r="P10" s="12"/>
      <c r="Q10" s="12"/>
      <c r="R10" s="12"/>
      <c r="S10" s="12"/>
      <c r="T10" s="12"/>
      <c r="U10" s="12"/>
      <c r="W10" s="12"/>
      <c r="X10" s="12"/>
      <c r="Y10" s="12"/>
      <c r="Z10" s="12"/>
      <c r="AA10" s="12"/>
      <c r="AB10" s="12"/>
      <c r="AC10" s="12"/>
      <c r="AD10" s="12"/>
      <c r="AF10" s="12"/>
      <c r="AG10" s="12"/>
      <c r="AH10" s="12"/>
      <c r="AI10" s="12"/>
      <c r="AJ10" s="12"/>
      <c r="AK10" s="12"/>
      <c r="AL10" s="12"/>
      <c r="AM10" s="12"/>
    </row>
    <row r="11" spans="2:39" s="6" customFormat="1" ht="12.75" customHeight="1" x14ac:dyDescent="0.3">
      <c r="C11" s="23" t="s">
        <v>38</v>
      </c>
      <c r="D11" s="23"/>
      <c r="E11" s="23"/>
      <c r="F11" s="23"/>
      <c r="G11" s="12"/>
      <c r="H11" s="12"/>
      <c r="I11" s="12"/>
      <c r="J11" s="12"/>
      <c r="K11" s="12"/>
      <c r="L11" s="259"/>
      <c r="N11" s="12"/>
      <c r="O11" s="12"/>
      <c r="P11" s="12"/>
      <c r="Q11" s="12"/>
      <c r="R11" s="12"/>
      <c r="S11" s="12"/>
      <c r="T11" s="12"/>
      <c r="U11" s="12"/>
      <c r="W11" s="12"/>
      <c r="X11" s="12"/>
      <c r="Y11" s="12"/>
      <c r="Z11" s="12"/>
      <c r="AA11" s="12"/>
      <c r="AB11" s="12"/>
      <c r="AC11" s="12"/>
      <c r="AD11" s="12"/>
      <c r="AF11" s="12"/>
      <c r="AG11" s="12"/>
      <c r="AH11" s="12"/>
      <c r="AI11" s="12"/>
      <c r="AJ11" s="12"/>
      <c r="AK11" s="12"/>
      <c r="AL11" s="12"/>
      <c r="AM11" s="12"/>
    </row>
    <row r="12" spans="2:39" s="6" customFormat="1" ht="3" customHeight="1" x14ac:dyDescent="0.3">
      <c r="C12" s="23"/>
      <c r="D12" s="23"/>
      <c r="E12" s="23"/>
      <c r="F12" s="23"/>
      <c r="G12" s="12"/>
      <c r="H12" s="12"/>
      <c r="I12" s="12"/>
      <c r="J12" s="12"/>
      <c r="K12" s="12"/>
      <c r="L12" s="259"/>
      <c r="N12" s="12"/>
      <c r="O12" s="12"/>
      <c r="P12" s="12"/>
      <c r="Q12" s="12"/>
      <c r="R12" s="12"/>
      <c r="S12" s="12"/>
      <c r="T12" s="12"/>
      <c r="U12" s="12"/>
      <c r="W12" s="12"/>
      <c r="X12" s="12"/>
      <c r="Y12" s="12"/>
      <c r="Z12" s="12"/>
      <c r="AA12" s="12"/>
      <c r="AB12" s="12"/>
      <c r="AC12" s="12"/>
      <c r="AD12" s="12"/>
      <c r="AF12" s="12"/>
      <c r="AG12" s="12"/>
      <c r="AH12" s="12"/>
      <c r="AI12" s="12"/>
      <c r="AJ12" s="12"/>
      <c r="AK12" s="12"/>
      <c r="AL12" s="12"/>
      <c r="AM12" s="12"/>
    </row>
    <row r="13" spans="2:39" s="6" customFormat="1" ht="12.75" customHeight="1" x14ac:dyDescent="0.3">
      <c r="C13" s="420" t="s">
        <v>36</v>
      </c>
      <c r="D13" s="421"/>
      <c r="E13" s="421"/>
      <c r="F13" s="421"/>
      <c r="G13" s="422">
        <f>+CHOOSE(Model!$U$13,Acquisitions!N13,Acquisitions!W13,AF13)</f>
        <v>1</v>
      </c>
      <c r="H13" s="422">
        <f>+CHOOSE(Model!$U$13,Acquisitions!O13,Acquisitions!X13,AG13)</f>
        <v>1</v>
      </c>
      <c r="I13" s="422">
        <f>+CHOOSE(Model!$U$13,Acquisitions!P13,Acquisitions!Y13,AH13)</f>
        <v>1</v>
      </c>
      <c r="J13" s="422">
        <f>+CHOOSE(Model!$U$13,Acquisitions!Q13,Acquisitions!Z13,AI13)</f>
        <v>1</v>
      </c>
      <c r="K13" s="422">
        <f>+CHOOSE(Model!$U$13,Acquisitions!R13,Acquisitions!AA13,AJ13)</f>
        <v>0</v>
      </c>
      <c r="L13" s="263"/>
      <c r="N13" s="144">
        <v>1</v>
      </c>
      <c r="O13" s="144">
        <v>1</v>
      </c>
      <c r="P13" s="144">
        <v>1</v>
      </c>
      <c r="Q13" s="144">
        <v>1</v>
      </c>
      <c r="R13" s="144">
        <v>0</v>
      </c>
      <c r="S13" s="144">
        <v>0</v>
      </c>
      <c r="T13" s="144">
        <v>0</v>
      </c>
      <c r="U13" s="144">
        <v>0</v>
      </c>
      <c r="W13" s="490">
        <f t="shared" ref="W13:AF13" si="2">N13</f>
        <v>1</v>
      </c>
      <c r="X13" s="490">
        <f t="shared" si="2"/>
        <v>1</v>
      </c>
      <c r="Y13" s="490">
        <f t="shared" si="2"/>
        <v>1</v>
      </c>
      <c r="Z13" s="490">
        <f t="shared" si="2"/>
        <v>1</v>
      </c>
      <c r="AA13" s="144">
        <v>0</v>
      </c>
      <c r="AB13" s="144">
        <v>0</v>
      </c>
      <c r="AC13" s="144">
        <v>0</v>
      </c>
      <c r="AD13" s="144">
        <v>0</v>
      </c>
      <c r="AF13" s="490">
        <f t="shared" si="2"/>
        <v>1</v>
      </c>
      <c r="AG13" s="490">
        <f t="shared" ref="AG13" si="3">X13</f>
        <v>1</v>
      </c>
      <c r="AH13" s="490">
        <f t="shared" ref="AH13" si="4">Y13</f>
        <v>1</v>
      </c>
      <c r="AI13" s="490">
        <f t="shared" ref="AI13" si="5">Z13</f>
        <v>1</v>
      </c>
      <c r="AJ13" s="490">
        <f t="shared" ref="AJ13" si="6">AA13</f>
        <v>0</v>
      </c>
      <c r="AK13" s="490">
        <f t="shared" ref="AK13" si="7">AB13</f>
        <v>0</v>
      </c>
      <c r="AL13" s="490">
        <f>AC13</f>
        <v>0</v>
      </c>
      <c r="AM13" s="490">
        <f>AD13</f>
        <v>0</v>
      </c>
    </row>
    <row r="14" spans="2:39" s="6" customFormat="1" ht="12.75" customHeight="1" x14ac:dyDescent="0.3">
      <c r="C14" s="6" t="s">
        <v>185</v>
      </c>
      <c r="G14" s="134">
        <f>+CHOOSE(Model!$U$13,Acquisitions!N14,Acquisitions!W14,AF14)</f>
        <v>10</v>
      </c>
      <c r="H14" s="134">
        <f>+CHOOSE(Model!$U$13,Acquisitions!O14,Acquisitions!X14,AG14)</f>
        <v>10</v>
      </c>
      <c r="I14" s="134">
        <f>+CHOOSE(Model!$U$13,Acquisitions!P14,Acquisitions!Y14,AH14)</f>
        <v>10</v>
      </c>
      <c r="J14" s="134">
        <f>+CHOOSE(Model!$U$13,Acquisitions!Q14,Acquisitions!Z14,AI14)</f>
        <v>10</v>
      </c>
      <c r="K14" s="134">
        <f>+CHOOSE(Model!$U$13,Acquisitions!R14,Acquisitions!AA14,AJ14)</f>
        <v>10</v>
      </c>
      <c r="L14" s="263"/>
      <c r="N14" s="56">
        <f>Model!$AC$7</f>
        <v>10</v>
      </c>
      <c r="O14" s="358">
        <f t="shared" ref="O14:U14" si="8">+$N$14</f>
        <v>10</v>
      </c>
      <c r="P14" s="358">
        <f t="shared" si="8"/>
        <v>10</v>
      </c>
      <c r="Q14" s="358">
        <f t="shared" si="8"/>
        <v>10</v>
      </c>
      <c r="R14" s="358">
        <f t="shared" si="8"/>
        <v>10</v>
      </c>
      <c r="S14" s="358">
        <f t="shared" si="8"/>
        <v>10</v>
      </c>
      <c r="T14" s="358">
        <f t="shared" si="8"/>
        <v>10</v>
      </c>
      <c r="U14" s="358">
        <f t="shared" si="8"/>
        <v>10</v>
      </c>
      <c r="W14" s="56">
        <f>Model!$AC$4</f>
        <v>10</v>
      </c>
      <c r="X14" s="358">
        <f t="shared" ref="X14:AD14" si="9">$W$14</f>
        <v>10</v>
      </c>
      <c r="Y14" s="358">
        <f t="shared" si="9"/>
        <v>10</v>
      </c>
      <c r="Z14" s="358">
        <f t="shared" si="9"/>
        <v>10</v>
      </c>
      <c r="AA14" s="358">
        <f t="shared" si="9"/>
        <v>10</v>
      </c>
      <c r="AB14" s="358">
        <f t="shared" si="9"/>
        <v>10</v>
      </c>
      <c r="AC14" s="358">
        <f t="shared" si="9"/>
        <v>10</v>
      </c>
      <c r="AD14" s="358">
        <f t="shared" si="9"/>
        <v>10</v>
      </c>
      <c r="AF14" s="56">
        <f>Model!$AC$4</f>
        <v>10</v>
      </c>
      <c r="AG14" s="358">
        <f>AF14</f>
        <v>10</v>
      </c>
      <c r="AH14" s="358">
        <f t="shared" ref="AH14:AJ14" si="10">AG14</f>
        <v>10</v>
      </c>
      <c r="AI14" s="358">
        <f t="shared" si="10"/>
        <v>10</v>
      </c>
      <c r="AJ14" s="358">
        <f t="shared" si="10"/>
        <v>10</v>
      </c>
      <c r="AK14" s="358">
        <f t="shared" ref="AK14:AM14" si="11">$W$14</f>
        <v>10</v>
      </c>
      <c r="AL14" s="358">
        <f t="shared" si="11"/>
        <v>10</v>
      </c>
      <c r="AM14" s="358">
        <f t="shared" si="11"/>
        <v>10</v>
      </c>
    </row>
    <row r="15" spans="2:39" s="6" customFormat="1" ht="12.75" customHeight="1" x14ac:dyDescent="0.3">
      <c r="C15" s="420" t="s">
        <v>37</v>
      </c>
      <c r="D15" s="423"/>
      <c r="E15" s="423"/>
      <c r="F15" s="423"/>
      <c r="G15" s="424">
        <f>+CHOOSE(Model!$U$13,Acquisitions!N15,Acquisitions!W15,AF15)</f>
        <v>2</v>
      </c>
      <c r="H15" s="424">
        <f>+CHOOSE(Model!$U$13,Acquisitions!O15,Acquisitions!X15,AG15)</f>
        <v>2</v>
      </c>
      <c r="I15" s="424">
        <f>+CHOOSE(Model!$U$13,Acquisitions!P15,Acquisitions!Y15,AH15)</f>
        <v>2</v>
      </c>
      <c r="J15" s="424">
        <f>+CHOOSE(Model!$U$13,Acquisitions!Q15,Acquisitions!Z15,AI15)</f>
        <v>2</v>
      </c>
      <c r="K15" s="424">
        <f>+CHOOSE(Model!$U$13,Acquisitions!R15,Acquisitions!AA15,AJ15)</f>
        <v>2</v>
      </c>
      <c r="L15" s="263"/>
      <c r="N15" s="396">
        <f>Model!$AC$6</f>
        <v>9.3000000000000007</v>
      </c>
      <c r="O15" s="397">
        <f t="shared" ref="O15:U15" si="12">N15</f>
        <v>9.3000000000000007</v>
      </c>
      <c r="P15" s="397">
        <f t="shared" si="12"/>
        <v>9.3000000000000007</v>
      </c>
      <c r="Q15" s="397">
        <f t="shared" si="12"/>
        <v>9.3000000000000007</v>
      </c>
      <c r="R15" s="397">
        <f t="shared" si="12"/>
        <v>9.3000000000000007</v>
      </c>
      <c r="S15" s="397">
        <f t="shared" si="12"/>
        <v>9.3000000000000007</v>
      </c>
      <c r="T15" s="397">
        <f t="shared" si="12"/>
        <v>9.3000000000000007</v>
      </c>
      <c r="U15" s="397">
        <f t="shared" si="12"/>
        <v>9.3000000000000007</v>
      </c>
      <c r="W15" s="396">
        <f>Model!$AC$3</f>
        <v>2</v>
      </c>
      <c r="X15" s="397">
        <f t="shared" ref="X15:AD15" si="13">W15</f>
        <v>2</v>
      </c>
      <c r="Y15" s="397">
        <f t="shared" si="13"/>
        <v>2</v>
      </c>
      <c r="Z15" s="397">
        <f t="shared" si="13"/>
        <v>2</v>
      </c>
      <c r="AA15" s="397">
        <f t="shared" si="13"/>
        <v>2</v>
      </c>
      <c r="AB15" s="397">
        <f t="shared" si="13"/>
        <v>2</v>
      </c>
      <c r="AC15" s="397">
        <f t="shared" si="13"/>
        <v>2</v>
      </c>
      <c r="AD15" s="397">
        <f t="shared" si="13"/>
        <v>2</v>
      </c>
      <c r="AF15" s="396">
        <f>Model!$AC$3</f>
        <v>2</v>
      </c>
      <c r="AG15" s="397">
        <f t="shared" ref="AG15:AM15" si="14">AF15</f>
        <v>2</v>
      </c>
      <c r="AH15" s="397">
        <f t="shared" si="14"/>
        <v>2</v>
      </c>
      <c r="AI15" s="397">
        <f t="shared" si="14"/>
        <v>2</v>
      </c>
      <c r="AJ15" s="397">
        <f t="shared" si="14"/>
        <v>2</v>
      </c>
      <c r="AK15" s="397">
        <f t="shared" si="14"/>
        <v>2</v>
      </c>
      <c r="AL15" s="397">
        <f t="shared" si="14"/>
        <v>2</v>
      </c>
      <c r="AM15" s="397">
        <f t="shared" si="14"/>
        <v>2</v>
      </c>
    </row>
    <row r="16" spans="2:39" s="6" customFormat="1" ht="12.75" customHeight="1" x14ac:dyDescent="0.3">
      <c r="C16" s="6" t="s">
        <v>184</v>
      </c>
      <c r="G16" s="8">
        <f>+CHOOSE(Model!$U$13,Acquisitions!N16,Acquisitions!W16,AF16)</f>
        <v>20</v>
      </c>
      <c r="H16" s="8">
        <f>+CHOOSE(Model!$U$13,Acquisitions!O16,Acquisitions!X16,AG16)</f>
        <v>20</v>
      </c>
      <c r="I16" s="8">
        <f>+CHOOSE(Model!$U$13,Acquisitions!P16,Acquisitions!Y16,AH16)</f>
        <v>20</v>
      </c>
      <c r="J16" s="8">
        <f>+CHOOSE(Model!$U$13,Acquisitions!Q16,Acquisitions!Z16,AI16)</f>
        <v>20</v>
      </c>
      <c r="K16" s="8">
        <f>+CHOOSE(Model!$U$13,Acquisitions!R16,Acquisitions!AA16,AJ16)</f>
        <v>0</v>
      </c>
      <c r="L16" s="259"/>
      <c r="N16" s="397">
        <f t="shared" ref="N16:T16" si="15">+N14*N15*N13</f>
        <v>93</v>
      </c>
      <c r="O16" s="397">
        <f t="shared" si="15"/>
        <v>93</v>
      </c>
      <c r="P16" s="397">
        <f t="shared" si="15"/>
        <v>93</v>
      </c>
      <c r="Q16" s="397">
        <f t="shared" si="15"/>
        <v>93</v>
      </c>
      <c r="R16" s="397">
        <f t="shared" si="15"/>
        <v>0</v>
      </c>
      <c r="S16" s="397">
        <f t="shared" si="15"/>
        <v>0</v>
      </c>
      <c r="T16" s="397">
        <f t="shared" si="15"/>
        <v>0</v>
      </c>
      <c r="U16" s="397">
        <f t="shared" ref="U16" si="16">+U14*U15*U13</f>
        <v>0</v>
      </c>
      <c r="W16" s="397">
        <f t="shared" ref="W16:AC16" si="17">+W14*W15*W13</f>
        <v>20</v>
      </c>
      <c r="X16" s="397">
        <f t="shared" si="17"/>
        <v>20</v>
      </c>
      <c r="Y16" s="397">
        <f t="shared" si="17"/>
        <v>20</v>
      </c>
      <c r="Z16" s="397">
        <f t="shared" si="17"/>
        <v>20</v>
      </c>
      <c r="AA16" s="397">
        <f t="shared" si="17"/>
        <v>0</v>
      </c>
      <c r="AB16" s="397">
        <f t="shared" si="17"/>
        <v>0</v>
      </c>
      <c r="AC16" s="397">
        <f t="shared" si="17"/>
        <v>0</v>
      </c>
      <c r="AD16" s="397">
        <f t="shared" ref="AD16" si="18">+AD14*AD15*AD13</f>
        <v>0</v>
      </c>
      <c r="AF16" s="397">
        <f t="shared" ref="AF16" si="19">+AF14*AF15*AF13</f>
        <v>20</v>
      </c>
      <c r="AG16" s="397">
        <f t="shared" ref="AG16:AL16" si="20">+AG14*AG15*AG13</f>
        <v>20</v>
      </c>
      <c r="AH16" s="397">
        <f t="shared" si="20"/>
        <v>20</v>
      </c>
      <c r="AI16" s="397">
        <f t="shared" si="20"/>
        <v>20</v>
      </c>
      <c r="AJ16" s="397">
        <f t="shared" si="20"/>
        <v>0</v>
      </c>
      <c r="AK16" s="397">
        <f t="shared" si="20"/>
        <v>0</v>
      </c>
      <c r="AL16" s="397">
        <f t="shared" si="20"/>
        <v>0</v>
      </c>
      <c r="AM16" s="397">
        <f t="shared" ref="AM16" si="21">+AM14*AM15*AM13</f>
        <v>0</v>
      </c>
    </row>
    <row r="17" spans="1:39" s="6" customFormat="1" ht="12.75" hidden="1" customHeight="1" outlineLevel="1" x14ac:dyDescent="0.3">
      <c r="C17" s="6" t="s">
        <v>210</v>
      </c>
      <c r="G17" s="8">
        <f>+CHOOSE(Model!$U$13,Acquisitions!N17,Acquisitions!W17,AF17)</f>
        <v>7.0175438596491233</v>
      </c>
      <c r="H17" s="8">
        <f>+CHOOSE(Model!$U$13,Acquisitions!O17,Acquisitions!X17,AG17)</f>
        <v>7.0175438596491233</v>
      </c>
      <c r="I17" s="8">
        <f>+CHOOSE(Model!$U$13,Acquisitions!P17,Acquisitions!Y17,AH17)</f>
        <v>7.0175438596491233</v>
      </c>
      <c r="J17" s="8">
        <f>+CHOOSE(Model!$U$13,Acquisitions!Q17,Acquisitions!Z17,AI17)</f>
        <v>7.0175438596491233</v>
      </c>
      <c r="K17" s="8">
        <f>+CHOOSE(Model!$U$13,Acquisitions!R17,Acquisitions!AA17,AJ17)</f>
        <v>7.0175438596491233</v>
      </c>
      <c r="L17" s="259"/>
      <c r="N17" s="397">
        <f t="shared" ref="N17:S17" si="22">N15/N18</f>
        <v>30.000000000000004</v>
      </c>
      <c r="O17" s="397">
        <f t="shared" si="22"/>
        <v>30.000000000000004</v>
      </c>
      <c r="P17" s="397">
        <f t="shared" si="22"/>
        <v>30.000000000000004</v>
      </c>
      <c r="Q17" s="397">
        <f t="shared" si="22"/>
        <v>30.000000000000004</v>
      </c>
      <c r="R17" s="397">
        <f t="shared" si="22"/>
        <v>30.000000000000004</v>
      </c>
      <c r="S17" s="397">
        <f t="shared" si="22"/>
        <v>30.000000000000004</v>
      </c>
      <c r="T17" s="397"/>
      <c r="U17" s="397"/>
      <c r="W17" s="397">
        <f t="shared" ref="W17:AB17" si="23">W15/W18</f>
        <v>7.0175438596491233</v>
      </c>
      <c r="X17" s="397">
        <f t="shared" si="23"/>
        <v>7.0175438596491233</v>
      </c>
      <c r="Y17" s="397">
        <f t="shared" si="23"/>
        <v>7.0175438596491233</v>
      </c>
      <c r="Z17" s="397">
        <f t="shared" si="23"/>
        <v>7.0175438596491233</v>
      </c>
      <c r="AA17" s="397">
        <f t="shared" si="23"/>
        <v>7.0175438596491233</v>
      </c>
      <c r="AB17" s="397">
        <f t="shared" si="23"/>
        <v>7.0175438596491233</v>
      </c>
      <c r="AC17" s="397"/>
      <c r="AD17" s="397"/>
      <c r="AF17" s="397">
        <f t="shared" ref="AF17" si="24">AF15/AF18</f>
        <v>7.0175438596491233</v>
      </c>
      <c r="AG17" s="397">
        <f t="shared" ref="AG17:AK17" si="25">AG15/AG18</f>
        <v>7.0175438596491233</v>
      </c>
      <c r="AH17" s="397">
        <f t="shared" si="25"/>
        <v>7.0175438596491233</v>
      </c>
      <c r="AI17" s="397">
        <f t="shared" si="25"/>
        <v>7.0175438596491233</v>
      </c>
      <c r="AJ17" s="397">
        <f t="shared" si="25"/>
        <v>7.0175438596491233</v>
      </c>
      <c r="AK17" s="397">
        <f t="shared" si="25"/>
        <v>7.0175438596491233</v>
      </c>
      <c r="AL17" s="397"/>
      <c r="AM17" s="397"/>
    </row>
    <row r="18" spans="1:39" s="6" customFormat="1" ht="12.75" hidden="1" customHeight="1" outlineLevel="1" x14ac:dyDescent="0.3">
      <c r="C18" s="6" t="s">
        <v>39</v>
      </c>
      <c r="G18" s="135">
        <f>+CHOOSE(Model!$U$13,Acquisitions!N18,Acquisitions!W18,AF18)</f>
        <v>0.28499999999999998</v>
      </c>
      <c r="H18" s="135">
        <f>+CHOOSE(Model!$U$13,Acquisitions!O18,Acquisitions!X18,AG18)</f>
        <v>0.28499999999999998</v>
      </c>
      <c r="I18" s="135">
        <f>+CHOOSE(Model!$U$13,Acquisitions!P18,Acquisitions!Y18,AH18)</f>
        <v>0.28499999999999998</v>
      </c>
      <c r="J18" s="135">
        <f>+CHOOSE(Model!$U$13,Acquisitions!Q18,Acquisitions!Z18,AI18)</f>
        <v>0.28499999999999998</v>
      </c>
      <c r="K18" s="135">
        <f>+CHOOSE(Model!$U$13,Acquisitions!R18,Acquisitions!AA18,AJ18)</f>
        <v>0.28499999999999998</v>
      </c>
      <c r="L18" s="264"/>
      <c r="N18" s="837">
        <v>0.31</v>
      </c>
      <c r="O18" s="136">
        <f>+N18</f>
        <v>0.31</v>
      </c>
      <c r="P18" s="136">
        <f t="shared" ref="P18:R18" si="26">+O18</f>
        <v>0.31</v>
      </c>
      <c r="Q18" s="136">
        <f t="shared" si="26"/>
        <v>0.31</v>
      </c>
      <c r="R18" s="136">
        <f t="shared" si="26"/>
        <v>0.31</v>
      </c>
      <c r="S18" s="136">
        <f t="shared" ref="S18:U19" si="27">R18</f>
        <v>0.31</v>
      </c>
      <c r="T18" s="136">
        <f t="shared" si="27"/>
        <v>0.31</v>
      </c>
      <c r="U18" s="136">
        <f t="shared" si="27"/>
        <v>0.31</v>
      </c>
      <c r="V18" s="18"/>
      <c r="W18" s="837">
        <v>0.28499999999999998</v>
      </c>
      <c r="X18" s="54">
        <f>W18</f>
        <v>0.28499999999999998</v>
      </c>
      <c r="Y18" s="54">
        <f t="shared" ref="Y18:AB18" si="28">X18</f>
        <v>0.28499999999999998</v>
      </c>
      <c r="Z18" s="54">
        <f t="shared" si="28"/>
        <v>0.28499999999999998</v>
      </c>
      <c r="AA18" s="54">
        <f t="shared" si="28"/>
        <v>0.28499999999999998</v>
      </c>
      <c r="AB18" s="54">
        <f t="shared" si="28"/>
        <v>0.28499999999999998</v>
      </c>
      <c r="AC18" s="54">
        <f t="shared" ref="AC18:AD18" si="29">$W$18</f>
        <v>0.28499999999999998</v>
      </c>
      <c r="AD18" s="54">
        <f t="shared" si="29"/>
        <v>0.28499999999999998</v>
      </c>
      <c r="AF18" s="927">
        <f>+W18</f>
        <v>0.28499999999999998</v>
      </c>
      <c r="AG18" s="54">
        <f>AF18</f>
        <v>0.28499999999999998</v>
      </c>
      <c r="AH18" s="54">
        <f t="shared" ref="AH18:AH19" si="30">AG18</f>
        <v>0.28499999999999998</v>
      </c>
      <c r="AI18" s="54">
        <f t="shared" ref="AI18:AI19" si="31">AH18</f>
        <v>0.28499999999999998</v>
      </c>
      <c r="AJ18" s="54">
        <f t="shared" ref="AJ18:AJ19" si="32">AI18</f>
        <v>0.28499999999999998</v>
      </c>
      <c r="AK18" s="54">
        <f t="shared" ref="AK18:AK19" si="33">AJ18</f>
        <v>0.28499999999999998</v>
      </c>
      <c r="AL18" s="54">
        <f t="shared" ref="AL18:AM18" si="34">$W$18</f>
        <v>0.28499999999999998</v>
      </c>
      <c r="AM18" s="54">
        <f t="shared" si="34"/>
        <v>0.28499999999999998</v>
      </c>
    </row>
    <row r="19" spans="1:39" s="6" customFormat="1" ht="12.75" hidden="1" customHeight="1" outlineLevel="1" x14ac:dyDescent="0.3">
      <c r="C19" s="6" t="s">
        <v>174</v>
      </c>
      <c r="G19" s="135">
        <f>+CHOOSE(Model!$U$13,Acquisitions!N19,Acquisitions!W19,AF19)</f>
        <v>5.0000000000000001E-3</v>
      </c>
      <c r="H19" s="135">
        <f>+CHOOSE(Model!$U$13,Acquisitions!O19,Acquisitions!X19,AG19)</f>
        <v>5.0000000000000001E-3</v>
      </c>
      <c r="I19" s="135">
        <f>+CHOOSE(Model!$U$13,Acquisitions!P19,Acquisitions!Y19,AH19)</f>
        <v>5.0000000000000001E-3</v>
      </c>
      <c r="J19" s="135">
        <f>+CHOOSE(Model!$U$13,Acquisitions!Q19,Acquisitions!Z19,AI19)</f>
        <v>5.0000000000000001E-3</v>
      </c>
      <c r="K19" s="135">
        <f>+CHOOSE(Model!$U$13,Acquisitions!R19,Acquisitions!AA19,AJ19)</f>
        <v>5.0000000000000001E-3</v>
      </c>
      <c r="L19" s="264"/>
      <c r="N19" s="833">
        <v>0</v>
      </c>
      <c r="O19" s="136">
        <f>+N19</f>
        <v>0</v>
      </c>
      <c r="P19" s="136">
        <f t="shared" ref="P19:R19" si="35">+O19</f>
        <v>0</v>
      </c>
      <c r="Q19" s="136">
        <f t="shared" si="35"/>
        <v>0</v>
      </c>
      <c r="R19" s="136">
        <f t="shared" si="35"/>
        <v>0</v>
      </c>
      <c r="S19" s="136">
        <f t="shared" si="27"/>
        <v>0</v>
      </c>
      <c r="T19" s="136">
        <f t="shared" si="27"/>
        <v>0</v>
      </c>
      <c r="U19" s="136">
        <f t="shared" si="27"/>
        <v>0</v>
      </c>
      <c r="V19" s="18"/>
      <c r="W19" s="277">
        <v>5.0000000000000001E-3</v>
      </c>
      <c r="X19" s="136">
        <f t="shared" ref="X19:AD19" si="36">W19</f>
        <v>5.0000000000000001E-3</v>
      </c>
      <c r="Y19" s="136">
        <f t="shared" si="36"/>
        <v>5.0000000000000001E-3</v>
      </c>
      <c r="Z19" s="136">
        <f t="shared" si="36"/>
        <v>5.0000000000000001E-3</v>
      </c>
      <c r="AA19" s="136">
        <f t="shared" si="36"/>
        <v>5.0000000000000001E-3</v>
      </c>
      <c r="AB19" s="136">
        <f t="shared" si="36"/>
        <v>5.0000000000000001E-3</v>
      </c>
      <c r="AC19" s="136">
        <f t="shared" si="36"/>
        <v>5.0000000000000001E-3</v>
      </c>
      <c r="AD19" s="136">
        <f t="shared" si="36"/>
        <v>5.0000000000000001E-3</v>
      </c>
      <c r="AF19" s="972">
        <f>+W19</f>
        <v>5.0000000000000001E-3</v>
      </c>
      <c r="AG19" s="136">
        <f t="shared" ref="AG19" si="37">AF19</f>
        <v>5.0000000000000001E-3</v>
      </c>
      <c r="AH19" s="136">
        <f t="shared" si="30"/>
        <v>5.0000000000000001E-3</v>
      </c>
      <c r="AI19" s="136">
        <f t="shared" si="31"/>
        <v>5.0000000000000001E-3</v>
      </c>
      <c r="AJ19" s="136">
        <f t="shared" si="32"/>
        <v>5.0000000000000001E-3</v>
      </c>
      <c r="AK19" s="136">
        <f t="shared" si="33"/>
        <v>5.0000000000000001E-3</v>
      </c>
      <c r="AL19" s="136">
        <f t="shared" ref="AL19:AM19" si="38">AK19</f>
        <v>5.0000000000000001E-3</v>
      </c>
      <c r="AM19" s="136">
        <f t="shared" si="38"/>
        <v>5.0000000000000001E-3</v>
      </c>
    </row>
    <row r="20" spans="1:39" s="6" customFormat="1" ht="12.75" hidden="1" customHeight="1" outlineLevel="1" x14ac:dyDescent="0.3">
      <c r="C20" s="6" t="s">
        <v>178</v>
      </c>
      <c r="G20" s="135">
        <f>+CHOOSE(Model!$U$13,Acquisitions!N20,Acquisitions!W20,AF20)</f>
        <v>0.28499999999999998</v>
      </c>
      <c r="H20" s="135">
        <f>+CHOOSE(Model!$U$13,Acquisitions!O20,Acquisitions!X20,AG20)</f>
        <v>0.28999999999999998</v>
      </c>
      <c r="I20" s="135">
        <f>+CHOOSE(Model!$U$13,Acquisitions!P20,Acquisitions!Y20,AH20)</f>
        <v>0.29499999999999998</v>
      </c>
      <c r="J20" s="135">
        <f>+CHOOSE(Model!$U$13,Acquisitions!Q20,Acquisitions!Z20,AI20)</f>
        <v>0.3</v>
      </c>
      <c r="K20" s="135">
        <f>+CHOOSE(Model!$U$13,Acquisitions!R20,Acquisitions!AA20,AJ20)</f>
        <v>0.30499999999999999</v>
      </c>
      <c r="L20" s="264"/>
      <c r="N20" s="448">
        <f>+N18</f>
        <v>0.31</v>
      </c>
      <c r="O20" s="54">
        <f>+N20+$V$49</f>
        <v>0.31879175649319147</v>
      </c>
      <c r="P20" s="54">
        <f t="shared" ref="P20:R20" si="39">+O20+$V$49</f>
        <v>0.32758351298638294</v>
      </c>
      <c r="Q20" s="54">
        <f t="shared" si="39"/>
        <v>0.33637526947957441</v>
      </c>
      <c r="R20" s="54">
        <f t="shared" si="39"/>
        <v>0.34516702597276588</v>
      </c>
      <c r="S20" s="54">
        <f t="shared" ref="S20" si="40">S18+S19</f>
        <v>0.31</v>
      </c>
      <c r="T20" s="54">
        <f t="shared" ref="T20:U20" si="41">+S20+T19</f>
        <v>0.31</v>
      </c>
      <c r="U20" s="54">
        <f t="shared" si="41"/>
        <v>0.31</v>
      </c>
      <c r="V20" s="18"/>
      <c r="W20" s="448">
        <f>+W18</f>
        <v>0.28499999999999998</v>
      </c>
      <c r="X20" s="54">
        <f>+W20+X19</f>
        <v>0.28999999999999998</v>
      </c>
      <c r="Y20" s="54">
        <f t="shared" ref="Y20:AA20" si="42">+X20+Y19</f>
        <v>0.29499999999999998</v>
      </c>
      <c r="Z20" s="54">
        <f t="shared" si="42"/>
        <v>0.3</v>
      </c>
      <c r="AA20" s="54">
        <f t="shared" si="42"/>
        <v>0.30499999999999999</v>
      </c>
      <c r="AB20" s="54">
        <f t="shared" ref="AB20" si="43">AB18+AB19</f>
        <v>0.28999999999999998</v>
      </c>
      <c r="AC20" s="54">
        <f t="shared" ref="AC20:AD20" si="44">+AB20+AC19</f>
        <v>0.29499999999999998</v>
      </c>
      <c r="AD20" s="54">
        <f t="shared" si="44"/>
        <v>0.3</v>
      </c>
      <c r="AF20" s="448">
        <f>+AF18</f>
        <v>0.28499999999999998</v>
      </c>
      <c r="AG20" s="54">
        <f>AG18+AG19</f>
        <v>0.28999999999999998</v>
      </c>
      <c r="AH20" s="54">
        <f t="shared" ref="AH20:AK20" si="45">AH18+AH19</f>
        <v>0.28999999999999998</v>
      </c>
      <c r="AI20" s="54">
        <f t="shared" si="45"/>
        <v>0.28999999999999998</v>
      </c>
      <c r="AJ20" s="54">
        <f t="shared" si="45"/>
        <v>0.28999999999999998</v>
      </c>
      <c r="AK20" s="54">
        <f t="shared" si="45"/>
        <v>0.28999999999999998</v>
      </c>
      <c r="AL20" s="54">
        <f t="shared" ref="AL20:AM20" si="46">+AK20+AL19</f>
        <v>0.29499999999999998</v>
      </c>
      <c r="AM20" s="54">
        <f t="shared" si="46"/>
        <v>0.3</v>
      </c>
    </row>
    <row r="21" spans="1:39" s="6" customFormat="1" ht="12.75" hidden="1" customHeight="1" outlineLevel="1" x14ac:dyDescent="0.3">
      <c r="C21" s="6" t="s">
        <v>121</v>
      </c>
      <c r="G21" s="135">
        <f>+CHOOSE(Model!$U$13,Acquisitions!N21,Acquisitions!W21,AF21)</f>
        <v>7.4999999999999997E-2</v>
      </c>
      <c r="H21" s="135">
        <f>+CHOOSE(Model!$U$13,Acquisitions!O21,Acquisitions!X21,AG21)</f>
        <v>7.4999999999999997E-2</v>
      </c>
      <c r="I21" s="135">
        <f>+CHOOSE(Model!$U$13,Acquisitions!P21,Acquisitions!Y21,AH21)</f>
        <v>7.4999999999999997E-2</v>
      </c>
      <c r="J21" s="135">
        <f>+CHOOSE(Model!$U$13,Acquisitions!Q21,Acquisitions!Z21,AI21)</f>
        <v>7.4999999999999997E-2</v>
      </c>
      <c r="K21" s="135">
        <f>+CHOOSE(Model!$U$13,Acquisitions!R21,Acquisitions!AA21,AJ21)</f>
        <v>7.4999999999999997E-2</v>
      </c>
      <c r="L21" s="264"/>
      <c r="N21" s="277">
        <v>0.13</v>
      </c>
      <c r="O21" s="54">
        <f t="shared" ref="O21" si="47">N21</f>
        <v>0.13</v>
      </c>
      <c r="P21" s="54">
        <f t="shared" ref="P21" si="48">O21</f>
        <v>0.13</v>
      </c>
      <c r="Q21" s="54">
        <f t="shared" ref="Q21" si="49">P21</f>
        <v>0.13</v>
      </c>
      <c r="R21" s="54">
        <f t="shared" ref="R21" si="50">Q21</f>
        <v>0.13</v>
      </c>
      <c r="S21" s="54">
        <f t="shared" ref="S21:U21" si="51">R21</f>
        <v>0.13</v>
      </c>
      <c r="T21" s="54">
        <f t="shared" si="51"/>
        <v>0.13</v>
      </c>
      <c r="U21" s="54">
        <f t="shared" si="51"/>
        <v>0.13</v>
      </c>
      <c r="V21" s="18"/>
      <c r="W21" s="277">
        <v>7.4999999999999997E-2</v>
      </c>
      <c r="X21" s="54">
        <f t="shared" ref="X21:AD22" si="52">W21</f>
        <v>7.4999999999999997E-2</v>
      </c>
      <c r="Y21" s="54">
        <f t="shared" si="52"/>
        <v>7.4999999999999997E-2</v>
      </c>
      <c r="Z21" s="54">
        <f t="shared" si="52"/>
        <v>7.4999999999999997E-2</v>
      </c>
      <c r="AA21" s="54">
        <f t="shared" si="52"/>
        <v>7.4999999999999997E-2</v>
      </c>
      <c r="AB21" s="54">
        <f t="shared" si="52"/>
        <v>7.4999999999999997E-2</v>
      </c>
      <c r="AC21" s="54">
        <f t="shared" si="52"/>
        <v>7.4999999999999997E-2</v>
      </c>
      <c r="AD21" s="54">
        <f t="shared" si="52"/>
        <v>7.4999999999999997E-2</v>
      </c>
      <c r="AF21" s="972">
        <f>+W21</f>
        <v>7.4999999999999997E-2</v>
      </c>
      <c r="AG21" s="54">
        <f t="shared" ref="AG21:AG22" si="53">AF21</f>
        <v>7.4999999999999997E-2</v>
      </c>
      <c r="AH21" s="54">
        <f t="shared" ref="AH21:AH22" si="54">AG21</f>
        <v>7.4999999999999997E-2</v>
      </c>
      <c r="AI21" s="54">
        <f t="shared" ref="AI21:AI22" si="55">AH21</f>
        <v>7.4999999999999997E-2</v>
      </c>
      <c r="AJ21" s="54">
        <f t="shared" ref="AJ21:AJ22" si="56">AI21</f>
        <v>7.4999999999999997E-2</v>
      </c>
      <c r="AK21" s="54">
        <f t="shared" ref="AK21:AK22" si="57">AJ21</f>
        <v>7.4999999999999997E-2</v>
      </c>
      <c r="AL21" s="54">
        <f t="shared" ref="AL21:AM22" si="58">AK21</f>
        <v>7.4999999999999997E-2</v>
      </c>
      <c r="AM21" s="54">
        <f t="shared" si="58"/>
        <v>7.4999999999999997E-2</v>
      </c>
    </row>
    <row r="22" spans="1:39" s="6" customFormat="1" ht="12.75" customHeight="1" collapsed="1" x14ac:dyDescent="0.3">
      <c r="C22" s="420" t="s">
        <v>60</v>
      </c>
      <c r="D22" s="420"/>
      <c r="E22" s="420"/>
      <c r="F22" s="420"/>
      <c r="G22" s="425">
        <f>+CHOOSE(Model!$U$13,Acquisitions!N22,Acquisitions!W22,AF22)</f>
        <v>5.9084194977843431E-3</v>
      </c>
      <c r="H22" s="425">
        <f>+CHOOSE(Model!$U$13,Acquisitions!O22,Acquisitions!X22,AG22)</f>
        <v>5.9084194977843431E-3</v>
      </c>
      <c r="I22" s="425">
        <f>+CHOOSE(Model!$U$13,Acquisitions!P22,Acquisitions!Y22,AH22)</f>
        <v>5.9084194977843431E-3</v>
      </c>
      <c r="J22" s="425">
        <f>+CHOOSE(Model!$U$13,Acquisitions!Q22,Acquisitions!Z22,AI22)</f>
        <v>5.9084194977843431E-3</v>
      </c>
      <c r="K22" s="425">
        <f>+CHOOSE(Model!$U$13,Acquisitions!R22,Acquisitions!AA22,AJ22)</f>
        <v>5.9084194977843431E-3</v>
      </c>
      <c r="L22" s="263"/>
      <c r="N22" s="832">
        <f>+Model!$AC$55</f>
        <v>5.9084194977843431E-3</v>
      </c>
      <c r="O22" s="132">
        <f>N22</f>
        <v>5.9084194977843431E-3</v>
      </c>
      <c r="P22" s="132">
        <f t="shared" ref="P22:U24" si="59">O22</f>
        <v>5.9084194977843431E-3</v>
      </c>
      <c r="Q22" s="132">
        <f t="shared" si="59"/>
        <v>5.9084194977843431E-3</v>
      </c>
      <c r="R22" s="132">
        <f t="shared" si="59"/>
        <v>5.9084194977843431E-3</v>
      </c>
      <c r="S22" s="132">
        <f t="shared" si="59"/>
        <v>5.9084194977843431E-3</v>
      </c>
      <c r="T22" s="132">
        <f t="shared" si="59"/>
        <v>5.9084194977843431E-3</v>
      </c>
      <c r="U22" s="132">
        <f t="shared" si="59"/>
        <v>5.9084194977843431E-3</v>
      </c>
      <c r="W22" s="832">
        <f>+Model!$AQ$55</f>
        <v>5.9084194977843431E-3</v>
      </c>
      <c r="X22" s="132">
        <f t="shared" si="52"/>
        <v>5.9084194977843431E-3</v>
      </c>
      <c r="Y22" s="132">
        <f t="shared" si="52"/>
        <v>5.9084194977843431E-3</v>
      </c>
      <c r="Z22" s="132">
        <f t="shared" si="52"/>
        <v>5.9084194977843431E-3</v>
      </c>
      <c r="AA22" s="132">
        <f t="shared" si="52"/>
        <v>5.9084194977843431E-3</v>
      </c>
      <c r="AB22" s="132">
        <f t="shared" si="52"/>
        <v>5.9084194977843431E-3</v>
      </c>
      <c r="AC22" s="132">
        <f t="shared" si="52"/>
        <v>5.9084194977843431E-3</v>
      </c>
      <c r="AD22" s="132">
        <f t="shared" si="52"/>
        <v>5.9084194977843431E-3</v>
      </c>
      <c r="AF22" s="832">
        <f>+Model!$AQ$55</f>
        <v>5.9084194977843431E-3</v>
      </c>
      <c r="AG22" s="132">
        <f t="shared" si="53"/>
        <v>5.9084194977843431E-3</v>
      </c>
      <c r="AH22" s="132">
        <f t="shared" si="54"/>
        <v>5.9084194977843431E-3</v>
      </c>
      <c r="AI22" s="132">
        <f t="shared" si="55"/>
        <v>5.9084194977843431E-3</v>
      </c>
      <c r="AJ22" s="132">
        <f t="shared" si="56"/>
        <v>5.9084194977843431E-3</v>
      </c>
      <c r="AK22" s="132">
        <f t="shared" si="57"/>
        <v>5.9084194977843431E-3</v>
      </c>
      <c r="AL22" s="132">
        <f t="shared" si="58"/>
        <v>5.9084194977843431E-3</v>
      </c>
      <c r="AM22" s="132">
        <f t="shared" si="58"/>
        <v>5.9084194977843431E-3</v>
      </c>
    </row>
    <row r="23" spans="1:39" s="6" customFormat="1" ht="12.75" customHeight="1" x14ac:dyDescent="0.3">
      <c r="C23" s="6" t="s">
        <v>71</v>
      </c>
      <c r="G23" s="136">
        <f>+CHOOSE(Model!$U$13,Acquisitions!N23,Acquisitions!W23,AF23)</f>
        <v>5.9084194977843431E-3</v>
      </c>
      <c r="H23" s="136">
        <f>+CHOOSE(Model!$U$13,Acquisitions!O23,Acquisitions!X23,AG23)</f>
        <v>5.9084194977843431E-3</v>
      </c>
      <c r="I23" s="136">
        <f>+CHOOSE(Model!$U$13,Acquisitions!P23,Acquisitions!Y23,AH23)</f>
        <v>5.9084194977843431E-3</v>
      </c>
      <c r="J23" s="136">
        <f>+CHOOSE(Model!$U$13,Acquisitions!Q23,Acquisitions!Z23,AI23)</f>
        <v>5.9084194977843431E-3</v>
      </c>
      <c r="K23" s="136">
        <f>+CHOOSE(Model!$U$13,Acquisitions!R23,Acquisitions!AA23,AJ23)</f>
        <v>5.9084194977843431E-3</v>
      </c>
      <c r="L23" s="263"/>
      <c r="N23" s="132">
        <f>N22</f>
        <v>5.9084194977843431E-3</v>
      </c>
      <c r="O23" s="132">
        <f t="shared" ref="O23:T23" si="60">O22</f>
        <v>5.9084194977843431E-3</v>
      </c>
      <c r="P23" s="132">
        <f t="shared" si="60"/>
        <v>5.9084194977843431E-3</v>
      </c>
      <c r="Q23" s="132">
        <f t="shared" si="60"/>
        <v>5.9084194977843431E-3</v>
      </c>
      <c r="R23" s="132">
        <f t="shared" si="60"/>
        <v>5.9084194977843431E-3</v>
      </c>
      <c r="S23" s="132">
        <f t="shared" si="60"/>
        <v>5.9084194977843431E-3</v>
      </c>
      <c r="T23" s="132">
        <f t="shared" si="60"/>
        <v>5.9084194977843431E-3</v>
      </c>
      <c r="U23" s="132">
        <f t="shared" ref="U23" si="61">U22</f>
        <v>5.9084194977843431E-3</v>
      </c>
      <c r="W23" s="132">
        <f>W22</f>
        <v>5.9084194977843431E-3</v>
      </c>
      <c r="X23" s="132">
        <f t="shared" ref="X23:AC23" si="62">X22</f>
        <v>5.9084194977843431E-3</v>
      </c>
      <c r="Y23" s="132">
        <f t="shared" si="62"/>
        <v>5.9084194977843431E-3</v>
      </c>
      <c r="Z23" s="132">
        <f t="shared" si="62"/>
        <v>5.9084194977843431E-3</v>
      </c>
      <c r="AA23" s="132">
        <f t="shared" si="62"/>
        <v>5.9084194977843431E-3</v>
      </c>
      <c r="AB23" s="132">
        <f t="shared" si="62"/>
        <v>5.9084194977843431E-3</v>
      </c>
      <c r="AC23" s="132">
        <f t="shared" si="62"/>
        <v>5.9084194977843431E-3</v>
      </c>
      <c r="AD23" s="132">
        <f t="shared" ref="AD23" si="63">AD22</f>
        <v>5.9084194977843431E-3</v>
      </c>
      <c r="AF23" s="132">
        <f>AF22</f>
        <v>5.9084194977843431E-3</v>
      </c>
      <c r="AG23" s="132">
        <f t="shared" ref="AG23:AL23" si="64">AG22</f>
        <v>5.9084194977843431E-3</v>
      </c>
      <c r="AH23" s="132">
        <f t="shared" si="64"/>
        <v>5.9084194977843431E-3</v>
      </c>
      <c r="AI23" s="132">
        <f t="shared" si="64"/>
        <v>5.9084194977843431E-3</v>
      </c>
      <c r="AJ23" s="132">
        <f t="shared" si="64"/>
        <v>5.9084194977843431E-3</v>
      </c>
      <c r="AK23" s="132">
        <f t="shared" si="64"/>
        <v>5.9084194977843431E-3</v>
      </c>
      <c r="AL23" s="132">
        <f t="shared" si="64"/>
        <v>5.9084194977843431E-3</v>
      </c>
      <c r="AM23" s="132">
        <f t="shared" ref="AM23" si="65">AM22</f>
        <v>5.9084194977843431E-3</v>
      </c>
    </row>
    <row r="24" spans="1:39" s="6" customFormat="1" ht="12.75" customHeight="1" x14ac:dyDescent="0.3">
      <c r="C24" s="426" t="s">
        <v>61</v>
      </c>
      <c r="D24" s="426"/>
      <c r="E24" s="426"/>
      <c r="F24" s="426"/>
      <c r="G24" s="427">
        <f>+CHOOSE(Model!$U$13,Acquisitions!N24,Acquisitions!W24,AF24)</f>
        <v>0.14296814296814297</v>
      </c>
      <c r="H24" s="427">
        <f>+CHOOSE(Model!$U$13,Acquisitions!O24,Acquisitions!X24,AG24)</f>
        <v>0.14296814296814297</v>
      </c>
      <c r="I24" s="427">
        <f>+CHOOSE(Model!$U$13,Acquisitions!P24,Acquisitions!Y24,AH24)</f>
        <v>0.14296814296814297</v>
      </c>
      <c r="J24" s="427">
        <f>+CHOOSE(Model!$U$13,Acquisitions!Q24,Acquisitions!Z24,AI24)</f>
        <v>0.14296814296814297</v>
      </c>
      <c r="K24" s="427">
        <f>+CHOOSE(Model!$U$13,Acquisitions!R24,Acquisitions!AA24,AJ24)</f>
        <v>0.14296814296814297</v>
      </c>
      <c r="L24" s="263"/>
      <c r="N24" s="254">
        <f>Model!$J$193</f>
        <v>0.14296814296814297</v>
      </c>
      <c r="O24" s="132">
        <f>N24</f>
        <v>0.14296814296814297</v>
      </c>
      <c r="P24" s="132">
        <f t="shared" si="59"/>
        <v>0.14296814296814297</v>
      </c>
      <c r="Q24" s="132">
        <f t="shared" si="59"/>
        <v>0.14296814296814297</v>
      </c>
      <c r="R24" s="132">
        <f t="shared" si="59"/>
        <v>0.14296814296814297</v>
      </c>
      <c r="S24" s="132">
        <f t="shared" si="59"/>
        <v>0.14296814296814297</v>
      </c>
      <c r="T24" s="132">
        <f t="shared" si="59"/>
        <v>0.14296814296814297</v>
      </c>
      <c r="U24" s="132">
        <f t="shared" si="59"/>
        <v>0.14296814296814297</v>
      </c>
      <c r="W24" s="254">
        <f>Model!$J$193</f>
        <v>0.14296814296814297</v>
      </c>
      <c r="X24" s="132">
        <f t="shared" ref="X24:AD24" si="66">W24</f>
        <v>0.14296814296814297</v>
      </c>
      <c r="Y24" s="132">
        <f t="shared" si="66"/>
        <v>0.14296814296814297</v>
      </c>
      <c r="Z24" s="132">
        <f t="shared" si="66"/>
        <v>0.14296814296814297</v>
      </c>
      <c r="AA24" s="132">
        <f t="shared" si="66"/>
        <v>0.14296814296814297</v>
      </c>
      <c r="AB24" s="132">
        <f t="shared" si="66"/>
        <v>0.14296814296814297</v>
      </c>
      <c r="AC24" s="132">
        <f t="shared" si="66"/>
        <v>0.14296814296814297</v>
      </c>
      <c r="AD24" s="132">
        <f t="shared" si="66"/>
        <v>0.14296814296814297</v>
      </c>
      <c r="AF24" s="254">
        <f>Model!$J$193</f>
        <v>0.14296814296814297</v>
      </c>
      <c r="AG24" s="132">
        <f t="shared" ref="AG24" si="67">AF24</f>
        <v>0.14296814296814297</v>
      </c>
      <c r="AH24" s="132">
        <f t="shared" ref="AH24" si="68">AG24</f>
        <v>0.14296814296814297</v>
      </c>
      <c r="AI24" s="132">
        <f t="shared" ref="AI24" si="69">AH24</f>
        <v>0.14296814296814297</v>
      </c>
      <c r="AJ24" s="132">
        <f t="shared" ref="AJ24" si="70">AI24</f>
        <v>0.14296814296814297</v>
      </c>
      <c r="AK24" s="132">
        <f t="shared" ref="AK24" si="71">AJ24</f>
        <v>0.14296814296814297</v>
      </c>
      <c r="AL24" s="132">
        <f t="shared" ref="AL24:AM24" si="72">AK24</f>
        <v>0.14296814296814297</v>
      </c>
      <c r="AM24" s="132">
        <f t="shared" si="72"/>
        <v>0.14296814296814297</v>
      </c>
    </row>
    <row r="25" spans="1:39" s="6" customFormat="1" ht="12.75" customHeight="1" x14ac:dyDescent="0.3">
      <c r="G25" s="12"/>
      <c r="H25" s="12"/>
      <c r="I25" s="12"/>
      <c r="J25" s="12"/>
      <c r="K25" s="12"/>
      <c r="L25" s="259"/>
      <c r="N25" s="12"/>
      <c r="O25" s="12"/>
      <c r="P25" s="12"/>
      <c r="Q25" s="12"/>
      <c r="R25" s="12"/>
      <c r="S25" s="12"/>
      <c r="T25" s="12"/>
      <c r="U25" s="12"/>
      <c r="W25" s="12"/>
      <c r="X25" s="12"/>
      <c r="Y25" s="12"/>
      <c r="Z25" s="12"/>
      <c r="AA25" s="12"/>
      <c r="AB25" s="12"/>
      <c r="AC25" s="12"/>
      <c r="AD25" s="12"/>
      <c r="AF25" s="12"/>
      <c r="AG25" s="12"/>
      <c r="AH25" s="12"/>
      <c r="AI25" s="12"/>
      <c r="AJ25" s="12"/>
      <c r="AK25" s="12"/>
      <c r="AL25" s="12"/>
      <c r="AM25" s="12"/>
    </row>
    <row r="26" spans="1:39" s="6" customFormat="1" ht="12.75" customHeight="1" x14ac:dyDescent="0.3">
      <c r="C26" s="23" t="s">
        <v>40</v>
      </c>
      <c r="D26" s="23"/>
      <c r="E26" s="23"/>
      <c r="F26" s="23"/>
      <c r="G26" s="12"/>
      <c r="H26" s="12"/>
      <c r="I26" s="12"/>
      <c r="J26" s="12"/>
      <c r="K26" s="12"/>
      <c r="L26" s="259"/>
      <c r="N26" s="8"/>
      <c r="O26" s="22"/>
      <c r="P26" s="22"/>
      <c r="Q26" s="22"/>
      <c r="R26" s="22"/>
      <c r="S26" s="22"/>
      <c r="T26" s="22"/>
      <c r="U26" s="22"/>
      <c r="W26" s="12"/>
      <c r="X26" s="12"/>
      <c r="Y26" s="12"/>
      <c r="Z26" s="12"/>
      <c r="AA26" s="12"/>
      <c r="AB26" s="12"/>
      <c r="AC26" s="12"/>
      <c r="AD26" s="12"/>
      <c r="AF26" s="12"/>
      <c r="AG26" s="12"/>
      <c r="AH26" s="12"/>
      <c r="AI26" s="12"/>
      <c r="AJ26" s="12"/>
      <c r="AK26" s="12"/>
      <c r="AL26" s="12"/>
      <c r="AM26" s="12"/>
    </row>
    <row r="27" spans="1:39" s="6" customFormat="1" ht="13" x14ac:dyDescent="0.3">
      <c r="A27" s="460">
        <v>2026</v>
      </c>
      <c r="C27" s="538" t="str">
        <f t="shared" ref="C27:C33" si="73">A27&amp;" Acquisitions"</f>
        <v>2026 Acquisitions</v>
      </c>
      <c r="D27" s="538"/>
      <c r="E27" s="538"/>
      <c r="F27" s="538"/>
      <c r="G27" s="539">
        <f>+CHOOSE(Model!$U$13,Acquisitions!N27,Acquisitions!W27,AF27)</f>
        <v>7.0175438596491233</v>
      </c>
      <c r="H27" s="539">
        <f>+CHOOSE(Model!$U$13,Acquisitions!O27,Acquisitions!X27,AG27)</f>
        <v>7.5438596491228074</v>
      </c>
      <c r="I27" s="539">
        <f>+CHOOSE(Model!$U$13,Acquisitions!P27,Acquisitions!Y27,AH27)</f>
        <v>8.1096491228070171</v>
      </c>
      <c r="J27" s="539">
        <f>+CHOOSE(Model!$U$13,Acquisitions!Q27,Acquisitions!Z27,AI27)</f>
        <v>8.7178728070175424</v>
      </c>
      <c r="K27" s="539">
        <f>+CHOOSE(Model!$U$13,Acquisitions!R27,Acquisitions!AA27,AJ27)</f>
        <v>9.371713267543857</v>
      </c>
      <c r="L27" s="263"/>
      <c r="N27" s="238">
        <v>30</v>
      </c>
      <c r="O27" s="8">
        <f>(N27)*(1+O$21)</f>
        <v>33.9</v>
      </c>
      <c r="P27" s="8">
        <f>O27*(1+P$21)</f>
        <v>38.306999999999995</v>
      </c>
      <c r="Q27" s="8">
        <f>P27*(1+Q21)</f>
        <v>43.286909999999992</v>
      </c>
      <c r="R27" s="8">
        <f>Q27*(1+R21)</f>
        <v>48.914208299999984</v>
      </c>
      <c r="S27" s="8">
        <f>R27*(1+S21)</f>
        <v>55.273055378999977</v>
      </c>
      <c r="T27" s="8">
        <f>S27*(1+T21)</f>
        <v>62.458552578269966</v>
      </c>
      <c r="U27" s="8">
        <f>T27*(1+U21)</f>
        <v>70.578164413445052</v>
      </c>
      <c r="V27" s="8"/>
      <c r="W27" s="8">
        <f>W50/W$20</f>
        <v>7.0175438596491233</v>
      </c>
      <c r="X27" s="8">
        <f>(W27)*(1+X$21)</f>
        <v>7.5438596491228074</v>
      </c>
      <c r="Y27" s="8">
        <f>X27*(1+Y$21)</f>
        <v>8.1096491228070171</v>
      </c>
      <c r="Z27" s="8">
        <f>Y27*(1+Z21)</f>
        <v>8.7178728070175424</v>
      </c>
      <c r="AA27" s="8">
        <f>Z27*(1+AA21)</f>
        <v>9.371713267543857</v>
      </c>
      <c r="AB27" s="8">
        <f t="shared" ref="AB27:AD27" si="74">+AA27*(1+AB38)</f>
        <v>10.074591762609646</v>
      </c>
      <c r="AC27" s="8">
        <f t="shared" si="74"/>
        <v>10.830186144805369</v>
      </c>
      <c r="AD27" s="8">
        <f t="shared" si="74"/>
        <v>11.642450105665771</v>
      </c>
      <c r="AF27" s="8">
        <f>AF50/AF$20</f>
        <v>7.0175438596491233</v>
      </c>
      <c r="AG27" s="8">
        <f>(AF27)*(1+AG$21)</f>
        <v>7.5438596491228074</v>
      </c>
      <c r="AH27" s="8">
        <f>AG27*(1+AH$21)</f>
        <v>8.1096491228070171</v>
      </c>
      <c r="AI27" s="8">
        <f>AH27*(1+AI21)</f>
        <v>8.7178728070175424</v>
      </c>
      <c r="AJ27" s="8">
        <f>AI27*(1+AJ21)</f>
        <v>9.371713267543857</v>
      </c>
      <c r="AK27" s="8">
        <f t="shared" ref="AK27" si="75">+AJ27*(1+AK38)</f>
        <v>10.074591762609646</v>
      </c>
      <c r="AL27" s="8">
        <f t="shared" ref="AL27" si="76">+AK27*(1+AL38)</f>
        <v>10.830186144805369</v>
      </c>
      <c r="AM27" s="8">
        <f t="shared" ref="AM27" si="77">+AL27*(1+AM38)</f>
        <v>11.642450105665771</v>
      </c>
    </row>
    <row r="28" spans="1:39" s="6" customFormat="1" ht="13" x14ac:dyDescent="0.3">
      <c r="A28" s="461">
        <f t="shared" ref="A28:A33" si="78">+A27+1</f>
        <v>2027</v>
      </c>
      <c r="C28" s="5" t="str">
        <f t="shared" si="73"/>
        <v>2027 Acquisitions</v>
      </c>
      <c r="D28" s="5"/>
      <c r="E28" s="5"/>
      <c r="F28" s="5"/>
      <c r="G28" s="137"/>
      <c r="H28" s="537">
        <f>+CHOOSE(Model!$U$13,Acquisitions!O28,Acquisitions!X28,AG28)</f>
        <v>7.0175438596491233</v>
      </c>
      <c r="I28" s="537">
        <f>+CHOOSE(Model!$U$13,Acquisitions!P28,Acquisitions!Y28,AH28)</f>
        <v>7.5438596491228074</v>
      </c>
      <c r="J28" s="537">
        <f>+CHOOSE(Model!$U$13,Acquisitions!Q28,Acquisitions!Z28,AI28)</f>
        <v>8.1096491228070171</v>
      </c>
      <c r="K28" s="537">
        <f>+CHOOSE(Model!$U$13,Acquisitions!R28,Acquisitions!AA28,AJ28)</f>
        <v>8.7178728070175424</v>
      </c>
      <c r="L28" s="263"/>
      <c r="N28" s="19"/>
      <c r="O28" s="238">
        <v>30</v>
      </c>
      <c r="P28" s="8">
        <f>(O28)*(1+P$21)</f>
        <v>33.9</v>
      </c>
      <c r="Q28" s="8">
        <f>P28*(1+Q$21)</f>
        <v>38.306999999999995</v>
      </c>
      <c r="R28" s="8">
        <f t="shared" ref="R28:U31" si="79">Q28*(1+R$21)</f>
        <v>43.286909999999992</v>
      </c>
      <c r="S28" s="8">
        <f t="shared" si="79"/>
        <v>48.914208299999984</v>
      </c>
      <c r="T28" s="8">
        <f t="shared" si="79"/>
        <v>55.273055378999977</v>
      </c>
      <c r="U28" s="8">
        <f t="shared" si="79"/>
        <v>62.458552578269966</v>
      </c>
      <c r="V28" s="19"/>
      <c r="W28" s="19"/>
      <c r="X28" s="142">
        <f>X51/W$20</f>
        <v>7.0175438596491233</v>
      </c>
      <c r="Y28" s="142">
        <f>(X28)*(1+X$21)</f>
        <v>7.5438596491228074</v>
      </c>
      <c r="Z28" s="142">
        <f>Y28*(1+Y$21)</f>
        <v>8.1096491228070171</v>
      </c>
      <c r="AA28" s="142">
        <f>Z28*(1+Z$21)</f>
        <v>8.7178728070175424</v>
      </c>
      <c r="AB28" s="142">
        <f>+AA28*(1+AB39)</f>
        <v>9.371713267543857</v>
      </c>
      <c r="AC28" s="142">
        <f>+AB28*(1+AC39)</f>
        <v>10.074591762609646</v>
      </c>
      <c r="AD28" s="142">
        <f>+AC28*(1+AD39)</f>
        <v>10.830186144805369</v>
      </c>
      <c r="AF28" s="19"/>
      <c r="AG28" s="142">
        <f>AG51/AF$20</f>
        <v>7.0175438596491233</v>
      </c>
      <c r="AH28" s="142">
        <f>(AG28)*(1+AG$21)</f>
        <v>7.5438596491228074</v>
      </c>
      <c r="AI28" s="142">
        <f>AH28*(1+AH$21)</f>
        <v>8.1096491228070171</v>
      </c>
      <c r="AJ28" s="142">
        <f>AI28*(1+AI$21)</f>
        <v>8.7178728070175424</v>
      </c>
      <c r="AK28" s="142">
        <f>+AJ28*(1+AK39)</f>
        <v>9.371713267543857</v>
      </c>
      <c r="AL28" s="142">
        <f>+AK28*(1+AL39)</f>
        <v>10.074591762609646</v>
      </c>
      <c r="AM28" s="142">
        <f>+AL28*(1+AM39)</f>
        <v>10.830186144805369</v>
      </c>
    </row>
    <row r="29" spans="1:39" s="6" customFormat="1" ht="13" x14ac:dyDescent="0.3">
      <c r="A29" s="461">
        <f t="shared" si="78"/>
        <v>2028</v>
      </c>
      <c r="C29" s="538" t="str">
        <f t="shared" si="73"/>
        <v>2028 Acquisitions</v>
      </c>
      <c r="D29" s="538"/>
      <c r="E29" s="538"/>
      <c r="F29" s="538"/>
      <c r="G29" s="540"/>
      <c r="H29" s="540"/>
      <c r="I29" s="540">
        <f>+CHOOSE(Model!$U$13,Acquisitions!P29,Acquisitions!Y29,AH29)</f>
        <v>7.0175438596491233</v>
      </c>
      <c r="J29" s="540">
        <f>+CHOOSE(Model!$U$13,Acquisitions!Q29,Acquisitions!Z29,AI29)</f>
        <v>7.5438596491228074</v>
      </c>
      <c r="K29" s="540">
        <f>+CHOOSE(Model!$U$13,Acquisitions!R29,Acquisitions!AA29,AJ29)</f>
        <v>8.1096491228070171</v>
      </c>
      <c r="L29" s="263"/>
      <c r="N29" s="19"/>
      <c r="O29" s="142"/>
      <c r="P29" s="238">
        <v>30</v>
      </c>
      <c r="Q29" s="8">
        <f>(P29)*(1+Q$21)</f>
        <v>33.9</v>
      </c>
      <c r="R29" s="8">
        <f>Q29*(1+R$21)</f>
        <v>38.306999999999995</v>
      </c>
      <c r="S29" s="8">
        <f t="shared" si="79"/>
        <v>43.286909999999992</v>
      </c>
      <c r="T29" s="8">
        <f t="shared" si="79"/>
        <v>48.914208299999984</v>
      </c>
      <c r="U29" s="8">
        <f t="shared" si="79"/>
        <v>55.273055378999977</v>
      </c>
      <c r="V29" s="8"/>
      <c r="W29" s="19"/>
      <c r="X29" s="142"/>
      <c r="Y29" s="142">
        <f>Y52/W$20</f>
        <v>7.0175438596491233</v>
      </c>
      <c r="Z29" s="142">
        <f>(Y29)*(1+X$21)</f>
        <v>7.5438596491228074</v>
      </c>
      <c r="AA29" s="142">
        <f>Z29*(1+Y$21)</f>
        <v>8.1096491228070171</v>
      </c>
      <c r="AB29" s="142">
        <f t="shared" ref="AB29:AD31" si="80">+AA29*(1+AB40)</f>
        <v>8.7178728070175424</v>
      </c>
      <c r="AC29" s="142">
        <f t="shared" si="80"/>
        <v>9.371713267543857</v>
      </c>
      <c r="AD29" s="142">
        <f t="shared" si="80"/>
        <v>10.074591762609646</v>
      </c>
      <c r="AF29" s="19"/>
      <c r="AG29" s="142"/>
      <c r="AH29" s="142">
        <f>AH52/AF$20</f>
        <v>7.0175438596491233</v>
      </c>
      <c r="AI29" s="142">
        <f>(AH29)*(1+AG$21)</f>
        <v>7.5438596491228074</v>
      </c>
      <c r="AJ29" s="142">
        <f>AI29*(1+AH$21)</f>
        <v>8.1096491228070171</v>
      </c>
      <c r="AK29" s="142">
        <f t="shared" ref="AK29:AK30" si="81">+AJ29*(1+AK40)</f>
        <v>8.7178728070175424</v>
      </c>
      <c r="AL29" s="142">
        <f t="shared" ref="AL29:AL31" si="82">+AK29*(1+AL40)</f>
        <v>9.371713267543857</v>
      </c>
      <c r="AM29" s="142">
        <f t="shared" ref="AM29:AM31" si="83">+AL29*(1+AM40)</f>
        <v>10.074591762609646</v>
      </c>
    </row>
    <row r="30" spans="1:39" s="6" customFormat="1" ht="13" x14ac:dyDescent="0.3">
      <c r="A30" s="461">
        <f t="shared" si="78"/>
        <v>2029</v>
      </c>
      <c r="C30" s="5" t="str">
        <f t="shared" si="73"/>
        <v>2029 Acquisitions</v>
      </c>
      <c r="D30" s="5"/>
      <c r="E30" s="5"/>
      <c r="F30" s="5"/>
      <c r="G30" s="137"/>
      <c r="H30" s="137"/>
      <c r="I30" s="137"/>
      <c r="J30" s="537">
        <f>+CHOOSE(Model!$U$13,Acquisitions!Q30,Acquisitions!Z30,AI30)</f>
        <v>7.0175438596491233</v>
      </c>
      <c r="K30" s="537">
        <f>+CHOOSE(Model!$U$13,Acquisitions!R30,Acquisitions!AA30,AJ30)</f>
        <v>7.5438596491228074</v>
      </c>
      <c r="L30" s="263"/>
      <c r="N30" s="19"/>
      <c r="O30" s="142"/>
      <c r="P30" s="142"/>
      <c r="Q30" s="238">
        <v>30</v>
      </c>
      <c r="R30" s="8">
        <f>(Q30)*(1+R$21)</f>
        <v>33.9</v>
      </c>
      <c r="S30" s="8">
        <f t="shared" si="79"/>
        <v>38.306999999999995</v>
      </c>
      <c r="T30" s="8">
        <f t="shared" si="79"/>
        <v>43.286909999999992</v>
      </c>
      <c r="U30" s="8">
        <f t="shared" si="79"/>
        <v>48.914208299999984</v>
      </c>
      <c r="V30" s="19"/>
      <c r="W30" s="19"/>
      <c r="X30" s="142"/>
      <c r="Y30" s="142"/>
      <c r="Z30" s="142">
        <f>Z53/W$20</f>
        <v>7.0175438596491233</v>
      </c>
      <c r="AA30" s="142">
        <f>(Z30)*(1+W$21)</f>
        <v>7.5438596491228074</v>
      </c>
      <c r="AB30" s="142">
        <f t="shared" si="80"/>
        <v>8.1096491228070171</v>
      </c>
      <c r="AC30" s="142">
        <f t="shared" si="80"/>
        <v>8.7178728070175424</v>
      </c>
      <c r="AD30" s="142">
        <f t="shared" si="80"/>
        <v>9.371713267543857</v>
      </c>
      <c r="AF30" s="19"/>
      <c r="AG30" s="142"/>
      <c r="AH30" s="142"/>
      <c r="AI30" s="142">
        <f>AI53/AF$20</f>
        <v>7.0175438596491233</v>
      </c>
      <c r="AJ30" s="142">
        <f>(AI30)*(1+AF$21)</f>
        <v>7.5438596491228074</v>
      </c>
      <c r="AK30" s="142">
        <f t="shared" si="81"/>
        <v>8.1096491228070171</v>
      </c>
      <c r="AL30" s="142">
        <f t="shared" si="82"/>
        <v>8.7178728070175424</v>
      </c>
      <c r="AM30" s="142">
        <f t="shared" si="83"/>
        <v>9.371713267543857</v>
      </c>
    </row>
    <row r="31" spans="1:39" s="6" customFormat="1" ht="13" x14ac:dyDescent="0.3">
      <c r="A31" s="461">
        <f t="shared" si="78"/>
        <v>2030</v>
      </c>
      <c r="C31" s="538" t="str">
        <f t="shared" si="73"/>
        <v>2030 Acquisitions</v>
      </c>
      <c r="D31" s="538"/>
      <c r="E31" s="538"/>
      <c r="F31" s="538"/>
      <c r="G31" s="540"/>
      <c r="H31" s="540"/>
      <c r="I31" s="540"/>
      <c r="J31" s="540"/>
      <c r="K31" s="540">
        <f>+CHOOSE(Model!$U$13,Acquisitions!R31,Acquisitions!AA31,AJ31)</f>
        <v>0</v>
      </c>
      <c r="L31" s="263"/>
      <c r="N31" s="19"/>
      <c r="O31" s="142"/>
      <c r="P31" s="142"/>
      <c r="Q31" s="142"/>
      <c r="R31" s="238">
        <v>0</v>
      </c>
      <c r="S31" s="8">
        <f>(R31)*(1+S$21)</f>
        <v>0</v>
      </c>
      <c r="T31" s="8">
        <f t="shared" si="79"/>
        <v>0</v>
      </c>
      <c r="U31" s="8">
        <f t="shared" si="79"/>
        <v>0</v>
      </c>
      <c r="V31" s="19"/>
      <c r="W31" s="19"/>
      <c r="X31" s="142"/>
      <c r="Y31" s="142"/>
      <c r="Z31" s="142"/>
      <c r="AA31" s="142">
        <f>AA54/AA$20</f>
        <v>0</v>
      </c>
      <c r="AB31" s="142">
        <f>+(AA31*2)*(1+AB42)</f>
        <v>0</v>
      </c>
      <c r="AC31" s="142">
        <f t="shared" si="80"/>
        <v>0</v>
      </c>
      <c r="AD31" s="142">
        <f t="shared" si="80"/>
        <v>0</v>
      </c>
      <c r="AF31" s="19"/>
      <c r="AG31" s="142"/>
      <c r="AH31" s="142"/>
      <c r="AI31" s="142"/>
      <c r="AJ31" s="142">
        <f>AJ54/AJ$20</f>
        <v>0</v>
      </c>
      <c r="AK31" s="142">
        <f>+(AJ31*2)*(1+AK42)</f>
        <v>0</v>
      </c>
      <c r="AL31" s="142">
        <f t="shared" si="82"/>
        <v>0</v>
      </c>
      <c r="AM31" s="142">
        <f t="shared" si="83"/>
        <v>0</v>
      </c>
    </row>
    <row r="32" spans="1:39" s="6" customFormat="1" ht="13" hidden="1" outlineLevel="1" x14ac:dyDescent="0.3">
      <c r="A32" s="461">
        <f t="shared" si="78"/>
        <v>2031</v>
      </c>
      <c r="C32" s="5" t="str">
        <f t="shared" si="73"/>
        <v>2031 Acquisitions</v>
      </c>
      <c r="D32" s="5"/>
      <c r="E32" s="5"/>
      <c r="F32" s="5"/>
      <c r="G32" s="137"/>
      <c r="H32" s="137"/>
      <c r="I32" s="137"/>
      <c r="J32" s="137"/>
      <c r="K32" s="137"/>
      <c r="L32" s="263"/>
      <c r="N32" s="19"/>
      <c r="O32" s="142"/>
      <c r="P32" s="142"/>
      <c r="Q32" s="142"/>
      <c r="R32" s="142"/>
      <c r="S32" s="8">
        <f>S55/S$20</f>
        <v>0</v>
      </c>
      <c r="T32" s="8">
        <f>(S32*2)*(1+T$21)</f>
        <v>0</v>
      </c>
      <c r="U32" s="8">
        <f>(T32*2)*(1+U$21)</f>
        <v>0</v>
      </c>
      <c r="V32" s="19"/>
      <c r="W32" s="19"/>
      <c r="X32" s="142"/>
      <c r="Y32" s="142"/>
      <c r="Z32" s="142"/>
      <c r="AA32" s="142"/>
      <c r="AB32" s="142">
        <f>+AB55/AB$20</f>
        <v>0</v>
      </c>
      <c r="AC32" s="142">
        <f>+(AB32*2)*(1+AC43)</f>
        <v>0</v>
      </c>
      <c r="AD32" s="142">
        <f>+(AC32*2)*(1+AD43)</f>
        <v>0</v>
      </c>
      <c r="AF32" s="19"/>
      <c r="AG32" s="142"/>
      <c r="AH32" s="142"/>
      <c r="AI32" s="142"/>
      <c r="AJ32" s="142"/>
      <c r="AK32" s="142">
        <f>+AK55/AK$20</f>
        <v>0</v>
      </c>
      <c r="AL32" s="142">
        <f>+(AK32*2)*(1+AL43)</f>
        <v>0</v>
      </c>
      <c r="AM32" s="142">
        <f>+(AL32*2)*(1+AM43)</f>
        <v>0</v>
      </c>
    </row>
    <row r="33" spans="1:39" s="6" customFormat="1" ht="13" hidden="1" outlineLevel="1" x14ac:dyDescent="0.3">
      <c r="A33" s="461">
        <f t="shared" si="78"/>
        <v>2032</v>
      </c>
      <c r="C33" s="538" t="str">
        <f t="shared" si="73"/>
        <v>2032 Acquisitions</v>
      </c>
      <c r="D33" s="538"/>
      <c r="E33" s="538"/>
      <c r="F33" s="538"/>
      <c r="G33" s="540"/>
      <c r="H33" s="540"/>
      <c r="I33" s="540"/>
      <c r="J33" s="540"/>
      <c r="K33" s="540"/>
      <c r="L33" s="263"/>
      <c r="N33" s="19"/>
      <c r="O33" s="142"/>
      <c r="P33" s="142"/>
      <c r="Q33" s="142"/>
      <c r="R33" s="142"/>
      <c r="S33" s="142"/>
      <c r="T33" s="8">
        <f>T56/T$20</f>
        <v>0</v>
      </c>
      <c r="U33" s="8">
        <f>U56/U$20</f>
        <v>0</v>
      </c>
      <c r="V33" s="19"/>
      <c r="W33" s="19"/>
      <c r="X33" s="142"/>
      <c r="Y33" s="142"/>
      <c r="Z33" s="142"/>
      <c r="AA33" s="142"/>
      <c r="AB33" s="142"/>
      <c r="AC33" s="142">
        <f>+AC56/W$18</f>
        <v>0</v>
      </c>
      <c r="AD33" s="142">
        <f>+AD56/X$18</f>
        <v>0</v>
      </c>
      <c r="AF33" s="19"/>
      <c r="AG33" s="142"/>
      <c r="AH33" s="142"/>
      <c r="AI33" s="142"/>
      <c r="AJ33" s="142"/>
      <c r="AK33" s="142"/>
      <c r="AL33" s="142">
        <f>+AL56/AF$18</f>
        <v>0</v>
      </c>
      <c r="AM33" s="142">
        <f>+AM56/AG$18</f>
        <v>0</v>
      </c>
    </row>
    <row r="34" spans="1:39" s="5" customFormat="1" ht="4.1500000000000004" customHeight="1" collapsed="1" x14ac:dyDescent="0.3">
      <c r="G34" s="11" t="s">
        <v>9</v>
      </c>
      <c r="H34" s="11" t="s">
        <v>9</v>
      </c>
      <c r="I34" s="11" t="s">
        <v>9</v>
      </c>
      <c r="J34" s="11" t="s">
        <v>9</v>
      </c>
      <c r="K34" s="11" t="s">
        <v>9</v>
      </c>
      <c r="L34" s="262"/>
      <c r="N34" s="11" t="s">
        <v>9</v>
      </c>
      <c r="O34" s="11" t="s">
        <v>9</v>
      </c>
      <c r="P34" s="11" t="s">
        <v>9</v>
      </c>
      <c r="Q34" s="11" t="s">
        <v>9</v>
      </c>
      <c r="R34" s="11" t="s">
        <v>9</v>
      </c>
      <c r="S34" s="11" t="s">
        <v>9</v>
      </c>
      <c r="T34" s="11" t="s">
        <v>9</v>
      </c>
      <c r="U34" s="11" t="s">
        <v>9</v>
      </c>
      <c r="W34" s="11" t="s">
        <v>9</v>
      </c>
      <c r="X34" s="11" t="s">
        <v>9</v>
      </c>
      <c r="Y34" s="11" t="s">
        <v>9</v>
      </c>
      <c r="Z34" s="11" t="s">
        <v>9</v>
      </c>
      <c r="AA34" s="11" t="s">
        <v>9</v>
      </c>
      <c r="AB34" s="11" t="s">
        <v>9</v>
      </c>
      <c r="AC34" s="11" t="s">
        <v>9</v>
      </c>
      <c r="AD34" s="11" t="s">
        <v>9</v>
      </c>
      <c r="AF34" s="11" t="s">
        <v>9</v>
      </c>
      <c r="AG34" s="11" t="s">
        <v>9</v>
      </c>
      <c r="AH34" s="11" t="s">
        <v>9</v>
      </c>
      <c r="AI34" s="11" t="s">
        <v>9</v>
      </c>
      <c r="AJ34" s="11" t="s">
        <v>9</v>
      </c>
      <c r="AK34" s="11" t="s">
        <v>9</v>
      </c>
      <c r="AL34" s="11" t="s">
        <v>9</v>
      </c>
      <c r="AM34" s="11" t="s">
        <v>9</v>
      </c>
    </row>
    <row r="35" spans="1:39" s="7" customFormat="1" ht="13" x14ac:dyDescent="0.3">
      <c r="C35" s="13" t="s">
        <v>29</v>
      </c>
      <c r="D35" s="13"/>
      <c r="E35" s="13"/>
      <c r="F35" s="13"/>
      <c r="G35" s="14">
        <f t="shared" ref="G35:K35" si="84">+SUM(G27:G33)</f>
        <v>7.0175438596491233</v>
      </c>
      <c r="H35" s="14">
        <f t="shared" si="84"/>
        <v>14.561403508771932</v>
      </c>
      <c r="I35" s="14">
        <f t="shared" si="84"/>
        <v>22.671052631578949</v>
      </c>
      <c r="J35" s="14">
        <f t="shared" si="84"/>
        <v>31.388925438596491</v>
      </c>
      <c r="K35" s="14">
        <f t="shared" si="84"/>
        <v>33.743094846491225</v>
      </c>
      <c r="L35" s="265"/>
      <c r="N35" s="14">
        <f t="shared" ref="N35:T35" si="85">+SUM(N27:N33)</f>
        <v>30</v>
      </c>
      <c r="O35" s="14">
        <f t="shared" si="85"/>
        <v>63.9</v>
      </c>
      <c r="P35" s="14">
        <f t="shared" si="85"/>
        <v>102.20699999999999</v>
      </c>
      <c r="Q35" s="14">
        <f t="shared" si="85"/>
        <v>145.49391</v>
      </c>
      <c r="R35" s="14">
        <f t="shared" si="85"/>
        <v>164.40811829999998</v>
      </c>
      <c r="S35" s="14">
        <f t="shared" si="85"/>
        <v>185.78117367899992</v>
      </c>
      <c r="T35" s="14">
        <f t="shared" si="85"/>
        <v>209.93272625726991</v>
      </c>
      <c r="U35" s="14">
        <f t="shared" ref="U35" si="86">+SUM(U27:U33)</f>
        <v>237.22398067071498</v>
      </c>
      <c r="V35" s="14"/>
      <c r="W35" s="14">
        <f t="shared" ref="W35:AA35" si="87">+SUM(W27:W33)</f>
        <v>7.0175438596491233</v>
      </c>
      <c r="X35" s="14">
        <f t="shared" si="87"/>
        <v>14.561403508771932</v>
      </c>
      <c r="Y35" s="14">
        <f t="shared" si="87"/>
        <v>22.671052631578949</v>
      </c>
      <c r="Z35" s="14">
        <f t="shared" si="87"/>
        <v>31.388925438596491</v>
      </c>
      <c r="AA35" s="14">
        <f t="shared" si="87"/>
        <v>33.743094846491225</v>
      </c>
      <c r="AB35" s="14">
        <f t="shared" ref="AB35:AC35" si="88">+SUM(AB27:AB33)</f>
        <v>36.273826959978066</v>
      </c>
      <c r="AC35" s="14">
        <f t="shared" si="88"/>
        <v>38.99436398197642</v>
      </c>
      <c r="AD35" s="14">
        <f t="shared" ref="AD35" si="89">+SUM(AD27:AD33)</f>
        <v>41.918941280624637</v>
      </c>
      <c r="AF35" s="14">
        <f t="shared" ref="AF35:AJ35" si="90">+SUM(AF27:AF33)</f>
        <v>7.0175438596491233</v>
      </c>
      <c r="AG35" s="14">
        <f t="shared" si="90"/>
        <v>14.561403508771932</v>
      </c>
      <c r="AH35" s="14">
        <f t="shared" si="90"/>
        <v>22.671052631578949</v>
      </c>
      <c r="AI35" s="14">
        <f t="shared" si="90"/>
        <v>31.388925438596491</v>
      </c>
      <c r="AJ35" s="14">
        <f t="shared" si="90"/>
        <v>33.743094846491225</v>
      </c>
      <c r="AK35" s="14">
        <f t="shared" ref="AK35:AM35" si="91">+SUM(AK27:AK33)</f>
        <v>36.273826959978066</v>
      </c>
      <c r="AL35" s="14">
        <f t="shared" si="91"/>
        <v>38.99436398197642</v>
      </c>
      <c r="AM35" s="14">
        <f t="shared" si="91"/>
        <v>41.918941280624637</v>
      </c>
    </row>
    <row r="36" spans="1:39" s="7" customFormat="1" ht="13" x14ac:dyDescent="0.3">
      <c r="C36" s="13"/>
      <c r="D36" s="13"/>
      <c r="E36" s="13"/>
      <c r="F36" s="13"/>
      <c r="G36" s="15"/>
      <c r="H36" s="16"/>
      <c r="I36" s="16"/>
      <c r="J36" s="16"/>
      <c r="K36" s="16"/>
      <c r="L36" s="266"/>
      <c r="N36" s="16"/>
      <c r="O36" s="16"/>
      <c r="Q36" s="16"/>
      <c r="R36" s="16"/>
      <c r="S36" s="16"/>
      <c r="T36" s="16"/>
      <c r="U36" s="16"/>
      <c r="W36" s="16"/>
      <c r="X36" s="16"/>
      <c r="Y36" s="16"/>
      <c r="Z36" s="16"/>
      <c r="AA36" s="16"/>
      <c r="AB36" s="16"/>
      <c r="AC36" s="16"/>
      <c r="AD36" s="16"/>
      <c r="AF36" s="16"/>
      <c r="AG36" s="16"/>
      <c r="AH36" s="16"/>
      <c r="AI36" s="16"/>
      <c r="AJ36" s="16"/>
      <c r="AK36" s="16"/>
      <c r="AL36" s="16"/>
      <c r="AM36" s="16"/>
    </row>
    <row r="37" spans="1:39" s="7" customFormat="1" ht="13" x14ac:dyDescent="0.3">
      <c r="C37" s="23" t="s">
        <v>41</v>
      </c>
      <c r="D37" s="23"/>
      <c r="E37" s="23"/>
      <c r="F37" s="23"/>
      <c r="G37" s="15"/>
      <c r="H37" s="16"/>
      <c r="I37" s="16"/>
      <c r="J37" s="16"/>
      <c r="K37" s="16"/>
      <c r="L37" s="266"/>
      <c r="N37" s="16"/>
      <c r="O37" s="16"/>
      <c r="P37" s="16"/>
      <c r="Q37" s="16"/>
      <c r="R37" s="16"/>
      <c r="S37" s="16"/>
      <c r="T37" s="16"/>
      <c r="U37" s="16"/>
      <c r="W37" s="16"/>
      <c r="X37" s="16"/>
      <c r="Y37" s="16"/>
      <c r="Z37" s="16"/>
      <c r="AA37" s="16"/>
      <c r="AB37" s="16"/>
      <c r="AC37" s="16"/>
      <c r="AD37" s="16"/>
      <c r="AF37" s="16"/>
      <c r="AG37" s="16"/>
      <c r="AH37" s="16"/>
      <c r="AI37" s="16"/>
      <c r="AJ37" s="16"/>
      <c r="AK37" s="16"/>
      <c r="AL37" s="16"/>
      <c r="AM37" s="16"/>
    </row>
    <row r="38" spans="1:39" s="6" customFormat="1" ht="13" x14ac:dyDescent="0.3">
      <c r="C38" s="538" t="str">
        <f t="shared" ref="C38:C44" si="92">+C27</f>
        <v>2026 Acquisitions</v>
      </c>
      <c r="D38" s="538"/>
      <c r="E38" s="538"/>
      <c r="F38" s="538"/>
      <c r="G38" s="541"/>
      <c r="H38" s="542">
        <f t="shared" ref="H38:K38" si="93">+IF(ISERROR(H27/G27-1),"-- ",H27/G27-1)</f>
        <v>7.4999999999999956E-2</v>
      </c>
      <c r="I38" s="542">
        <f t="shared" si="93"/>
        <v>7.4999999999999956E-2</v>
      </c>
      <c r="J38" s="542">
        <f t="shared" si="93"/>
        <v>7.4999999999999956E-2</v>
      </c>
      <c r="K38" s="542">
        <f t="shared" si="93"/>
        <v>7.4999999999999956E-2</v>
      </c>
      <c r="L38" s="262"/>
      <c r="N38" s="499"/>
      <c r="O38" s="499">
        <f>O$21</f>
        <v>0.13</v>
      </c>
      <c r="P38" s="499">
        <f t="shared" ref="P38:U43" si="94">P$21</f>
        <v>0.13</v>
      </c>
      <c r="Q38" s="499">
        <f t="shared" si="94"/>
        <v>0.13</v>
      </c>
      <c r="R38" s="499">
        <f t="shared" si="94"/>
        <v>0.13</v>
      </c>
      <c r="S38" s="499">
        <f t="shared" si="94"/>
        <v>0.13</v>
      </c>
      <c r="T38" s="499">
        <f t="shared" si="94"/>
        <v>0.13</v>
      </c>
      <c r="U38" s="499">
        <f t="shared" si="94"/>
        <v>0.13</v>
      </c>
      <c r="W38" s="24"/>
      <c r="X38" s="52">
        <f t="shared" ref="X38:AD43" si="95">X$21</f>
        <v>7.4999999999999997E-2</v>
      </c>
      <c r="Y38" s="52">
        <f t="shared" si="95"/>
        <v>7.4999999999999997E-2</v>
      </c>
      <c r="Z38" s="52">
        <f t="shared" si="95"/>
        <v>7.4999999999999997E-2</v>
      </c>
      <c r="AA38" s="52">
        <f t="shared" si="95"/>
        <v>7.4999999999999997E-2</v>
      </c>
      <c r="AB38" s="52">
        <f t="shared" si="95"/>
        <v>7.4999999999999997E-2</v>
      </c>
      <c r="AC38" s="52">
        <f t="shared" si="95"/>
        <v>7.4999999999999997E-2</v>
      </c>
      <c r="AD38" s="52">
        <f t="shared" si="95"/>
        <v>7.4999999999999997E-2</v>
      </c>
      <c r="AF38" s="24"/>
      <c r="AG38" s="52">
        <f t="shared" ref="AG38:AJ41" si="96">AG$21</f>
        <v>7.4999999999999997E-2</v>
      </c>
      <c r="AH38" s="52">
        <f t="shared" si="96"/>
        <v>7.4999999999999997E-2</v>
      </c>
      <c r="AI38" s="52">
        <f t="shared" si="96"/>
        <v>7.4999999999999997E-2</v>
      </c>
      <c r="AJ38" s="52">
        <f t="shared" si="96"/>
        <v>7.4999999999999997E-2</v>
      </c>
      <c r="AK38" s="52">
        <f t="shared" ref="AK38:AM43" si="97">AK$21</f>
        <v>7.4999999999999997E-2</v>
      </c>
      <c r="AL38" s="52">
        <f t="shared" si="97"/>
        <v>7.4999999999999997E-2</v>
      </c>
      <c r="AM38" s="52">
        <f t="shared" si="97"/>
        <v>7.4999999999999997E-2</v>
      </c>
    </row>
    <row r="39" spans="1:39" s="6" customFormat="1" ht="13" x14ac:dyDescent="0.3">
      <c r="C39" s="5" t="str">
        <f t="shared" si="92"/>
        <v>2027 Acquisitions</v>
      </c>
      <c r="D39" s="5"/>
      <c r="E39" s="5"/>
      <c r="F39" s="5"/>
      <c r="G39" s="24"/>
      <c r="H39" s="24"/>
      <c r="I39" s="138">
        <f>+IF(ISERROR(I28/H28-1),"-- ",I28/H28-1)</f>
        <v>7.4999999999999956E-2</v>
      </c>
      <c r="J39" s="138">
        <f>+IF(ISERROR(J28/I28-1),"-- ",J28/I28-1)</f>
        <v>7.4999999999999956E-2</v>
      </c>
      <c r="K39" s="138">
        <f>+IF(ISERROR(K28/J28-1),"-- ",K28/J28-1)</f>
        <v>7.4999999999999956E-2</v>
      </c>
      <c r="L39" s="262"/>
      <c r="N39" s="24"/>
      <c r="O39" s="52"/>
      <c r="P39" s="499">
        <f t="shared" si="94"/>
        <v>0.13</v>
      </c>
      <c r="Q39" s="499">
        <f t="shared" si="94"/>
        <v>0.13</v>
      </c>
      <c r="R39" s="499">
        <f t="shared" si="94"/>
        <v>0.13</v>
      </c>
      <c r="S39" s="499">
        <f t="shared" si="94"/>
        <v>0.13</v>
      </c>
      <c r="T39" s="499">
        <f t="shared" si="94"/>
        <v>0.13</v>
      </c>
      <c r="U39" s="499">
        <f t="shared" si="94"/>
        <v>0.13</v>
      </c>
      <c r="W39" s="24"/>
      <c r="X39" s="52"/>
      <c r="Y39" s="52">
        <f t="shared" si="95"/>
        <v>7.4999999999999997E-2</v>
      </c>
      <c r="Z39" s="52">
        <f t="shared" si="95"/>
        <v>7.4999999999999997E-2</v>
      </c>
      <c r="AA39" s="52">
        <f t="shared" si="95"/>
        <v>7.4999999999999997E-2</v>
      </c>
      <c r="AB39" s="52">
        <f t="shared" si="95"/>
        <v>7.4999999999999997E-2</v>
      </c>
      <c r="AC39" s="52">
        <f t="shared" si="95"/>
        <v>7.4999999999999997E-2</v>
      </c>
      <c r="AD39" s="52">
        <f t="shared" si="95"/>
        <v>7.4999999999999997E-2</v>
      </c>
      <c r="AF39" s="24"/>
      <c r="AG39" s="52"/>
      <c r="AH39" s="52">
        <f t="shared" si="96"/>
        <v>7.4999999999999997E-2</v>
      </c>
      <c r="AI39" s="52">
        <f t="shared" si="96"/>
        <v>7.4999999999999997E-2</v>
      </c>
      <c r="AJ39" s="52">
        <f t="shared" si="96"/>
        <v>7.4999999999999997E-2</v>
      </c>
      <c r="AK39" s="52">
        <f t="shared" si="97"/>
        <v>7.4999999999999997E-2</v>
      </c>
      <c r="AL39" s="52">
        <f t="shared" si="97"/>
        <v>7.4999999999999997E-2</v>
      </c>
      <c r="AM39" s="52">
        <f t="shared" si="97"/>
        <v>7.4999999999999997E-2</v>
      </c>
    </row>
    <row r="40" spans="1:39" s="6" customFormat="1" ht="13" x14ac:dyDescent="0.3">
      <c r="C40" s="538" t="str">
        <f t="shared" si="92"/>
        <v>2028 Acquisitions</v>
      </c>
      <c r="D40" s="538"/>
      <c r="E40" s="538"/>
      <c r="F40" s="538"/>
      <c r="G40" s="541"/>
      <c r="H40" s="541"/>
      <c r="I40" s="541"/>
      <c r="J40" s="542">
        <f>+IF(ISERROR(J29/I29-1),"-- ",J29/I29-1)</f>
        <v>7.4999999999999956E-2</v>
      </c>
      <c r="K40" s="542">
        <f>+IF(ISERROR(K29/J29-1),"-- ",K29/J29-1)</f>
        <v>7.4999999999999956E-2</v>
      </c>
      <c r="L40" s="262"/>
      <c r="N40" s="24"/>
      <c r="O40" s="52"/>
      <c r="P40" s="52"/>
      <c r="Q40" s="499">
        <f t="shared" si="94"/>
        <v>0.13</v>
      </c>
      <c r="R40" s="499">
        <f t="shared" si="94"/>
        <v>0.13</v>
      </c>
      <c r="S40" s="499">
        <f t="shared" si="94"/>
        <v>0.13</v>
      </c>
      <c r="T40" s="499">
        <f t="shared" si="94"/>
        <v>0.13</v>
      </c>
      <c r="U40" s="499">
        <f t="shared" si="94"/>
        <v>0.13</v>
      </c>
      <c r="W40" s="24"/>
      <c r="X40" s="52"/>
      <c r="Y40" s="52"/>
      <c r="Z40" s="52">
        <f t="shared" si="95"/>
        <v>7.4999999999999997E-2</v>
      </c>
      <c r="AA40" s="52">
        <f t="shared" si="95"/>
        <v>7.4999999999999997E-2</v>
      </c>
      <c r="AB40" s="52">
        <f t="shared" si="95"/>
        <v>7.4999999999999997E-2</v>
      </c>
      <c r="AC40" s="52">
        <f t="shared" si="95"/>
        <v>7.4999999999999997E-2</v>
      </c>
      <c r="AD40" s="52">
        <f t="shared" si="95"/>
        <v>7.4999999999999997E-2</v>
      </c>
      <c r="AF40" s="24"/>
      <c r="AG40" s="52"/>
      <c r="AH40" s="52"/>
      <c r="AI40" s="52">
        <f t="shared" si="96"/>
        <v>7.4999999999999997E-2</v>
      </c>
      <c r="AJ40" s="52">
        <f t="shared" si="96"/>
        <v>7.4999999999999997E-2</v>
      </c>
      <c r="AK40" s="52">
        <f t="shared" si="97"/>
        <v>7.4999999999999997E-2</v>
      </c>
      <c r="AL40" s="52">
        <f t="shared" si="97"/>
        <v>7.4999999999999997E-2</v>
      </c>
      <c r="AM40" s="52">
        <f t="shared" si="97"/>
        <v>7.4999999999999997E-2</v>
      </c>
    </row>
    <row r="41" spans="1:39" s="6" customFormat="1" ht="13" x14ac:dyDescent="0.3">
      <c r="C41" s="5" t="str">
        <f t="shared" si="92"/>
        <v>2029 Acquisitions</v>
      </c>
      <c r="D41" s="5"/>
      <c r="E41" s="5"/>
      <c r="F41" s="5"/>
      <c r="G41" s="21"/>
      <c r="H41" s="21"/>
      <c r="I41" s="21"/>
      <c r="J41" s="21"/>
      <c r="K41" s="138">
        <f>+IF(ISERROR(K30/J30-1),"-- ",K30/J30-1)</f>
        <v>7.4999999999999956E-2</v>
      </c>
      <c r="L41" s="262"/>
      <c r="N41" s="21"/>
      <c r="O41" s="52"/>
      <c r="P41" s="52"/>
      <c r="Q41" s="52"/>
      <c r="R41" s="499">
        <f t="shared" si="94"/>
        <v>0.13</v>
      </c>
      <c r="S41" s="499">
        <f t="shared" si="94"/>
        <v>0.13</v>
      </c>
      <c r="T41" s="499">
        <f t="shared" si="94"/>
        <v>0.13</v>
      </c>
      <c r="U41" s="499">
        <f t="shared" si="94"/>
        <v>0.13</v>
      </c>
      <c r="V41" s="499"/>
      <c r="W41" s="21"/>
      <c r="X41" s="52"/>
      <c r="Y41" s="52"/>
      <c r="Z41" s="52"/>
      <c r="AA41" s="52">
        <f t="shared" si="95"/>
        <v>7.4999999999999997E-2</v>
      </c>
      <c r="AB41" s="52">
        <f t="shared" si="95"/>
        <v>7.4999999999999997E-2</v>
      </c>
      <c r="AC41" s="52">
        <f t="shared" si="95"/>
        <v>7.4999999999999997E-2</v>
      </c>
      <c r="AD41" s="52">
        <f t="shared" si="95"/>
        <v>7.4999999999999997E-2</v>
      </c>
      <c r="AF41" s="21"/>
      <c r="AG41" s="52"/>
      <c r="AH41" s="52"/>
      <c r="AI41" s="52"/>
      <c r="AJ41" s="52">
        <f t="shared" si="96"/>
        <v>7.4999999999999997E-2</v>
      </c>
      <c r="AK41" s="52">
        <f t="shared" si="97"/>
        <v>7.4999999999999997E-2</v>
      </c>
      <c r="AL41" s="52">
        <f t="shared" si="97"/>
        <v>7.4999999999999997E-2</v>
      </c>
      <c r="AM41" s="52">
        <f t="shared" si="97"/>
        <v>7.4999999999999997E-2</v>
      </c>
    </row>
    <row r="42" spans="1:39" s="6" customFormat="1" ht="13" x14ac:dyDescent="0.3">
      <c r="C42" s="538" t="str">
        <f t="shared" si="92"/>
        <v>2030 Acquisitions</v>
      </c>
      <c r="D42" s="538"/>
      <c r="E42" s="538"/>
      <c r="F42" s="538"/>
      <c r="G42" s="543"/>
      <c r="H42" s="543"/>
      <c r="I42" s="543"/>
      <c r="J42" s="543"/>
      <c r="K42" s="544"/>
      <c r="L42" s="267"/>
      <c r="N42" s="21"/>
      <c r="O42" s="52"/>
      <c r="P42" s="52"/>
      <c r="Q42" s="52"/>
      <c r="R42" s="52"/>
      <c r="S42" s="499">
        <f t="shared" si="94"/>
        <v>0.13</v>
      </c>
      <c r="T42" s="499">
        <f t="shared" si="94"/>
        <v>0.13</v>
      </c>
      <c r="U42" s="499">
        <f t="shared" si="94"/>
        <v>0.13</v>
      </c>
      <c r="W42" s="21"/>
      <c r="X42" s="52"/>
      <c r="Y42" s="52"/>
      <c r="Z42" s="52"/>
      <c r="AA42" s="52"/>
      <c r="AB42" s="52">
        <f t="shared" si="95"/>
        <v>7.4999999999999997E-2</v>
      </c>
      <c r="AC42" s="52">
        <f t="shared" si="95"/>
        <v>7.4999999999999997E-2</v>
      </c>
      <c r="AD42" s="52">
        <f t="shared" si="95"/>
        <v>7.4999999999999997E-2</v>
      </c>
      <c r="AF42" s="21"/>
      <c r="AG42" s="52"/>
      <c r="AH42" s="52"/>
      <c r="AI42" s="52"/>
      <c r="AJ42" s="52"/>
      <c r="AK42" s="52">
        <f t="shared" si="97"/>
        <v>7.4999999999999997E-2</v>
      </c>
      <c r="AL42" s="52">
        <f t="shared" si="97"/>
        <v>7.4999999999999997E-2</v>
      </c>
      <c r="AM42" s="52">
        <f t="shared" si="97"/>
        <v>7.4999999999999997E-2</v>
      </c>
    </row>
    <row r="43" spans="1:39" s="6" customFormat="1" ht="13" hidden="1" outlineLevel="1" x14ac:dyDescent="0.3">
      <c r="C43" s="5" t="str">
        <f t="shared" si="92"/>
        <v>2031 Acquisitions</v>
      </c>
      <c r="D43" s="5"/>
      <c r="E43" s="5"/>
      <c r="F43" s="5"/>
      <c r="G43" s="21"/>
      <c r="H43" s="21"/>
      <c r="I43" s="21"/>
      <c r="J43" s="21"/>
      <c r="K43" s="139"/>
      <c r="L43" s="267"/>
      <c r="N43" s="21"/>
      <c r="O43" s="52"/>
      <c r="P43" s="52"/>
      <c r="Q43" s="52"/>
      <c r="R43" s="52"/>
      <c r="S43" s="52"/>
      <c r="T43" s="499">
        <f t="shared" si="94"/>
        <v>0.13</v>
      </c>
      <c r="U43" s="499">
        <f t="shared" si="94"/>
        <v>0.13</v>
      </c>
      <c r="W43" s="21"/>
      <c r="X43" s="52"/>
      <c r="Y43" s="52"/>
      <c r="Z43" s="52"/>
      <c r="AA43" s="52"/>
      <c r="AB43" s="52"/>
      <c r="AC43" s="52">
        <f t="shared" si="95"/>
        <v>7.4999999999999997E-2</v>
      </c>
      <c r="AD43" s="52">
        <f t="shared" si="95"/>
        <v>7.4999999999999997E-2</v>
      </c>
      <c r="AF43" s="21"/>
      <c r="AG43" s="52"/>
      <c r="AH43" s="52"/>
      <c r="AI43" s="52"/>
      <c r="AJ43" s="52"/>
      <c r="AK43" s="52"/>
      <c r="AL43" s="52">
        <f t="shared" si="97"/>
        <v>7.4999999999999997E-2</v>
      </c>
      <c r="AM43" s="52">
        <f t="shared" si="97"/>
        <v>7.4999999999999997E-2</v>
      </c>
    </row>
    <row r="44" spans="1:39" s="6" customFormat="1" ht="13" hidden="1" customHeight="1" outlineLevel="1" x14ac:dyDescent="0.3">
      <c r="C44" s="538" t="str">
        <f t="shared" si="92"/>
        <v>2032 Acquisitions</v>
      </c>
      <c r="D44" s="538"/>
      <c r="E44" s="538"/>
      <c r="F44" s="538"/>
      <c r="G44" s="543"/>
      <c r="H44" s="543"/>
      <c r="I44" s="543"/>
      <c r="J44" s="543"/>
      <c r="K44" s="544"/>
      <c r="L44" s="267"/>
      <c r="N44" s="21"/>
      <c r="O44" s="52"/>
      <c r="P44" s="52"/>
      <c r="Q44" s="52"/>
      <c r="R44" s="52"/>
      <c r="S44" s="52"/>
      <c r="T44" s="417"/>
      <c r="U44" s="417"/>
      <c r="W44" s="21"/>
      <c r="X44" s="52"/>
      <c r="Y44" s="52"/>
      <c r="Z44" s="52"/>
      <c r="AA44" s="52"/>
      <c r="AB44" s="52"/>
      <c r="AC44" s="417">
        <v>0</v>
      </c>
      <c r="AD44" s="417">
        <v>0</v>
      </c>
      <c r="AF44" s="21"/>
      <c r="AG44" s="52"/>
      <c r="AH44" s="52"/>
      <c r="AI44" s="52"/>
      <c r="AJ44" s="52"/>
      <c r="AK44" s="52"/>
      <c r="AL44" s="417">
        <v>0</v>
      </c>
      <c r="AM44" s="417">
        <v>0</v>
      </c>
    </row>
    <row r="45" spans="1:39" s="5" customFormat="1" ht="4.1500000000000004" customHeight="1" collapsed="1" x14ac:dyDescent="0.3">
      <c r="G45" s="11" t="s">
        <v>9</v>
      </c>
      <c r="H45" s="11" t="s">
        <v>9</v>
      </c>
      <c r="I45" s="11" t="s">
        <v>9</v>
      </c>
      <c r="J45" s="11" t="s">
        <v>9</v>
      </c>
      <c r="K45" s="11" t="s">
        <v>9</v>
      </c>
      <c r="L45" s="262"/>
      <c r="N45" s="11" t="s">
        <v>9</v>
      </c>
      <c r="O45" s="11" t="s">
        <v>9</v>
      </c>
      <c r="P45" s="11" t="s">
        <v>9</v>
      </c>
      <c r="Q45" s="11" t="s">
        <v>9</v>
      </c>
      <c r="R45" s="11" t="s">
        <v>9</v>
      </c>
      <c r="S45" s="11" t="s">
        <v>9</v>
      </c>
      <c r="T45" s="11" t="s">
        <v>9</v>
      </c>
      <c r="U45" s="11" t="s">
        <v>9</v>
      </c>
      <c r="W45" s="11" t="s">
        <v>9</v>
      </c>
      <c r="X45" s="11" t="s">
        <v>9</v>
      </c>
      <c r="Y45" s="11" t="s">
        <v>9</v>
      </c>
      <c r="Z45" s="11" t="s">
        <v>9</v>
      </c>
      <c r="AA45" s="11" t="s">
        <v>9</v>
      </c>
      <c r="AB45" s="11" t="s">
        <v>9</v>
      </c>
      <c r="AC45" s="11" t="s">
        <v>9</v>
      </c>
      <c r="AD45" s="11" t="s">
        <v>9</v>
      </c>
      <c r="AF45" s="11" t="s">
        <v>9</v>
      </c>
      <c r="AG45" s="11" t="s">
        <v>9</v>
      </c>
      <c r="AH45" s="11" t="s">
        <v>9</v>
      </c>
      <c r="AI45" s="11" t="s">
        <v>9</v>
      </c>
      <c r="AJ45" s="11" t="s">
        <v>9</v>
      </c>
      <c r="AK45" s="11" t="s">
        <v>9</v>
      </c>
      <c r="AL45" s="11" t="s">
        <v>9</v>
      </c>
      <c r="AM45" s="11" t="s">
        <v>9</v>
      </c>
    </row>
    <row r="46" spans="1:39" s="7" customFormat="1" ht="13" x14ac:dyDescent="0.3">
      <c r="C46" s="13" t="s">
        <v>53</v>
      </c>
      <c r="D46" s="13"/>
      <c r="E46" s="13"/>
      <c r="F46" s="13"/>
      <c r="G46" s="47" t="str">
        <f t="shared" ref="G46:K46" si="98">+IF(ISERROR(G35/F35-1),"--  ",G35/F35-1)</f>
        <v xml:space="preserve">--  </v>
      </c>
      <c r="H46" s="47">
        <f t="shared" si="98"/>
        <v>1.0750000000000002</v>
      </c>
      <c r="I46" s="47">
        <f t="shared" si="98"/>
        <v>0.55692771084337345</v>
      </c>
      <c r="J46" s="47">
        <f t="shared" si="98"/>
        <v>0.38453762816792403</v>
      </c>
      <c r="K46" s="47">
        <f t="shared" si="98"/>
        <v>7.4999999999999956E-2</v>
      </c>
      <c r="L46" s="268"/>
      <c r="N46" s="53" t="str">
        <f t="shared" ref="N46:U46" si="99">IF(ISERROR(+N35/M35-1),"-- ",+N35/M35-1)</f>
        <v xml:space="preserve">-- </v>
      </c>
      <c r="O46" s="53">
        <f t="shared" si="99"/>
        <v>1.1299999999999999</v>
      </c>
      <c r="P46" s="53">
        <f t="shared" si="99"/>
        <v>0.59948356807511738</v>
      </c>
      <c r="Q46" s="53">
        <f t="shared" si="99"/>
        <v>0.42352197011946346</v>
      </c>
      <c r="R46" s="53">
        <f t="shared" si="99"/>
        <v>0.12999999999999989</v>
      </c>
      <c r="S46" s="53">
        <f t="shared" si="99"/>
        <v>0.12999999999999967</v>
      </c>
      <c r="T46" s="53">
        <f t="shared" si="99"/>
        <v>0.12999999999999989</v>
      </c>
      <c r="U46" s="53">
        <f t="shared" si="99"/>
        <v>0.12999999999999989</v>
      </c>
      <c r="W46" s="53" t="str">
        <f t="shared" ref="W46:AD46" si="100">IF(ISERROR(+W35/V35-1),"-- ",+W35/V35-1)</f>
        <v xml:space="preserve">-- </v>
      </c>
      <c r="X46" s="53">
        <f t="shared" si="100"/>
        <v>1.0750000000000002</v>
      </c>
      <c r="Y46" s="53">
        <f t="shared" si="100"/>
        <v>0.55692771084337345</v>
      </c>
      <c r="Z46" s="53">
        <f t="shared" si="100"/>
        <v>0.38453762816792403</v>
      </c>
      <c r="AA46" s="53">
        <f t="shared" si="100"/>
        <v>7.4999999999999956E-2</v>
      </c>
      <c r="AB46" s="53">
        <f t="shared" si="100"/>
        <v>7.4999999999999956E-2</v>
      </c>
      <c r="AC46" s="53">
        <f t="shared" si="100"/>
        <v>7.4999999999999956E-2</v>
      </c>
      <c r="AD46" s="53">
        <f t="shared" si="100"/>
        <v>7.4999999999999512E-2</v>
      </c>
      <c r="AF46" s="53" t="str">
        <f t="shared" ref="AF46" si="101">IF(ISERROR(+AF35/AE35-1),"-- ",+AF35/AE35-1)</f>
        <v xml:space="preserve">-- </v>
      </c>
      <c r="AG46" s="53">
        <f t="shared" ref="AG46" si="102">IF(ISERROR(+AG35/AF35-1),"-- ",+AG35/AF35-1)</f>
        <v>1.0750000000000002</v>
      </c>
      <c r="AH46" s="53">
        <f t="shared" ref="AH46" si="103">IF(ISERROR(+AH35/AG35-1),"-- ",+AH35/AG35-1)</f>
        <v>0.55692771084337345</v>
      </c>
      <c r="AI46" s="53">
        <f t="shared" ref="AI46" si="104">IF(ISERROR(+AI35/AH35-1),"-- ",+AI35/AH35-1)</f>
        <v>0.38453762816792403</v>
      </c>
      <c r="AJ46" s="53">
        <f t="shared" ref="AJ46" si="105">IF(ISERROR(+AJ35/AI35-1),"-- ",+AJ35/AI35-1)</f>
        <v>7.4999999999999956E-2</v>
      </c>
      <c r="AK46" s="53">
        <f t="shared" ref="AK46" si="106">IF(ISERROR(+AK35/AJ35-1),"-- ",+AK35/AJ35-1)</f>
        <v>7.4999999999999956E-2</v>
      </c>
      <c r="AL46" s="53">
        <f t="shared" ref="AL46:AM46" si="107">IF(ISERROR(+AL35/AK35-1),"-- ",+AL35/AK35-1)</f>
        <v>7.4999999999999956E-2</v>
      </c>
      <c r="AM46" s="53">
        <f t="shared" si="107"/>
        <v>7.4999999999999512E-2</v>
      </c>
    </row>
    <row r="47" spans="1:39" s="7" customFormat="1" ht="13" x14ac:dyDescent="0.3">
      <c r="C47" s="13"/>
      <c r="D47" s="13"/>
      <c r="E47" s="13"/>
      <c r="F47" s="13"/>
      <c r="G47" s="15"/>
      <c r="H47" s="16"/>
      <c r="I47" s="16"/>
      <c r="J47" s="16"/>
      <c r="K47" s="16"/>
      <c r="L47" s="266"/>
      <c r="N47" s="16"/>
      <c r="O47" s="16"/>
      <c r="P47" s="16"/>
      <c r="Q47" s="16"/>
      <c r="R47" s="16"/>
      <c r="S47" s="16"/>
      <c r="T47" s="16"/>
      <c r="U47" s="16"/>
      <c r="W47" s="16"/>
      <c r="X47" s="16"/>
      <c r="Y47" s="16"/>
      <c r="Z47" s="16"/>
      <c r="AA47" s="16"/>
      <c r="AB47" s="16"/>
      <c r="AC47" s="16"/>
      <c r="AD47" s="16"/>
      <c r="AF47" s="16"/>
      <c r="AG47" s="16"/>
      <c r="AH47" s="16"/>
      <c r="AI47" s="16"/>
      <c r="AJ47" s="16"/>
      <c r="AK47" s="16"/>
      <c r="AL47" s="16"/>
      <c r="AM47" s="16"/>
    </row>
    <row r="48" spans="1:39" s="7" customFormat="1" ht="13" x14ac:dyDescent="0.3">
      <c r="C48" s="13"/>
      <c r="D48" s="13"/>
      <c r="E48" s="13"/>
      <c r="F48" s="13"/>
      <c r="G48" s="15"/>
      <c r="H48" s="16"/>
      <c r="I48" s="16"/>
      <c r="J48" s="16"/>
      <c r="K48" s="16"/>
      <c r="L48" s="266"/>
      <c r="N48" s="532"/>
      <c r="O48" s="532"/>
      <c r="P48" s="16"/>
      <c r="Q48" s="16"/>
      <c r="R48" s="16"/>
      <c r="S48" s="16"/>
      <c r="T48" s="16"/>
      <c r="U48" s="16"/>
      <c r="W48" s="16"/>
      <c r="X48" s="16"/>
      <c r="Y48" s="16"/>
      <c r="Z48" s="16"/>
      <c r="AA48" s="16"/>
      <c r="AB48" s="16"/>
      <c r="AC48" s="16"/>
      <c r="AD48" s="16"/>
      <c r="AF48" s="16"/>
      <c r="AG48" s="16"/>
      <c r="AH48" s="16"/>
      <c r="AI48" s="16"/>
      <c r="AJ48" s="16"/>
      <c r="AK48" s="16"/>
      <c r="AL48" s="16"/>
      <c r="AM48" s="16"/>
    </row>
    <row r="49" spans="3:39" s="7" customFormat="1" ht="14.5" x14ac:dyDescent="0.35">
      <c r="C49" s="23" t="s">
        <v>98</v>
      </c>
      <c r="D49" s="23"/>
      <c r="E49" s="23"/>
      <c r="F49" s="23"/>
      <c r="G49" s="15"/>
      <c r="H49" s="16"/>
      <c r="I49" s="16"/>
      <c r="J49" s="16"/>
      <c r="K49" s="16"/>
      <c r="L49" s="266"/>
      <c r="N49" s="646">
        <f>+N20</f>
        <v>0.31</v>
      </c>
      <c r="O49" s="646">
        <f t="shared" ref="O49:R49" si="108">+O20</f>
        <v>0.31879175649319147</v>
      </c>
      <c r="P49" s="646">
        <f t="shared" si="108"/>
        <v>0.32758351298638294</v>
      </c>
      <c r="Q49" s="646">
        <f t="shared" si="108"/>
        <v>0.33637526947957441</v>
      </c>
      <c r="R49" s="646">
        <f t="shared" si="108"/>
        <v>0.34516702597276588</v>
      </c>
      <c r="S49" s="646">
        <f>R49+$V$49</f>
        <v>0.35395878246595736</v>
      </c>
      <c r="T49" s="646"/>
      <c r="U49" s="646"/>
      <c r="V49" s="712">
        <v>8.7917564931914473E-3</v>
      </c>
      <c r="W49" s="646">
        <f>W18</f>
        <v>0.28499999999999998</v>
      </c>
      <c r="X49" s="646">
        <f>W49</f>
        <v>0.28499999999999998</v>
      </c>
      <c r="Y49" s="646">
        <f t="shared" ref="Y49:AB49" si="109">X49</f>
        <v>0.28499999999999998</v>
      </c>
      <c r="Z49" s="646">
        <f t="shared" si="109"/>
        <v>0.28499999999999998</v>
      </c>
      <c r="AA49" s="646">
        <f t="shared" si="109"/>
        <v>0.28499999999999998</v>
      </c>
      <c r="AB49" s="646">
        <f t="shared" si="109"/>
        <v>0.28499999999999998</v>
      </c>
      <c r="AC49" s="646"/>
      <c r="AD49" s="646"/>
      <c r="AE49"/>
      <c r="AF49" s="646">
        <f>AF18</f>
        <v>0.28499999999999998</v>
      </c>
      <c r="AG49" s="646">
        <f>AF49</f>
        <v>0.28499999999999998</v>
      </c>
      <c r="AH49" s="646">
        <f t="shared" ref="AH49" si="110">AG49</f>
        <v>0.28499999999999998</v>
      </c>
      <c r="AI49" s="646">
        <f t="shared" ref="AI49" si="111">AH49</f>
        <v>0.28499999999999998</v>
      </c>
      <c r="AJ49" s="646">
        <f t="shared" ref="AJ49" si="112">AI49</f>
        <v>0.28499999999999998</v>
      </c>
      <c r="AK49" s="646">
        <f t="shared" ref="AK49" si="113">AJ49</f>
        <v>0.28499999999999998</v>
      </c>
      <c r="AL49" s="646"/>
      <c r="AM49" s="646"/>
    </row>
    <row r="50" spans="3:39" s="6" customFormat="1" ht="13" customHeight="1" x14ac:dyDescent="0.35">
      <c r="C50" s="538" t="str">
        <f t="shared" ref="C50:C56" si="114">+C27</f>
        <v>2026 Acquisitions</v>
      </c>
      <c r="D50" s="538"/>
      <c r="E50" s="538"/>
      <c r="F50" s="538"/>
      <c r="G50" s="539">
        <f>+CHOOSE(Model!$U$13,Acquisitions!N50,Acquisitions!W50,AF50)</f>
        <v>2</v>
      </c>
      <c r="H50" s="539">
        <f>+CHOOSE(Model!$U$13,Acquisitions!O50,Acquisitions!X50,AG50)</f>
        <v>2.187719298245614</v>
      </c>
      <c r="I50" s="539">
        <f>+CHOOSE(Model!$U$13,Acquisitions!P50,Acquisitions!Y50,AH50)</f>
        <v>2.3923464912280701</v>
      </c>
      <c r="J50" s="539">
        <f>+CHOOSE(Model!$U$13,Acquisitions!Q50,Acquisitions!Z50,AI50)</f>
        <v>2.6153618421052625</v>
      </c>
      <c r="K50" s="539">
        <f>+CHOOSE(Model!$U$13,Acquisitions!R50,Acquisitions!AA50,AJ50)</f>
        <v>2.8583725466008763</v>
      </c>
      <c r="L50" s="263"/>
      <c r="N50" s="8">
        <f>+N$15*N$13*$O$1</f>
        <v>9.3000000000000007</v>
      </c>
      <c r="O50" s="8">
        <f>O$49*O27</f>
        <v>10.80704054511919</v>
      </c>
      <c r="P50" s="8">
        <f>P$49*P27</f>
        <v>12.548741631969369</v>
      </c>
      <c r="Q50" s="8">
        <f>Q$49*Q27</f>
        <v>14.560646016188082</v>
      </c>
      <c r="R50" s="8">
        <f>R$49*R27</f>
        <v>16.883571806723374</v>
      </c>
      <c r="S50" s="8">
        <f>S$49*S27</f>
        <v>19.564383385124266</v>
      </c>
      <c r="T50" s="8">
        <f>T20*T27</f>
        <v>19.36215129926369</v>
      </c>
      <c r="U50" s="8">
        <f>U20*U27</f>
        <v>21.879230968167967</v>
      </c>
      <c r="V50" s="8"/>
      <c r="W50" s="8">
        <f>+W$15*W$13*$X$1</f>
        <v>2</v>
      </c>
      <c r="X50" s="8">
        <f>X$20*X27</f>
        <v>2.187719298245614</v>
      </c>
      <c r="Y50" s="8">
        <f t="shared" ref="Y50:AB50" si="115">Y$20*Y27</f>
        <v>2.3923464912280701</v>
      </c>
      <c r="Z50" s="8">
        <f t="shared" si="115"/>
        <v>2.6153618421052625</v>
      </c>
      <c r="AA50" s="8">
        <f t="shared" si="115"/>
        <v>2.8583725466008763</v>
      </c>
      <c r="AB50" s="8">
        <f t="shared" si="115"/>
        <v>2.9216316111567973</v>
      </c>
      <c r="AC50" s="8">
        <f>(AC27*AC$20)</f>
        <v>3.1949049127175835</v>
      </c>
      <c r="AD50" s="8">
        <f>(AD27*AD$20)</f>
        <v>3.4927350316997314</v>
      </c>
      <c r="AE50"/>
      <c r="AF50" s="8">
        <f>+AF$15*AF$13*$X$1</f>
        <v>2</v>
      </c>
      <c r="AG50" s="8">
        <f>AG$20*AG27</f>
        <v>2.187719298245614</v>
      </c>
      <c r="AH50" s="8">
        <f t="shared" ref="AH50:AJ50" si="116">AH$20*AH27</f>
        <v>2.3517982456140349</v>
      </c>
      <c r="AI50" s="8">
        <f t="shared" si="116"/>
        <v>2.528183114035087</v>
      </c>
      <c r="AJ50" s="8">
        <f t="shared" si="116"/>
        <v>2.7177968475877186</v>
      </c>
      <c r="AK50" s="8">
        <f t="shared" ref="AK50" si="117">AK$20*AK27</f>
        <v>2.9216316111567973</v>
      </c>
      <c r="AL50" s="8">
        <f>(AL27*AL$20)</f>
        <v>3.1949049127175835</v>
      </c>
      <c r="AM50" s="8">
        <f>(AM27*AM$20)</f>
        <v>3.4927350316997314</v>
      </c>
    </row>
    <row r="51" spans="3:39" s="6" customFormat="1" ht="13" customHeight="1" x14ac:dyDescent="0.35">
      <c r="C51" s="5" t="str">
        <f t="shared" si="114"/>
        <v>2027 Acquisitions</v>
      </c>
      <c r="D51" s="5"/>
      <c r="E51" s="5"/>
      <c r="F51" s="5"/>
      <c r="G51" s="137"/>
      <c r="H51" s="537">
        <f>+CHOOSE(Model!$U$13,Acquisitions!O51,Acquisitions!X51,AG51)</f>
        <v>2</v>
      </c>
      <c r="I51" s="537">
        <f>+CHOOSE(Model!$U$13,Acquisitions!P51,Acquisitions!Y51,AH51)</f>
        <v>2.187719298245614</v>
      </c>
      <c r="J51" s="537">
        <f>+CHOOSE(Model!$U$13,Acquisitions!Q51,Acquisitions!Z51,AI51)</f>
        <v>2.3923464912280701</v>
      </c>
      <c r="K51" s="537">
        <f>+CHOOSE(Model!$U$13,Acquisitions!R51,Acquisitions!AA51,AJ51)</f>
        <v>2.6153618421052625</v>
      </c>
      <c r="L51" s="263"/>
      <c r="N51" s="19"/>
      <c r="O51" s="8">
        <f>+O$15*O$13*$O$1</f>
        <v>9.3000000000000007</v>
      </c>
      <c r="P51" s="8">
        <f>(O$20*P28)</f>
        <v>10.80704054511919</v>
      </c>
      <c r="Q51" s="8">
        <f t="shared" ref="Q51:R51" si="118">(P$20*Q28)</f>
        <v>12.548741631969369</v>
      </c>
      <c r="R51" s="8">
        <f t="shared" si="118"/>
        <v>14.560646016188082</v>
      </c>
      <c r="S51" s="8">
        <f>(S$18+$V$49*4)*S28</f>
        <v>16.883571806723371</v>
      </c>
      <c r="T51" s="8">
        <f t="shared" ref="T51:U55" si="119">T$20*T28</f>
        <v>17.134647167489995</v>
      </c>
      <c r="U51" s="8">
        <f t="shared" si="119"/>
        <v>19.36215129926369</v>
      </c>
      <c r="V51" s="19"/>
      <c r="W51" s="19"/>
      <c r="X51" s="8">
        <f>+X$15*X$13*$X$1</f>
        <v>2</v>
      </c>
      <c r="Y51" s="8">
        <f>X$20*Y28</f>
        <v>2.187719298245614</v>
      </c>
      <c r="Z51" s="8">
        <f t="shared" ref="Z51:AB51" si="120">Y$20*Z28</f>
        <v>2.3923464912280701</v>
      </c>
      <c r="AA51" s="8">
        <f t="shared" si="120"/>
        <v>2.6153618421052625</v>
      </c>
      <c r="AB51" s="8">
        <f t="shared" si="120"/>
        <v>2.8583725466008763</v>
      </c>
      <c r="AC51" s="142">
        <f>(AC28*AB$20)</f>
        <v>2.9216316111567973</v>
      </c>
      <c r="AD51" s="142">
        <f>(AD28*AC$20)</f>
        <v>3.1949049127175835</v>
      </c>
      <c r="AE51"/>
      <c r="AF51" s="19"/>
      <c r="AG51" s="8">
        <f>+AG$15*AG$13*$X$1</f>
        <v>2</v>
      </c>
      <c r="AH51" s="8">
        <f>AG$20*AH28</f>
        <v>2.187719298245614</v>
      </c>
      <c r="AI51" s="8">
        <f t="shared" ref="AI51" si="121">AH$20*AI28</f>
        <v>2.3517982456140349</v>
      </c>
      <c r="AJ51" s="8">
        <f t="shared" ref="AJ51" si="122">AI$20*AJ28</f>
        <v>2.528183114035087</v>
      </c>
      <c r="AK51" s="8">
        <f t="shared" ref="AK51:AK52" si="123">AJ$20*AK28</f>
        <v>2.7177968475877186</v>
      </c>
      <c r="AL51" s="142">
        <f>(AL28*AK$20)</f>
        <v>2.9216316111567973</v>
      </c>
      <c r="AM51" s="142">
        <f>(AM28*AL$20)</f>
        <v>3.1949049127175835</v>
      </c>
    </row>
    <row r="52" spans="3:39" s="6" customFormat="1" ht="13" customHeight="1" x14ac:dyDescent="0.35">
      <c r="C52" s="538" t="str">
        <f t="shared" si="114"/>
        <v>2028 Acquisitions</v>
      </c>
      <c r="D52" s="538"/>
      <c r="E52" s="538"/>
      <c r="F52" s="538"/>
      <c r="G52" s="540"/>
      <c r="H52" s="540"/>
      <c r="I52" s="540">
        <f>+CHOOSE(Model!$U$13,Acquisitions!P52,Acquisitions!Y52,AH52)</f>
        <v>2</v>
      </c>
      <c r="J52" s="540">
        <f>+CHOOSE(Model!$U$13,Acquisitions!Q52,Acquisitions!Z52,AI52)</f>
        <v>2.187719298245614</v>
      </c>
      <c r="K52" s="540">
        <f>+CHOOSE(Model!$U$13,Acquisitions!R52,Acquisitions!AA52,AJ52)</f>
        <v>2.3923464912280701</v>
      </c>
      <c r="L52" s="263"/>
      <c r="N52" s="19"/>
      <c r="O52" s="142"/>
      <c r="P52" s="8">
        <f>+P$15*P$13*$O$1</f>
        <v>9.3000000000000007</v>
      </c>
      <c r="Q52" s="8">
        <f>(O$20*Q29)</f>
        <v>10.80704054511919</v>
      </c>
      <c r="R52" s="8">
        <f>(P$20*R29)</f>
        <v>12.548741631969369</v>
      </c>
      <c r="S52" s="8">
        <f>(S$18+$V$49*3)*S29</f>
        <v>14.560646016188079</v>
      </c>
      <c r="T52" s="8">
        <f t="shared" si="119"/>
        <v>15.163404572999996</v>
      </c>
      <c r="U52" s="8">
        <f t="shared" si="119"/>
        <v>17.134647167489995</v>
      </c>
      <c r="V52" s="19"/>
      <c r="W52" s="19"/>
      <c r="X52" s="142"/>
      <c r="Y52" s="8">
        <f>+Y$15*Y$13*$X$1</f>
        <v>2</v>
      </c>
      <c r="Z52" s="8">
        <f>X$20*Z29</f>
        <v>2.187719298245614</v>
      </c>
      <c r="AA52" s="8">
        <f>Y$20*AA29</f>
        <v>2.3923464912280701</v>
      </c>
      <c r="AB52" s="8">
        <f t="shared" ref="AB52" si="124">AA$20*AB29</f>
        <v>2.6589512061403502</v>
      </c>
      <c r="AC52" s="142">
        <f>(AC29*AA$20)</f>
        <v>2.8583725466008763</v>
      </c>
      <c r="AD52" s="142">
        <f>(AD29*AB$20)</f>
        <v>2.9216316111567973</v>
      </c>
      <c r="AE52"/>
      <c r="AF52" s="19"/>
      <c r="AG52" s="142"/>
      <c r="AH52" s="8">
        <f>+AH$15*AH$13*$X$1</f>
        <v>2</v>
      </c>
      <c r="AI52" s="8">
        <f>AG$20*AI29</f>
        <v>2.187719298245614</v>
      </c>
      <c r="AJ52" s="8">
        <f>AH$20*AJ29</f>
        <v>2.3517982456140349</v>
      </c>
      <c r="AK52" s="8">
        <f t="shared" si="123"/>
        <v>2.528183114035087</v>
      </c>
      <c r="AL52" s="142">
        <f>(AL29*AJ$20)</f>
        <v>2.7177968475877186</v>
      </c>
      <c r="AM52" s="142">
        <f>(AM29*AK$20)</f>
        <v>2.9216316111567973</v>
      </c>
    </row>
    <row r="53" spans="3:39" s="6" customFormat="1" ht="13" customHeight="1" x14ac:dyDescent="0.35">
      <c r="C53" s="5" t="str">
        <f t="shared" si="114"/>
        <v>2029 Acquisitions</v>
      </c>
      <c r="D53" s="5"/>
      <c r="E53" s="5"/>
      <c r="F53" s="5"/>
      <c r="G53" s="137"/>
      <c r="H53" s="137"/>
      <c r="I53" s="137"/>
      <c r="J53" s="537">
        <f>+CHOOSE(Model!$U$13,Acquisitions!Q53,Acquisitions!Z53,AI53)</f>
        <v>2</v>
      </c>
      <c r="K53" s="537">
        <f>+CHOOSE(Model!$U$13,Acquisitions!R53,Acquisitions!AA53,AJ53)</f>
        <v>2.187719298245614</v>
      </c>
      <c r="L53" s="263"/>
      <c r="N53" s="19"/>
      <c r="O53" s="142"/>
      <c r="P53" s="142"/>
      <c r="Q53" s="8">
        <f>+Q$15*Q$13*$O$1</f>
        <v>9.3000000000000007</v>
      </c>
      <c r="R53" s="8">
        <f>(O$20*R30)</f>
        <v>10.80704054511919</v>
      </c>
      <c r="S53" s="8">
        <f>(S$18+$V$49*2)*S30</f>
        <v>12.548741631969367</v>
      </c>
      <c r="T53" s="8">
        <f t="shared" si="119"/>
        <v>13.418942099999997</v>
      </c>
      <c r="U53" s="8">
        <f t="shared" si="119"/>
        <v>15.163404572999996</v>
      </c>
      <c r="V53" s="19"/>
      <c r="W53" s="19"/>
      <c r="X53" s="142"/>
      <c r="Y53" s="142"/>
      <c r="Z53" s="8">
        <f>+Z$15*Z$13*$X$1</f>
        <v>2</v>
      </c>
      <c r="AA53" s="8">
        <f>X$20*AA30</f>
        <v>2.187719298245614</v>
      </c>
      <c r="AB53" s="8">
        <f>AA$20*AB30</f>
        <v>2.4734429824561404</v>
      </c>
      <c r="AC53" s="142">
        <f>(AC30*Z$20)</f>
        <v>2.6153618421052625</v>
      </c>
      <c r="AD53" s="142">
        <f>(AD30*AA$20)</f>
        <v>2.8583725466008763</v>
      </c>
      <c r="AE53"/>
      <c r="AF53" s="19"/>
      <c r="AG53" s="142"/>
      <c r="AH53" s="142"/>
      <c r="AI53" s="8">
        <f>+AI$15*AI$13*$X$1</f>
        <v>2</v>
      </c>
      <c r="AJ53" s="8">
        <f>AG$20*AJ30</f>
        <v>2.187719298245614</v>
      </c>
      <c r="AK53" s="8">
        <f>AJ$20*AK30</f>
        <v>2.3517982456140349</v>
      </c>
      <c r="AL53" s="142">
        <f>(AL30*AI$20)</f>
        <v>2.528183114035087</v>
      </c>
      <c r="AM53" s="142">
        <f>(AM30*AJ$20)</f>
        <v>2.7177968475877186</v>
      </c>
    </row>
    <row r="54" spans="3:39" s="6" customFormat="1" ht="13" customHeight="1" x14ac:dyDescent="0.35">
      <c r="C54" s="538" t="str">
        <f t="shared" si="114"/>
        <v>2030 Acquisitions</v>
      </c>
      <c r="D54" s="538"/>
      <c r="E54" s="538"/>
      <c r="F54" s="538"/>
      <c r="G54" s="540"/>
      <c r="H54" s="540"/>
      <c r="I54" s="540"/>
      <c r="J54" s="540"/>
      <c r="K54" s="952">
        <f>+CHOOSE(Model!$U$13,Acquisitions!R54,Acquisitions!AA54,AJ54)</f>
        <v>0</v>
      </c>
      <c r="L54" s="263"/>
      <c r="N54" s="19"/>
      <c r="O54" s="142"/>
      <c r="P54" s="142"/>
      <c r="Q54" s="142"/>
      <c r="R54" s="8">
        <f>+R$15*R$13*$O$1</f>
        <v>0</v>
      </c>
      <c r="S54" s="8">
        <f>(S$18+$V$49)*S31</f>
        <v>0</v>
      </c>
      <c r="T54" s="8">
        <f t="shared" si="119"/>
        <v>0</v>
      </c>
      <c r="U54" s="8">
        <f t="shared" si="119"/>
        <v>0</v>
      </c>
      <c r="V54" s="19"/>
      <c r="W54" s="19"/>
      <c r="X54" s="142"/>
      <c r="Y54" s="142"/>
      <c r="Z54" s="142"/>
      <c r="AA54" s="8">
        <f>+AA$15*AA$13*$X$1</f>
        <v>0</v>
      </c>
      <c r="AB54" s="8">
        <f>AA$20*AB31</f>
        <v>0</v>
      </c>
      <c r="AC54" s="142">
        <f>(AC31*Y$20)</f>
        <v>0</v>
      </c>
      <c r="AD54" s="142">
        <f>(AD31*Z$20)</f>
        <v>0</v>
      </c>
      <c r="AE54"/>
      <c r="AF54" s="19"/>
      <c r="AG54" s="142"/>
      <c r="AH54" s="142"/>
      <c r="AI54" s="142"/>
      <c r="AJ54" s="8">
        <f>+AJ$15*AJ$13*$X$1</f>
        <v>0</v>
      </c>
      <c r="AK54" s="8">
        <f>AJ$20*AK31</f>
        <v>0</v>
      </c>
      <c r="AL54" s="142">
        <f>(AL31*AH$20)</f>
        <v>0</v>
      </c>
      <c r="AM54" s="142">
        <f>(AM31*AI$20)</f>
        <v>0</v>
      </c>
    </row>
    <row r="55" spans="3:39" s="6" customFormat="1" ht="13" hidden="1" customHeight="1" outlineLevel="1" x14ac:dyDescent="0.35">
      <c r="C55" s="5" t="str">
        <f t="shared" si="114"/>
        <v>2031 Acquisitions</v>
      </c>
      <c r="D55" s="5"/>
      <c r="E55" s="5"/>
      <c r="F55" s="5"/>
      <c r="G55" s="137"/>
      <c r="H55" s="137"/>
      <c r="I55" s="137"/>
      <c r="J55" s="137"/>
      <c r="K55" s="137"/>
      <c r="L55" s="263"/>
      <c r="N55" s="19"/>
      <c r="O55" s="142"/>
      <c r="P55" s="142"/>
      <c r="Q55" s="142"/>
      <c r="R55" s="142"/>
      <c r="S55" s="8">
        <f>+S$15*S$13*$O$1</f>
        <v>0</v>
      </c>
      <c r="T55" s="8">
        <f t="shared" si="119"/>
        <v>0</v>
      </c>
      <c r="U55" s="8">
        <f t="shared" si="119"/>
        <v>0</v>
      </c>
      <c r="V55" s="19"/>
      <c r="W55" s="19"/>
      <c r="X55" s="142"/>
      <c r="Y55" s="142"/>
      <c r="Z55" s="142"/>
      <c r="AA55" s="142"/>
      <c r="AB55" s="8">
        <f>+AB$15*AB$13*$X$1</f>
        <v>0</v>
      </c>
      <c r="AC55" s="142">
        <f>(AC32*X$20)</f>
        <v>0</v>
      </c>
      <c r="AD55" s="142">
        <f>(AD32*Y$20)</f>
        <v>0</v>
      </c>
      <c r="AE55"/>
      <c r="AF55" s="19"/>
      <c r="AG55" s="142"/>
      <c r="AH55" s="142"/>
      <c r="AI55" s="142"/>
      <c r="AJ55" s="142"/>
      <c r="AK55" s="8">
        <f>+AK$15*AK$13*$X$1</f>
        <v>0</v>
      </c>
      <c r="AL55" s="142">
        <f>(AL32*AG$20)</f>
        <v>0</v>
      </c>
      <c r="AM55" s="142">
        <f>(AM32*AH$20)</f>
        <v>0</v>
      </c>
    </row>
    <row r="56" spans="3:39" s="6" customFormat="1" ht="13" hidden="1" customHeight="1" outlineLevel="1" x14ac:dyDescent="0.3">
      <c r="C56" s="538" t="str">
        <f t="shared" si="114"/>
        <v>2032 Acquisitions</v>
      </c>
      <c r="D56" s="538"/>
      <c r="E56" s="538"/>
      <c r="F56" s="538"/>
      <c r="G56" s="540"/>
      <c r="H56" s="540"/>
      <c r="I56" s="540"/>
      <c r="J56" s="540"/>
      <c r="K56" s="540"/>
      <c r="L56" s="263"/>
      <c r="N56" s="19"/>
      <c r="O56" s="142"/>
      <c r="P56" s="142"/>
      <c r="Q56" s="142"/>
      <c r="R56" s="142"/>
      <c r="S56" s="142"/>
      <c r="T56" s="8">
        <f>+T$15*T$13*$O$1</f>
        <v>0</v>
      </c>
      <c r="U56" s="8">
        <f>+U$15*U$13*$O$1</f>
        <v>0</v>
      </c>
      <c r="V56" s="19"/>
      <c r="W56" s="19"/>
      <c r="X56" s="142"/>
      <c r="Y56" s="142"/>
      <c r="Z56" s="142"/>
      <c r="AA56" s="142"/>
      <c r="AB56" s="142"/>
      <c r="AC56" s="142">
        <f>+AC$15*AC$13*$X$1</f>
        <v>0</v>
      </c>
      <c r="AD56" s="142">
        <f>+AD$15*AD$13*$X$1</f>
        <v>0</v>
      </c>
      <c r="AF56" s="19"/>
      <c r="AG56" s="142"/>
      <c r="AH56" s="142"/>
      <c r="AI56" s="142"/>
      <c r="AJ56" s="142"/>
      <c r="AK56" s="142"/>
      <c r="AL56" s="142">
        <f>+AL$15*AL$13*$X$1</f>
        <v>0</v>
      </c>
      <c r="AM56" s="142">
        <f>+AM$15*AM$13*$X$1</f>
        <v>0</v>
      </c>
    </row>
    <row r="57" spans="3:39" s="5" customFormat="1" ht="4.1500000000000004" customHeight="1" collapsed="1" x14ac:dyDescent="0.3">
      <c r="G57" s="11" t="s">
        <v>9</v>
      </c>
      <c r="H57" s="11" t="s">
        <v>9</v>
      </c>
      <c r="I57" s="11" t="s">
        <v>9</v>
      </c>
      <c r="J57" s="11" t="s">
        <v>9</v>
      </c>
      <c r="K57" s="11" t="s">
        <v>9</v>
      </c>
      <c r="L57" s="262"/>
      <c r="N57" s="11" t="s">
        <v>9</v>
      </c>
      <c r="O57" s="11" t="s">
        <v>9</v>
      </c>
      <c r="P57" s="11" t="s">
        <v>9</v>
      </c>
      <c r="Q57" s="11" t="s">
        <v>9</v>
      </c>
      <c r="R57" s="11" t="s">
        <v>9</v>
      </c>
      <c r="S57" s="11" t="s">
        <v>9</v>
      </c>
      <c r="T57" s="11" t="s">
        <v>9</v>
      </c>
      <c r="U57" s="11" t="s">
        <v>9</v>
      </c>
      <c r="V57" s="6"/>
      <c r="W57" s="11" t="s">
        <v>9</v>
      </c>
      <c r="X57" s="11" t="s">
        <v>9</v>
      </c>
      <c r="Y57" s="11" t="s">
        <v>9</v>
      </c>
      <c r="Z57" s="11" t="s">
        <v>9</v>
      </c>
      <c r="AA57" s="11" t="s">
        <v>9</v>
      </c>
      <c r="AB57" s="11" t="s">
        <v>9</v>
      </c>
      <c r="AC57" s="11" t="s">
        <v>9</v>
      </c>
      <c r="AD57" s="11" t="s">
        <v>9</v>
      </c>
      <c r="AF57" s="11" t="s">
        <v>9</v>
      </c>
      <c r="AG57" s="11" t="s">
        <v>9</v>
      </c>
      <c r="AH57" s="11" t="s">
        <v>9</v>
      </c>
      <c r="AI57" s="11" t="s">
        <v>9</v>
      </c>
      <c r="AJ57" s="11" t="s">
        <v>9</v>
      </c>
      <c r="AK57" s="11" t="s">
        <v>9</v>
      </c>
      <c r="AL57" s="11" t="s">
        <v>9</v>
      </c>
      <c r="AM57" s="11" t="s">
        <v>9</v>
      </c>
    </row>
    <row r="58" spans="3:39" s="7" customFormat="1" ht="13" x14ac:dyDescent="0.3">
      <c r="C58" s="13" t="s">
        <v>30</v>
      </c>
      <c r="D58" s="13"/>
      <c r="E58" s="13"/>
      <c r="F58" s="13"/>
      <c r="G58" s="14">
        <f t="shared" ref="G58:K58" si="125">+SUM(G50:G56)</f>
        <v>2</v>
      </c>
      <c r="H58" s="14">
        <f t="shared" si="125"/>
        <v>4.1877192982456144</v>
      </c>
      <c r="I58" s="14">
        <f t="shared" si="125"/>
        <v>6.580065789473684</v>
      </c>
      <c r="J58" s="14">
        <f t="shared" si="125"/>
        <v>9.195427631578946</v>
      </c>
      <c r="K58" s="14">
        <f t="shared" si="125"/>
        <v>10.053800178179824</v>
      </c>
      <c r="L58" s="265"/>
      <c r="N58" s="14">
        <f t="shared" ref="N58:T58" si="126">+SUM(N50:N56)</f>
        <v>9.3000000000000007</v>
      </c>
      <c r="O58" s="14">
        <f t="shared" si="126"/>
        <v>20.10704054511919</v>
      </c>
      <c r="P58" s="14">
        <f t="shared" si="126"/>
        <v>32.655782177088554</v>
      </c>
      <c r="Q58" s="14">
        <f t="shared" si="126"/>
        <v>47.216428193276641</v>
      </c>
      <c r="R58" s="14">
        <f t="shared" si="126"/>
        <v>54.800000000000011</v>
      </c>
      <c r="S58" s="14">
        <f t="shared" si="126"/>
        <v>63.557342840005091</v>
      </c>
      <c r="T58" s="14">
        <f t="shared" si="126"/>
        <v>65.079145139753678</v>
      </c>
      <c r="U58" s="14">
        <f t="shared" ref="U58" si="127">+SUM(U50:U56)</f>
        <v>73.539434007921656</v>
      </c>
      <c r="V58" s="49"/>
      <c r="W58" s="14">
        <f t="shared" ref="W58:AC58" si="128">+SUM(W50:W56)</f>
        <v>2</v>
      </c>
      <c r="X58" s="14">
        <f t="shared" si="128"/>
        <v>4.1877192982456144</v>
      </c>
      <c r="Y58" s="14">
        <f t="shared" si="128"/>
        <v>6.580065789473684</v>
      </c>
      <c r="Z58" s="14">
        <f t="shared" si="128"/>
        <v>9.195427631578946</v>
      </c>
      <c r="AA58" s="14">
        <f t="shared" si="128"/>
        <v>10.053800178179824</v>
      </c>
      <c r="AB58" s="14">
        <f t="shared" si="128"/>
        <v>10.912398346354165</v>
      </c>
      <c r="AC58" s="14">
        <f t="shared" si="128"/>
        <v>11.590270912580518</v>
      </c>
      <c r="AD58" s="14">
        <f t="shared" ref="AD58" si="129">+SUM(AD50:AD56)</f>
        <v>12.467644102174988</v>
      </c>
      <c r="AF58" s="14">
        <f t="shared" ref="AF58:AJ58" si="130">+SUM(AF50:AF56)</f>
        <v>2</v>
      </c>
      <c r="AG58" s="14">
        <f t="shared" si="130"/>
        <v>4.1877192982456144</v>
      </c>
      <c r="AH58" s="14">
        <f t="shared" si="130"/>
        <v>6.5395175438596489</v>
      </c>
      <c r="AI58" s="14">
        <f t="shared" si="130"/>
        <v>9.0677006578947363</v>
      </c>
      <c r="AJ58" s="14">
        <f t="shared" si="130"/>
        <v>9.7854975054824553</v>
      </c>
      <c r="AK58" s="14">
        <f t="shared" ref="AK58:AL58" si="131">+SUM(AK50:AK56)</f>
        <v>10.519409818393637</v>
      </c>
      <c r="AL58" s="14">
        <f t="shared" si="131"/>
        <v>11.362516485497187</v>
      </c>
      <c r="AM58" s="14">
        <f t="shared" ref="AM58" si="132">+SUM(AM50:AM56)</f>
        <v>12.327068403161832</v>
      </c>
    </row>
    <row r="60" spans="3:39" s="7" customFormat="1" ht="13.5" x14ac:dyDescent="0.35">
      <c r="C60" s="23" t="s">
        <v>42</v>
      </c>
      <c r="D60" s="23"/>
      <c r="E60" s="23"/>
      <c r="F60" s="23"/>
      <c r="G60" s="15"/>
      <c r="H60" s="16"/>
      <c r="I60" s="16"/>
      <c r="J60" s="16"/>
      <c r="K60" s="16"/>
      <c r="L60" s="266"/>
      <c r="N60" s="50"/>
      <c r="O60" s="548"/>
      <c r="P60" s="548"/>
      <c r="Q60" s="548"/>
      <c r="R60" s="548"/>
      <c r="S60" s="548"/>
      <c r="T60" s="548"/>
      <c r="U60" s="548"/>
      <c r="V60" s="549"/>
      <c r="W60" s="550"/>
      <c r="X60" s="548"/>
      <c r="Y60" s="548"/>
      <c r="Z60" s="548"/>
      <c r="AA60" s="548"/>
      <c r="AB60" s="548"/>
      <c r="AC60" s="548"/>
      <c r="AD60" s="548"/>
      <c r="AF60" s="550"/>
      <c r="AG60" s="548"/>
      <c r="AH60" s="548"/>
      <c r="AI60" s="548"/>
      <c r="AJ60" s="548"/>
      <c r="AK60" s="548"/>
      <c r="AL60" s="548"/>
      <c r="AM60" s="548"/>
    </row>
    <row r="61" spans="3:39" s="6" customFormat="1" ht="13" x14ac:dyDescent="0.3">
      <c r="C61" s="538" t="str">
        <f t="shared" ref="C61:C67" si="133">+C27</f>
        <v>2026 Acquisitions</v>
      </c>
      <c r="D61" s="538"/>
      <c r="E61" s="538"/>
      <c r="F61" s="538"/>
      <c r="G61" s="545">
        <f t="shared" ref="G61:K61" si="134">+IF(ISERROR(G50/G27),"-- ",G50/G27)</f>
        <v>0.28499999999999998</v>
      </c>
      <c r="H61" s="545">
        <f t="shared" si="134"/>
        <v>0.28999999999999998</v>
      </c>
      <c r="I61" s="545">
        <f t="shared" si="134"/>
        <v>0.29499999999999998</v>
      </c>
      <c r="J61" s="545">
        <f t="shared" si="134"/>
        <v>0.3</v>
      </c>
      <c r="K61" s="545">
        <f t="shared" si="134"/>
        <v>0.30499999999999999</v>
      </c>
      <c r="L61" s="262"/>
      <c r="N61" s="143">
        <f t="shared" ref="N61:T61" si="135">+IFERROR(N50/N27,"- ")</f>
        <v>0.31</v>
      </c>
      <c r="O61" s="143">
        <f t="shared" si="135"/>
        <v>0.31879175649319147</v>
      </c>
      <c r="P61" s="143">
        <f t="shared" si="135"/>
        <v>0.32758351298638294</v>
      </c>
      <c r="Q61" s="143">
        <f t="shared" si="135"/>
        <v>0.33637526947957441</v>
      </c>
      <c r="R61" s="143">
        <f t="shared" si="135"/>
        <v>0.34516702597276588</v>
      </c>
      <c r="S61" s="143">
        <f t="shared" si="135"/>
        <v>0.35395878246595736</v>
      </c>
      <c r="T61" s="143">
        <f t="shared" si="135"/>
        <v>0.31</v>
      </c>
      <c r="U61" s="143">
        <f t="shared" ref="U61" si="136">+IFERROR(U50/U27,"- ")</f>
        <v>0.31</v>
      </c>
      <c r="V61" s="55"/>
      <c r="W61" s="143">
        <f t="shared" ref="W61:AC61" si="137">+IFERROR(W50/W27,"- ")</f>
        <v>0.28499999999999998</v>
      </c>
      <c r="X61" s="143">
        <f t="shared" si="137"/>
        <v>0.28999999999999998</v>
      </c>
      <c r="Y61" s="143">
        <f t="shared" si="137"/>
        <v>0.29499999999999998</v>
      </c>
      <c r="Z61" s="143">
        <f t="shared" si="137"/>
        <v>0.3</v>
      </c>
      <c r="AA61" s="143">
        <f t="shared" si="137"/>
        <v>0.30499999999999999</v>
      </c>
      <c r="AB61" s="143">
        <f t="shared" si="137"/>
        <v>0.28999999999999998</v>
      </c>
      <c r="AC61" s="143">
        <f t="shared" si="137"/>
        <v>0.29499999999999998</v>
      </c>
      <c r="AD61" s="143">
        <f t="shared" ref="AD61" si="138">+IFERROR(AD50/AD27,"- ")</f>
        <v>0.3</v>
      </c>
      <c r="AF61" s="143">
        <f t="shared" ref="AF61:AJ61" si="139">+IFERROR(AF50/AF27,"- ")</f>
        <v>0.28499999999999998</v>
      </c>
      <c r="AG61" s="143">
        <f t="shared" si="139"/>
        <v>0.28999999999999998</v>
      </c>
      <c r="AH61" s="143">
        <f t="shared" si="139"/>
        <v>0.28999999999999998</v>
      </c>
      <c r="AI61" s="143">
        <f t="shared" si="139"/>
        <v>0.28999999999999998</v>
      </c>
      <c r="AJ61" s="143">
        <f t="shared" si="139"/>
        <v>0.28999999999999998</v>
      </c>
      <c r="AK61" s="143">
        <f t="shared" ref="AK61:AL61" si="140">+IFERROR(AK50/AK27,"- ")</f>
        <v>0.28999999999999998</v>
      </c>
      <c r="AL61" s="143">
        <f t="shared" si="140"/>
        <v>0.29499999999999998</v>
      </c>
      <c r="AM61" s="143">
        <f t="shared" ref="AM61" si="141">+IFERROR(AM50/AM27,"- ")</f>
        <v>0.3</v>
      </c>
    </row>
    <row r="62" spans="3:39" s="6" customFormat="1" ht="13" x14ac:dyDescent="0.3">
      <c r="C62" s="5" t="str">
        <f t="shared" si="133"/>
        <v>2027 Acquisitions</v>
      </c>
      <c r="D62" s="5"/>
      <c r="E62" s="5"/>
      <c r="F62" s="5"/>
      <c r="G62" s="140"/>
      <c r="H62" s="140">
        <f>+IF(ISERROR(H51/H28),"-- ",H51/H28)</f>
        <v>0.28499999999999998</v>
      </c>
      <c r="I62" s="140">
        <f t="shared" ref="I62:K62" si="142">+IF(ISERROR(I51/I28),"-- ",I51/I28)</f>
        <v>0.28999999999999998</v>
      </c>
      <c r="J62" s="140">
        <f t="shared" si="142"/>
        <v>0.29499999999999998</v>
      </c>
      <c r="K62" s="140">
        <f t="shared" si="142"/>
        <v>0.3</v>
      </c>
      <c r="L62" s="262"/>
      <c r="N62" s="143"/>
      <c r="O62" s="143">
        <f t="shared" ref="O62:T62" si="143">+IFERROR(O51/O28,"- ")</f>
        <v>0.31</v>
      </c>
      <c r="P62" s="143">
        <f t="shared" si="143"/>
        <v>0.31879175649319147</v>
      </c>
      <c r="Q62" s="143">
        <f t="shared" si="143"/>
        <v>0.32758351298638294</v>
      </c>
      <c r="R62" s="143">
        <f t="shared" si="143"/>
        <v>0.33637526947957441</v>
      </c>
      <c r="S62" s="143">
        <f t="shared" si="143"/>
        <v>0.34516702597276577</v>
      </c>
      <c r="T62" s="143">
        <f t="shared" si="143"/>
        <v>0.31000000000000005</v>
      </c>
      <c r="U62" s="143">
        <f t="shared" ref="U62" si="144">+IFERROR(U51/U28,"- ")</f>
        <v>0.31</v>
      </c>
      <c r="V62" s="51"/>
      <c r="W62" s="143"/>
      <c r="X62" s="143">
        <f t="shared" ref="X62:AC62" si="145">+IFERROR(X51/X28,"- ")</f>
        <v>0.28499999999999998</v>
      </c>
      <c r="Y62" s="143">
        <f t="shared" si="145"/>
        <v>0.28999999999999998</v>
      </c>
      <c r="Z62" s="143">
        <f t="shared" si="145"/>
        <v>0.29499999999999998</v>
      </c>
      <c r="AA62" s="143">
        <f t="shared" si="145"/>
        <v>0.3</v>
      </c>
      <c r="AB62" s="143">
        <f t="shared" si="145"/>
        <v>0.30499999999999999</v>
      </c>
      <c r="AC62" s="143">
        <f t="shared" si="145"/>
        <v>0.28999999999999998</v>
      </c>
      <c r="AD62" s="143">
        <f t="shared" ref="AD62" si="146">+IFERROR(AD51/AD28,"- ")</f>
        <v>0.29499999999999998</v>
      </c>
      <c r="AF62" s="143"/>
      <c r="AG62" s="143">
        <f t="shared" ref="AG62:AJ62" si="147">+IFERROR(AG51/AG28,"- ")</f>
        <v>0.28499999999999998</v>
      </c>
      <c r="AH62" s="143">
        <f t="shared" si="147"/>
        <v>0.28999999999999998</v>
      </c>
      <c r="AI62" s="143">
        <f t="shared" si="147"/>
        <v>0.28999999999999998</v>
      </c>
      <c r="AJ62" s="143">
        <f t="shared" si="147"/>
        <v>0.28999999999999998</v>
      </c>
      <c r="AK62" s="143">
        <f t="shared" ref="AK62:AL62" si="148">+IFERROR(AK51/AK28,"- ")</f>
        <v>0.28999999999999998</v>
      </c>
      <c r="AL62" s="143">
        <f t="shared" si="148"/>
        <v>0.28999999999999998</v>
      </c>
      <c r="AM62" s="143">
        <f t="shared" ref="AM62" si="149">+IFERROR(AM51/AM28,"- ")</f>
        <v>0.29499999999999998</v>
      </c>
    </row>
    <row r="63" spans="3:39" s="6" customFormat="1" ht="13" x14ac:dyDescent="0.3">
      <c r="C63" s="538" t="str">
        <f t="shared" si="133"/>
        <v>2028 Acquisitions</v>
      </c>
      <c r="D63" s="538"/>
      <c r="E63" s="538"/>
      <c r="F63" s="538"/>
      <c r="G63" s="546"/>
      <c r="H63" s="545"/>
      <c r="I63" s="545">
        <f>+IF(ISERROR(I52/I29),"-- ",I52/I29)</f>
        <v>0.28499999999999998</v>
      </c>
      <c r="J63" s="545">
        <f>+IF(ISERROR(J52/J29),"-- ",J52/J29)</f>
        <v>0.28999999999999998</v>
      </c>
      <c r="K63" s="545">
        <f>+IF(ISERROR(K52/K29),"-- ",K52/K29)</f>
        <v>0.29499999999999998</v>
      </c>
      <c r="L63" s="262"/>
      <c r="N63" s="143"/>
      <c r="O63" s="143"/>
      <c r="P63" s="143">
        <f t="shared" ref="P63:U63" si="150">+IFERROR(P52/P29,"- ")</f>
        <v>0.31</v>
      </c>
      <c r="Q63" s="143">
        <f t="shared" si="150"/>
        <v>0.31879175649319147</v>
      </c>
      <c r="R63" s="143">
        <f t="shared" si="150"/>
        <v>0.32758351298638294</v>
      </c>
      <c r="S63" s="143">
        <f t="shared" si="150"/>
        <v>0.33637526947957436</v>
      </c>
      <c r="T63" s="143">
        <f t="shared" si="150"/>
        <v>0.31</v>
      </c>
      <c r="U63" s="143">
        <f t="shared" si="150"/>
        <v>0.31000000000000005</v>
      </c>
      <c r="W63" s="143"/>
      <c r="X63" s="143"/>
      <c r="Y63" s="143">
        <f t="shared" ref="Y63:AD63" si="151">+IFERROR(Y52/Y29,"- ")</f>
        <v>0.28499999999999998</v>
      </c>
      <c r="Z63" s="143">
        <f t="shared" si="151"/>
        <v>0.28999999999999998</v>
      </c>
      <c r="AA63" s="143">
        <f t="shared" si="151"/>
        <v>0.29499999999999998</v>
      </c>
      <c r="AB63" s="143">
        <f t="shared" si="151"/>
        <v>0.30499999999999999</v>
      </c>
      <c r="AC63" s="143">
        <f t="shared" si="151"/>
        <v>0.30499999999999999</v>
      </c>
      <c r="AD63" s="143">
        <f t="shared" si="151"/>
        <v>0.28999999999999998</v>
      </c>
      <c r="AF63" s="143"/>
      <c r="AG63" s="143"/>
      <c r="AH63" s="143">
        <f t="shared" ref="AH63:AJ63" si="152">+IFERROR(AH52/AH29,"- ")</f>
        <v>0.28499999999999998</v>
      </c>
      <c r="AI63" s="143">
        <f t="shared" si="152"/>
        <v>0.28999999999999998</v>
      </c>
      <c r="AJ63" s="143">
        <f t="shared" si="152"/>
        <v>0.28999999999999998</v>
      </c>
      <c r="AK63" s="143">
        <f t="shared" ref="AK63:AM63" si="153">+IFERROR(AK52/AK29,"- ")</f>
        <v>0.28999999999999998</v>
      </c>
      <c r="AL63" s="143">
        <f t="shared" si="153"/>
        <v>0.28999999999999998</v>
      </c>
      <c r="AM63" s="143">
        <f t="shared" si="153"/>
        <v>0.28999999999999998</v>
      </c>
    </row>
    <row r="64" spans="3:39" s="6" customFormat="1" ht="13" x14ac:dyDescent="0.3">
      <c r="C64" s="5" t="str">
        <f t="shared" si="133"/>
        <v>2029 Acquisitions</v>
      </c>
      <c r="D64" s="5"/>
      <c r="E64" s="5"/>
      <c r="F64" s="5"/>
      <c r="G64" s="141"/>
      <c r="H64" s="141"/>
      <c r="I64" s="140"/>
      <c r="J64" s="140">
        <f>+IF(ISERROR(J53/J30),"-- ",J53/J30)</f>
        <v>0.28499999999999998</v>
      </c>
      <c r="K64" s="140">
        <f>+IF(ISERROR(K53/K30),"-- ",K53/K30)</f>
        <v>0.28999999999999998</v>
      </c>
      <c r="L64" s="262"/>
      <c r="N64" s="143"/>
      <c r="O64" s="143"/>
      <c r="P64" s="143"/>
      <c r="Q64" s="143">
        <f>+IFERROR(Q53/Q30,"- ")</f>
        <v>0.31</v>
      </c>
      <c r="R64" s="143">
        <f>+IFERROR(R53/R30,"- ")</f>
        <v>0.31879175649319147</v>
      </c>
      <c r="S64" s="143">
        <f>+IFERROR(S53/S30,"- ")</f>
        <v>0.32758351298638289</v>
      </c>
      <c r="T64" s="143">
        <f>+IFERROR(T53/T30,"- ")</f>
        <v>0.31</v>
      </c>
      <c r="U64" s="143">
        <f>+IFERROR(U53/U30,"- ")</f>
        <v>0.31</v>
      </c>
      <c r="W64" s="143"/>
      <c r="X64" s="143"/>
      <c r="Y64" s="143"/>
      <c r="Z64" s="143">
        <f>+IFERROR(Z53/Z30,"- ")</f>
        <v>0.28499999999999998</v>
      </c>
      <c r="AA64" s="143">
        <f>+IFERROR(AA53/AA30,"- ")</f>
        <v>0.28999999999999998</v>
      </c>
      <c r="AB64" s="143">
        <f>+IFERROR(AB53/AB30,"- ")</f>
        <v>0.30499999999999999</v>
      </c>
      <c r="AC64" s="143">
        <f>+IFERROR(AC53/AC30,"- ")</f>
        <v>0.3</v>
      </c>
      <c r="AD64" s="143">
        <f>+IFERROR(AD53/AD30,"- ")</f>
        <v>0.30499999999999999</v>
      </c>
      <c r="AF64" s="143"/>
      <c r="AG64" s="143"/>
      <c r="AH64" s="143"/>
      <c r="AI64" s="143">
        <f>+IFERROR(AI53/AI30,"- ")</f>
        <v>0.28499999999999998</v>
      </c>
      <c r="AJ64" s="143">
        <f>+IFERROR(AJ53/AJ30,"- ")</f>
        <v>0.28999999999999998</v>
      </c>
      <c r="AK64" s="143">
        <f>+IFERROR(AK53/AK30,"- ")</f>
        <v>0.28999999999999998</v>
      </c>
      <c r="AL64" s="143">
        <f>+IFERROR(AL53/AL30,"- ")</f>
        <v>0.28999999999999998</v>
      </c>
      <c r="AM64" s="143">
        <f>+IFERROR(AM53/AM30,"- ")</f>
        <v>0.28999999999999998</v>
      </c>
    </row>
    <row r="65" spans="3:39" s="6" customFormat="1" ht="13" x14ac:dyDescent="0.3">
      <c r="C65" s="538" t="str">
        <f t="shared" si="133"/>
        <v>2030 Acquisitions</v>
      </c>
      <c r="D65" s="538"/>
      <c r="E65" s="538"/>
      <c r="F65" s="538"/>
      <c r="G65" s="546"/>
      <c r="H65" s="546"/>
      <c r="I65" s="546"/>
      <c r="J65" s="547"/>
      <c r="K65" s="545" t="str">
        <f>+IF(ISERROR(K54/K31),"-- ",K54/K31)</f>
        <v xml:space="preserve">-- </v>
      </c>
      <c r="L65" s="262"/>
      <c r="N65" s="143"/>
      <c r="O65" s="143"/>
      <c r="P65" s="143"/>
      <c r="Q65" s="143"/>
      <c r="R65" s="143" t="str">
        <f>+IFERROR(R54/R31,"- ")</f>
        <v xml:space="preserve">- </v>
      </c>
      <c r="S65" s="143" t="str">
        <f>+IFERROR(S54/S31,"- ")</f>
        <v xml:space="preserve">- </v>
      </c>
      <c r="T65" s="143" t="str">
        <f>+IFERROR(T54/T31,"- ")</f>
        <v xml:space="preserve">- </v>
      </c>
      <c r="U65" s="143" t="str">
        <f>+IFERROR(U54/U31,"- ")</f>
        <v xml:space="preserve">- </v>
      </c>
      <c r="W65" s="143"/>
      <c r="X65" s="143"/>
      <c r="Y65" s="143"/>
      <c r="Z65" s="143"/>
      <c r="AA65" s="143" t="str">
        <f>+IFERROR(AA54/AA31,"- ")</f>
        <v xml:space="preserve">- </v>
      </c>
      <c r="AB65" s="143" t="str">
        <f t="shared" ref="AB65:AC67" si="154">+IFERROR(AB54/AB31,"- ")</f>
        <v xml:space="preserve">- </v>
      </c>
      <c r="AC65" s="143" t="str">
        <f t="shared" si="154"/>
        <v xml:space="preserve">- </v>
      </c>
      <c r="AD65" s="143" t="str">
        <f t="shared" ref="AD65" si="155">+IFERROR(AD54/AD31,"- ")</f>
        <v xml:space="preserve">- </v>
      </c>
      <c r="AF65" s="143"/>
      <c r="AG65" s="143"/>
      <c r="AH65" s="143"/>
      <c r="AI65" s="143"/>
      <c r="AJ65" s="143" t="str">
        <f>+IFERROR(AJ54/AJ31,"- ")</f>
        <v xml:space="preserve">- </v>
      </c>
      <c r="AK65" s="143" t="str">
        <f t="shared" ref="AK65:AL65" si="156">+IFERROR(AK54/AK31,"- ")</f>
        <v xml:space="preserve">- </v>
      </c>
      <c r="AL65" s="143" t="str">
        <f t="shared" si="156"/>
        <v xml:space="preserve">- </v>
      </c>
      <c r="AM65" s="143" t="str">
        <f t="shared" ref="AM65" si="157">+IFERROR(AM54/AM31,"- ")</f>
        <v xml:space="preserve">- </v>
      </c>
    </row>
    <row r="66" spans="3:39" s="6" customFormat="1" ht="13" hidden="1" outlineLevel="1" x14ac:dyDescent="0.3">
      <c r="C66" s="5" t="str">
        <f t="shared" si="133"/>
        <v>2031 Acquisitions</v>
      </c>
      <c r="D66" s="5"/>
      <c r="E66" s="5"/>
      <c r="F66" s="5"/>
      <c r="G66" s="141"/>
      <c r="H66" s="141"/>
      <c r="I66" s="141"/>
      <c r="J66" s="22"/>
      <c r="K66" s="140"/>
      <c r="L66" s="262"/>
      <c r="N66" s="143"/>
      <c r="O66" s="143"/>
      <c r="P66" s="143"/>
      <c r="Q66" s="143"/>
      <c r="R66" s="143"/>
      <c r="S66" s="143" t="str">
        <f>+IFERROR(S55/S32,"- ")</f>
        <v xml:space="preserve">- </v>
      </c>
      <c r="T66" s="143" t="str">
        <f>+IFERROR(T55/T32,"- ")</f>
        <v xml:space="preserve">- </v>
      </c>
      <c r="U66" s="143" t="str">
        <f>+IFERROR(U55/U32,"- ")</f>
        <v xml:space="preserve">- </v>
      </c>
      <c r="W66" s="143"/>
      <c r="X66" s="143"/>
      <c r="Y66" s="143"/>
      <c r="Z66" s="143"/>
      <c r="AA66" s="143"/>
      <c r="AB66" s="143" t="str">
        <f t="shared" si="154"/>
        <v xml:space="preserve">- </v>
      </c>
      <c r="AC66" s="143" t="str">
        <f t="shared" si="154"/>
        <v xml:space="preserve">- </v>
      </c>
      <c r="AD66" s="143" t="str">
        <f t="shared" ref="AD66" si="158">+IFERROR(AD55/AD32,"- ")</f>
        <v xml:space="preserve">- </v>
      </c>
      <c r="AF66" s="143"/>
      <c r="AG66" s="143"/>
      <c r="AH66" s="143"/>
      <c r="AI66" s="143"/>
      <c r="AJ66" s="143"/>
      <c r="AK66" s="143" t="str">
        <f t="shared" ref="AK66:AL66" si="159">+IFERROR(AK55/AK32,"- ")</f>
        <v xml:space="preserve">- </v>
      </c>
      <c r="AL66" s="143" t="str">
        <f t="shared" si="159"/>
        <v xml:space="preserve">- </v>
      </c>
      <c r="AM66" s="143" t="str">
        <f t="shared" ref="AM66" si="160">+IFERROR(AM55/AM32,"- ")</f>
        <v xml:space="preserve">- </v>
      </c>
    </row>
    <row r="67" spans="3:39" s="6" customFormat="1" ht="13" hidden="1" outlineLevel="1" x14ac:dyDescent="0.3">
      <c r="C67" s="538" t="str">
        <f t="shared" si="133"/>
        <v>2032 Acquisitions</v>
      </c>
      <c r="D67" s="538"/>
      <c r="E67" s="538"/>
      <c r="F67" s="538"/>
      <c r="G67" s="546"/>
      <c r="H67" s="546"/>
      <c r="I67" s="546"/>
      <c r="J67" s="547"/>
      <c r="K67" s="545"/>
      <c r="L67" s="262"/>
      <c r="N67" s="143"/>
      <c r="O67" s="143"/>
      <c r="P67" s="143"/>
      <c r="Q67" s="143"/>
      <c r="R67" s="143"/>
      <c r="S67" s="143"/>
      <c r="T67" s="143" t="str">
        <f>+IFERROR(T56/T33,"- ")</f>
        <v xml:space="preserve">- </v>
      </c>
      <c r="U67" s="143" t="str">
        <f>+IFERROR(U56/U33,"- ")</f>
        <v xml:space="preserve">- </v>
      </c>
      <c r="W67" s="143"/>
      <c r="X67" s="143"/>
      <c r="Y67" s="143"/>
      <c r="Z67" s="143"/>
      <c r="AA67" s="143"/>
      <c r="AB67" s="143"/>
      <c r="AC67" s="143" t="str">
        <f t="shared" si="154"/>
        <v xml:space="preserve">- </v>
      </c>
      <c r="AD67" s="143" t="str">
        <f t="shared" ref="AD67" si="161">+IFERROR(AD56/AD33,"- ")</f>
        <v xml:space="preserve">- </v>
      </c>
      <c r="AF67" s="143"/>
      <c r="AG67" s="143"/>
      <c r="AH67" s="143"/>
      <c r="AI67" s="143"/>
      <c r="AJ67" s="143"/>
      <c r="AK67" s="143"/>
      <c r="AL67" s="143" t="str">
        <f t="shared" ref="AL67:AM67" si="162">+IFERROR(AL56/AL33,"- ")</f>
        <v xml:space="preserve">- </v>
      </c>
      <c r="AM67" s="143" t="str">
        <f t="shared" si="162"/>
        <v xml:space="preserve">- </v>
      </c>
    </row>
    <row r="68" spans="3:39" s="5" customFormat="1" ht="4.1500000000000004" customHeight="1" collapsed="1" x14ac:dyDescent="0.3">
      <c r="G68" s="11" t="s">
        <v>9</v>
      </c>
      <c r="H68" s="11" t="s">
        <v>9</v>
      </c>
      <c r="I68" s="11" t="s">
        <v>9</v>
      </c>
      <c r="J68" s="11" t="s">
        <v>9</v>
      </c>
      <c r="K68" s="11" t="s">
        <v>9</v>
      </c>
      <c r="L68" s="262"/>
      <c r="N68" s="11" t="s">
        <v>9</v>
      </c>
      <c r="O68" s="11" t="s">
        <v>9</v>
      </c>
      <c r="P68" s="11" t="s">
        <v>9</v>
      </c>
      <c r="Q68" s="11" t="s">
        <v>9</v>
      </c>
      <c r="R68" s="11" t="s">
        <v>9</v>
      </c>
      <c r="S68" s="11" t="s">
        <v>9</v>
      </c>
      <c r="T68" s="11" t="s">
        <v>9</v>
      </c>
      <c r="U68" s="11" t="s">
        <v>9</v>
      </c>
      <c r="V68" s="6"/>
      <c r="W68" s="11" t="s">
        <v>9</v>
      </c>
      <c r="X68" s="11" t="s">
        <v>9</v>
      </c>
      <c r="Y68" s="11" t="s">
        <v>9</v>
      </c>
      <c r="Z68" s="11" t="s">
        <v>9</v>
      </c>
      <c r="AA68" s="11" t="s">
        <v>9</v>
      </c>
      <c r="AB68" s="11" t="s">
        <v>9</v>
      </c>
      <c r="AC68" s="11" t="s">
        <v>9</v>
      </c>
      <c r="AD68" s="11" t="s">
        <v>9</v>
      </c>
      <c r="AF68" s="11" t="s">
        <v>9</v>
      </c>
      <c r="AG68" s="11" t="s">
        <v>9</v>
      </c>
      <c r="AH68" s="11" t="s">
        <v>9</v>
      </c>
      <c r="AI68" s="11" t="s">
        <v>9</v>
      </c>
      <c r="AJ68" s="11" t="s">
        <v>9</v>
      </c>
      <c r="AK68" s="11" t="s">
        <v>9</v>
      </c>
      <c r="AL68" s="11" t="s">
        <v>9</v>
      </c>
      <c r="AM68" s="11" t="s">
        <v>9</v>
      </c>
    </row>
    <row r="69" spans="3:39" s="7" customFormat="1" ht="13" x14ac:dyDescent="0.3">
      <c r="C69" s="13" t="s">
        <v>43</v>
      </c>
      <c r="D69" s="13"/>
      <c r="E69" s="13"/>
      <c r="F69" s="13"/>
      <c r="G69" s="46">
        <f t="shared" ref="G69:K69" si="163">+IF(ISERROR(G58/G35),"-- ",G58/G35)</f>
        <v>0.28499999999999998</v>
      </c>
      <c r="H69" s="46">
        <f t="shared" si="163"/>
        <v>0.28759036144578315</v>
      </c>
      <c r="I69" s="46">
        <f t="shared" si="163"/>
        <v>0.29024085896691815</v>
      </c>
      <c r="J69" s="46">
        <f t="shared" si="163"/>
        <v>0.29295133564120207</v>
      </c>
      <c r="K69" s="46">
        <f t="shared" si="163"/>
        <v>0.29795133564120208</v>
      </c>
      <c r="L69" s="268"/>
      <c r="N69" s="47">
        <f t="shared" ref="N69:T69" si="164">+N58/N35</f>
        <v>0.31</v>
      </c>
      <c r="O69" s="47">
        <f t="shared" si="164"/>
        <v>0.31466417128512036</v>
      </c>
      <c r="P69" s="47">
        <f t="shared" si="164"/>
        <v>0.31950631734703644</v>
      </c>
      <c r="Q69" s="47">
        <f t="shared" si="164"/>
        <v>0.32452511719065519</v>
      </c>
      <c r="R69" s="47">
        <f t="shared" si="164"/>
        <v>0.33331687368384666</v>
      </c>
      <c r="S69" s="47">
        <f t="shared" si="164"/>
        <v>0.34210863017703824</v>
      </c>
      <c r="T69" s="47">
        <f t="shared" si="164"/>
        <v>0.31000000000000005</v>
      </c>
      <c r="U69" s="47">
        <f t="shared" ref="U69" si="165">+U58/U35</f>
        <v>0.31000000000000005</v>
      </c>
      <c r="V69" s="17"/>
      <c r="W69" s="47">
        <f t="shared" ref="W69:AC69" si="166">+W58/W35</f>
        <v>0.28499999999999998</v>
      </c>
      <c r="X69" s="47">
        <f t="shared" si="166"/>
        <v>0.28759036144578315</v>
      </c>
      <c r="Y69" s="47">
        <f t="shared" si="166"/>
        <v>0.29024085896691815</v>
      </c>
      <c r="Z69" s="47">
        <f t="shared" si="166"/>
        <v>0.29295133564120207</v>
      </c>
      <c r="AA69" s="47">
        <f t="shared" si="166"/>
        <v>0.29795133564120208</v>
      </c>
      <c r="AB69" s="47">
        <f t="shared" si="166"/>
        <v>0.30083394173970451</v>
      </c>
      <c r="AC69" s="47">
        <f t="shared" si="166"/>
        <v>0.29722938725036407</v>
      </c>
      <c r="AD69" s="47">
        <f t="shared" ref="AD69" si="167">+AD58/AD35</f>
        <v>0.29742268581429226</v>
      </c>
      <c r="AF69" s="47">
        <f t="shared" ref="AF69:AJ69" si="168">+AF58/AF35</f>
        <v>0.28499999999999998</v>
      </c>
      <c r="AG69" s="47">
        <f t="shared" si="168"/>
        <v>0.28759036144578315</v>
      </c>
      <c r="AH69" s="47">
        <f t="shared" si="168"/>
        <v>0.28845231185916037</v>
      </c>
      <c r="AI69" s="47">
        <f t="shared" si="168"/>
        <v>0.28888216245672743</v>
      </c>
      <c r="AJ69" s="47">
        <f t="shared" si="168"/>
        <v>0.28999999999999998</v>
      </c>
      <c r="AK69" s="47">
        <f t="shared" ref="AK69:AL69" si="169">+AK58/AK35</f>
        <v>0.28999999999999992</v>
      </c>
      <c r="AL69" s="47">
        <f t="shared" si="169"/>
        <v>0.2913886860867651</v>
      </c>
      <c r="AM69" s="47">
        <f t="shared" ref="AM69" si="170">+AM58/AM35</f>
        <v>0.29406917318447467</v>
      </c>
    </row>
    <row r="70" spans="3:39" s="7" customFormat="1" ht="13" x14ac:dyDescent="0.3">
      <c r="C70" s="13"/>
      <c r="D70" s="13"/>
      <c r="E70" s="13"/>
      <c r="F70" s="13"/>
      <c r="G70" s="46"/>
      <c r="H70" s="46"/>
      <c r="I70" s="46"/>
      <c r="J70" s="46"/>
      <c r="K70" s="46"/>
      <c r="L70" s="268"/>
      <c r="N70" s="47"/>
      <c r="O70" s="47"/>
      <c r="P70" s="47"/>
      <c r="Q70" s="47"/>
      <c r="R70" s="47"/>
      <c r="S70" s="47"/>
      <c r="T70" s="47"/>
      <c r="U70" s="47"/>
      <c r="V70" s="17"/>
      <c r="W70" s="47"/>
      <c r="X70" s="47"/>
      <c r="Y70" s="47"/>
      <c r="Z70" s="47"/>
      <c r="AA70" s="47"/>
      <c r="AB70" s="47"/>
      <c r="AC70" s="47"/>
      <c r="AD70" s="47"/>
      <c r="AF70" s="47"/>
      <c r="AG70" s="47"/>
      <c r="AH70" s="47"/>
      <c r="AI70" s="47"/>
      <c r="AJ70" s="47"/>
      <c r="AK70" s="47"/>
      <c r="AL70" s="47"/>
      <c r="AM70" s="47"/>
    </row>
    <row r="71" spans="3:39" s="7" customFormat="1" ht="13" x14ac:dyDescent="0.3">
      <c r="C71" s="23" t="s">
        <v>58</v>
      </c>
      <c r="D71" s="23"/>
      <c r="E71" s="23"/>
      <c r="F71" s="23"/>
      <c r="G71" s="15"/>
      <c r="H71" s="16"/>
      <c r="I71" s="16"/>
      <c r="J71" s="16"/>
      <c r="K71" s="16"/>
      <c r="L71" s="266"/>
      <c r="N71" s="16"/>
      <c r="O71" s="16"/>
      <c r="P71" s="16"/>
      <c r="Q71" s="16"/>
      <c r="R71" s="16"/>
      <c r="S71" s="16"/>
      <c r="T71" s="16"/>
      <c r="U71" s="16"/>
      <c r="W71" s="16"/>
      <c r="X71" s="16"/>
      <c r="Y71" s="16"/>
      <c r="Z71" s="16"/>
      <c r="AA71" s="16"/>
      <c r="AB71" s="16"/>
      <c r="AC71" s="16"/>
      <c r="AD71" s="16"/>
      <c r="AF71" s="16"/>
      <c r="AG71" s="16"/>
      <c r="AH71" s="16"/>
      <c r="AI71" s="16"/>
      <c r="AJ71" s="16"/>
      <c r="AK71" s="16"/>
      <c r="AL71" s="16"/>
      <c r="AM71" s="16"/>
    </row>
    <row r="72" spans="3:39" s="6" customFormat="1" ht="13" x14ac:dyDescent="0.3">
      <c r="C72" s="538" t="str">
        <f t="shared" ref="C72:C78" si="171">+C50</f>
        <v>2026 Acquisitions</v>
      </c>
      <c r="D72" s="538"/>
      <c r="E72" s="538"/>
      <c r="F72" s="538"/>
      <c r="G72" s="539">
        <f>+CHOOSE(Model!$U$13,Acquisitions!N72,Acquisitions!W72,AF72)</f>
        <v>4.1462592966907671E-2</v>
      </c>
      <c r="H72" s="539">
        <f>+CHOOSE(Model!$U$13,Acquisitions!O72,Acquisitions!X72,AG72)</f>
        <v>4.4572287439425748E-2</v>
      </c>
      <c r="I72" s="539">
        <f>+CHOOSE(Model!$U$13,Acquisitions!P72,Acquisitions!Y72,AH72)</f>
        <v>4.7915208997382677E-2</v>
      </c>
      <c r="J72" s="539">
        <f>+CHOOSE(Model!$U$13,Acquisitions!Q72,Acquisitions!Z72,AI72)</f>
        <v>5.1508849672186371E-2</v>
      </c>
      <c r="K72" s="539">
        <f>+CHOOSE(Model!$U$13,Acquisitions!R72,Acquisitions!AA72,AJ72)</f>
        <v>5.5372013397600339E-2</v>
      </c>
      <c r="L72" s="263"/>
      <c r="N72" s="8">
        <f>+N27*N$22</f>
        <v>0.1772525849335303</v>
      </c>
      <c r="O72" s="8">
        <f t="shared" ref="O72:T72" si="172">+O27*O$22</f>
        <v>0.20029542097488923</v>
      </c>
      <c r="P72" s="8">
        <f t="shared" si="172"/>
        <v>0.2263338257016248</v>
      </c>
      <c r="Q72" s="8">
        <f t="shared" si="172"/>
        <v>0.25575722304283599</v>
      </c>
      <c r="R72" s="8">
        <f t="shared" si="172"/>
        <v>0.28900566203840466</v>
      </c>
      <c r="S72" s="8">
        <f t="shared" si="172"/>
        <v>0.32657639810339723</v>
      </c>
      <c r="T72" s="8">
        <f t="shared" si="172"/>
        <v>0.36903132985683884</v>
      </c>
      <c r="U72" s="8">
        <f t="shared" ref="U72" si="173">+U27*U$22</f>
        <v>0.41700540273822778</v>
      </c>
      <c r="V72" s="8"/>
      <c r="W72" s="8">
        <f t="shared" ref="W72:AC72" si="174">+W27*W$22</f>
        <v>4.1462592966907671E-2</v>
      </c>
      <c r="X72" s="8">
        <f t="shared" si="174"/>
        <v>4.4572287439425748E-2</v>
      </c>
      <c r="Y72" s="8">
        <f t="shared" si="174"/>
        <v>4.7915208997382677E-2</v>
      </c>
      <c r="Z72" s="8">
        <f t="shared" si="174"/>
        <v>5.1508849672186371E-2</v>
      </c>
      <c r="AA72" s="8">
        <f t="shared" si="174"/>
        <v>5.5372013397600339E-2</v>
      </c>
      <c r="AB72" s="8">
        <f t="shared" si="174"/>
        <v>5.9524914402420366E-2</v>
      </c>
      <c r="AC72" s="8">
        <f t="shared" si="174"/>
        <v>6.3989282982601883E-2</v>
      </c>
      <c r="AD72" s="8">
        <f t="shared" ref="AD72" si="175">+AD27*AD$22</f>
        <v>6.8788479206297035E-2</v>
      </c>
      <c r="AF72" s="8">
        <f t="shared" ref="AF72:AJ72" si="176">+AF27*AF$22</f>
        <v>4.1462592966907671E-2</v>
      </c>
      <c r="AG72" s="8">
        <f t="shared" si="176"/>
        <v>4.4572287439425748E-2</v>
      </c>
      <c r="AH72" s="8">
        <f t="shared" si="176"/>
        <v>4.7915208997382677E-2</v>
      </c>
      <c r="AI72" s="8">
        <f t="shared" si="176"/>
        <v>5.1508849672186371E-2</v>
      </c>
      <c r="AJ72" s="8">
        <f t="shared" si="176"/>
        <v>5.5372013397600339E-2</v>
      </c>
      <c r="AK72" s="8">
        <f t="shared" ref="AK72:AL72" si="177">+AK27*AK$22</f>
        <v>5.9524914402420366E-2</v>
      </c>
      <c r="AL72" s="8">
        <f t="shared" si="177"/>
        <v>6.3989282982601883E-2</v>
      </c>
      <c r="AM72" s="8">
        <f t="shared" ref="AM72" si="178">+AM27*AM$22</f>
        <v>6.8788479206297035E-2</v>
      </c>
    </row>
    <row r="73" spans="3:39" s="6" customFormat="1" ht="13" x14ac:dyDescent="0.3">
      <c r="C73" s="5" t="str">
        <f t="shared" si="171"/>
        <v>2027 Acquisitions</v>
      </c>
      <c r="D73" s="5"/>
      <c r="E73" s="5"/>
      <c r="F73" s="5"/>
      <c r="G73" s="137"/>
      <c r="H73" s="537">
        <f>+CHOOSE(Model!$U$13,Acquisitions!O73,Acquisitions!X73,AG73)</f>
        <v>4.1462592966907671E-2</v>
      </c>
      <c r="I73" s="537">
        <f>+CHOOSE(Model!$U$13,Acquisitions!P73,Acquisitions!Y73,AH73)</f>
        <v>4.4572287439425748E-2</v>
      </c>
      <c r="J73" s="537">
        <f>+CHOOSE(Model!$U$13,Acquisitions!Q73,Acquisitions!Z73,AI73)</f>
        <v>4.7915208997382677E-2</v>
      </c>
      <c r="K73" s="537">
        <f>+CHOOSE(Model!$U$13,Acquisitions!R73,Acquisitions!AA73,AJ73)</f>
        <v>5.1508849672186371E-2</v>
      </c>
      <c r="L73" s="263"/>
      <c r="N73" s="19"/>
      <c r="O73" s="142">
        <f>+O28*O$22</f>
        <v>0.1772525849335303</v>
      </c>
      <c r="P73" s="142">
        <f t="shared" ref="P73:T73" si="179">+P28*P$22</f>
        <v>0.20029542097488923</v>
      </c>
      <c r="Q73" s="142">
        <f t="shared" si="179"/>
        <v>0.2263338257016248</v>
      </c>
      <c r="R73" s="142">
        <f t="shared" si="179"/>
        <v>0.25575722304283599</v>
      </c>
      <c r="S73" s="142">
        <f t="shared" si="179"/>
        <v>0.28900566203840466</v>
      </c>
      <c r="T73" s="142">
        <f t="shared" si="179"/>
        <v>0.32657639810339723</v>
      </c>
      <c r="U73" s="142">
        <f t="shared" ref="U73" si="180">+U28*U$22</f>
        <v>0.36903132985683884</v>
      </c>
      <c r="V73" s="19"/>
      <c r="W73" s="19"/>
      <c r="X73" s="142">
        <f t="shared" ref="X73:AC73" si="181">+X28*X$22</f>
        <v>4.1462592966907671E-2</v>
      </c>
      <c r="Y73" s="142">
        <f t="shared" si="181"/>
        <v>4.4572287439425748E-2</v>
      </c>
      <c r="Z73" s="142">
        <f t="shared" si="181"/>
        <v>4.7915208997382677E-2</v>
      </c>
      <c r="AA73" s="142">
        <f t="shared" si="181"/>
        <v>5.1508849672186371E-2</v>
      </c>
      <c r="AB73" s="142">
        <f t="shared" si="181"/>
        <v>5.5372013397600339E-2</v>
      </c>
      <c r="AC73" s="142">
        <f t="shared" si="181"/>
        <v>5.9524914402420366E-2</v>
      </c>
      <c r="AD73" s="142">
        <f t="shared" ref="AD73" si="182">+AD28*AD$22</f>
        <v>6.3989282982601883E-2</v>
      </c>
      <c r="AF73" s="19"/>
      <c r="AG73" s="142">
        <f t="shared" ref="AG73:AJ73" si="183">+AG28*AG$22</f>
        <v>4.1462592966907671E-2</v>
      </c>
      <c r="AH73" s="142">
        <f t="shared" si="183"/>
        <v>4.4572287439425748E-2</v>
      </c>
      <c r="AI73" s="142">
        <f t="shared" si="183"/>
        <v>4.7915208997382677E-2</v>
      </c>
      <c r="AJ73" s="142">
        <f t="shared" si="183"/>
        <v>5.1508849672186371E-2</v>
      </c>
      <c r="AK73" s="142">
        <f t="shared" ref="AK73:AL73" si="184">+AK28*AK$22</f>
        <v>5.5372013397600339E-2</v>
      </c>
      <c r="AL73" s="142">
        <f t="shared" si="184"/>
        <v>5.9524914402420366E-2</v>
      </c>
      <c r="AM73" s="142">
        <f t="shared" ref="AM73" si="185">+AM28*AM$22</f>
        <v>6.3989282982601883E-2</v>
      </c>
    </row>
    <row r="74" spans="3:39" s="6" customFormat="1" ht="13" x14ac:dyDescent="0.3">
      <c r="C74" s="538" t="str">
        <f t="shared" si="171"/>
        <v>2028 Acquisitions</v>
      </c>
      <c r="D74" s="538"/>
      <c r="E74" s="538"/>
      <c r="F74" s="538"/>
      <c r="G74" s="540"/>
      <c r="H74" s="540"/>
      <c r="I74" s="540">
        <f>+CHOOSE(Model!$U$13,Acquisitions!P74,Acquisitions!Y74,AH74)</f>
        <v>4.1462592966907671E-2</v>
      </c>
      <c r="J74" s="540">
        <f>+CHOOSE(Model!$U$13,Acquisitions!Q74,Acquisitions!Z74,AI74)</f>
        <v>4.4572287439425748E-2</v>
      </c>
      <c r="K74" s="540">
        <f>+CHOOSE(Model!$U$13,Acquisitions!R74,Acquisitions!AA74,AJ74)</f>
        <v>4.7915208997382677E-2</v>
      </c>
      <c r="L74" s="263"/>
      <c r="N74" s="19"/>
      <c r="O74" s="142"/>
      <c r="P74" s="142">
        <f t="shared" ref="P74:U74" si="186">+P29*P$22</f>
        <v>0.1772525849335303</v>
      </c>
      <c r="Q74" s="142">
        <f t="shared" si="186"/>
        <v>0.20029542097488923</v>
      </c>
      <c r="R74" s="142">
        <f t="shared" si="186"/>
        <v>0.2263338257016248</v>
      </c>
      <c r="S74" s="142">
        <f t="shared" si="186"/>
        <v>0.25575722304283599</v>
      </c>
      <c r="T74" s="142">
        <f t="shared" si="186"/>
        <v>0.28900566203840466</v>
      </c>
      <c r="U74" s="142">
        <f t="shared" si="186"/>
        <v>0.32657639810339723</v>
      </c>
      <c r="V74" s="19"/>
      <c r="W74" s="19"/>
      <c r="X74" s="142"/>
      <c r="Y74" s="142">
        <f t="shared" ref="Y74:AD74" si="187">+Y29*Y$22</f>
        <v>4.1462592966907671E-2</v>
      </c>
      <c r="Z74" s="142">
        <f t="shared" si="187"/>
        <v>4.4572287439425748E-2</v>
      </c>
      <c r="AA74" s="142">
        <f t="shared" si="187"/>
        <v>4.7915208997382677E-2</v>
      </c>
      <c r="AB74" s="142">
        <f t="shared" si="187"/>
        <v>5.1508849672186371E-2</v>
      </c>
      <c r="AC74" s="142">
        <f t="shared" si="187"/>
        <v>5.5372013397600339E-2</v>
      </c>
      <c r="AD74" s="142">
        <f t="shared" si="187"/>
        <v>5.9524914402420366E-2</v>
      </c>
      <c r="AF74" s="19"/>
      <c r="AG74" s="142"/>
      <c r="AH74" s="142">
        <f t="shared" ref="AH74:AJ74" si="188">+AH29*AH$22</f>
        <v>4.1462592966907671E-2</v>
      </c>
      <c r="AI74" s="142">
        <f t="shared" si="188"/>
        <v>4.4572287439425748E-2</v>
      </c>
      <c r="AJ74" s="142">
        <f t="shared" si="188"/>
        <v>4.7915208997382677E-2</v>
      </c>
      <c r="AK74" s="142">
        <f t="shared" ref="AK74:AM74" si="189">+AK29*AK$22</f>
        <v>5.1508849672186371E-2</v>
      </c>
      <c r="AL74" s="142">
        <f t="shared" si="189"/>
        <v>5.5372013397600339E-2</v>
      </c>
      <c r="AM74" s="142">
        <f t="shared" si="189"/>
        <v>5.9524914402420366E-2</v>
      </c>
    </row>
    <row r="75" spans="3:39" s="6" customFormat="1" ht="13" x14ac:dyDescent="0.3">
      <c r="C75" s="5" t="str">
        <f t="shared" si="171"/>
        <v>2029 Acquisitions</v>
      </c>
      <c r="D75" s="5"/>
      <c r="E75" s="5"/>
      <c r="F75" s="5"/>
      <c r="G75" s="137"/>
      <c r="H75" s="137"/>
      <c r="I75" s="137"/>
      <c r="J75" s="537">
        <f>+CHOOSE(Model!$U$13,Acquisitions!Q75,Acquisitions!Z75,AI75)</f>
        <v>4.1462592966907671E-2</v>
      </c>
      <c r="K75" s="537">
        <f>+CHOOSE(Model!$U$13,Acquisitions!R75,Acquisitions!AA75,AJ75)</f>
        <v>4.4572287439425748E-2</v>
      </c>
      <c r="L75" s="263"/>
      <c r="N75" s="19"/>
      <c r="O75" s="142"/>
      <c r="P75" s="142"/>
      <c r="Q75" s="142">
        <f>+Q30*Q$22</f>
        <v>0.1772525849335303</v>
      </c>
      <c r="R75" s="142">
        <f>+R30*R$22</f>
        <v>0.20029542097488923</v>
      </c>
      <c r="S75" s="142">
        <f>+S30*S$22</f>
        <v>0.2263338257016248</v>
      </c>
      <c r="T75" s="142">
        <f>+T30*T$22</f>
        <v>0.25575722304283599</v>
      </c>
      <c r="U75" s="142">
        <f>+U30*U$22</f>
        <v>0.28900566203840466</v>
      </c>
      <c r="V75" s="19"/>
      <c r="W75" s="19"/>
      <c r="X75" s="142"/>
      <c r="Y75" s="142"/>
      <c r="Z75" s="142">
        <f>+Z30*Z$22</f>
        <v>4.1462592966907671E-2</v>
      </c>
      <c r="AA75" s="142">
        <f>+AA30*AA$22</f>
        <v>4.4572287439425748E-2</v>
      </c>
      <c r="AB75" s="142">
        <f>+AB30*AB$22</f>
        <v>4.7915208997382677E-2</v>
      </c>
      <c r="AC75" s="142">
        <f>+AC30*AC$22</f>
        <v>5.1508849672186371E-2</v>
      </c>
      <c r="AD75" s="142">
        <f>+AD30*AD$22</f>
        <v>5.5372013397600339E-2</v>
      </c>
      <c r="AF75" s="19"/>
      <c r="AG75" s="142"/>
      <c r="AH75" s="142"/>
      <c r="AI75" s="142">
        <f>+AI30*AI$22</f>
        <v>4.1462592966907671E-2</v>
      </c>
      <c r="AJ75" s="142">
        <f>+AJ30*AJ$22</f>
        <v>4.4572287439425748E-2</v>
      </c>
      <c r="AK75" s="142">
        <f>+AK30*AK$22</f>
        <v>4.7915208997382677E-2</v>
      </c>
      <c r="AL75" s="142">
        <f>+AL30*AL$22</f>
        <v>5.1508849672186371E-2</v>
      </c>
      <c r="AM75" s="142">
        <f>+AM30*AM$22</f>
        <v>5.5372013397600339E-2</v>
      </c>
    </row>
    <row r="76" spans="3:39" s="6" customFormat="1" ht="13" x14ac:dyDescent="0.3">
      <c r="C76" s="538" t="str">
        <f t="shared" si="171"/>
        <v>2030 Acquisitions</v>
      </c>
      <c r="D76" s="538"/>
      <c r="E76" s="538"/>
      <c r="F76" s="538"/>
      <c r="G76" s="540"/>
      <c r="H76" s="540"/>
      <c r="I76" s="540"/>
      <c r="J76" s="540"/>
      <c r="K76" s="952">
        <f>+CHOOSE(Model!$U$13,Acquisitions!R76,Acquisitions!AA76,AJ76)</f>
        <v>0</v>
      </c>
      <c r="L76" s="263"/>
      <c r="N76" s="19"/>
      <c r="O76" s="142"/>
      <c r="P76" s="142"/>
      <c r="Q76" s="142"/>
      <c r="R76" s="142">
        <f>+R31*R$22</f>
        <v>0</v>
      </c>
      <c r="S76" s="142">
        <f>+S31*S$22</f>
        <v>0</v>
      </c>
      <c r="T76" s="142">
        <f>+T31*T$22</f>
        <v>0</v>
      </c>
      <c r="U76" s="142">
        <f>+U31*U$22</f>
        <v>0</v>
      </c>
      <c r="V76" s="19"/>
      <c r="W76" s="19"/>
      <c r="X76" s="142"/>
      <c r="Y76" s="142"/>
      <c r="Z76" s="142"/>
      <c r="AA76" s="142">
        <f>+AA31*AA$22</f>
        <v>0</v>
      </c>
      <c r="AB76" s="142">
        <f t="shared" ref="AB76:AC78" si="190">+AB31*AB$22</f>
        <v>0</v>
      </c>
      <c r="AC76" s="142">
        <f t="shared" si="190"/>
        <v>0</v>
      </c>
      <c r="AD76" s="142">
        <f t="shared" ref="AD76" si="191">+AD31*AD$22</f>
        <v>0</v>
      </c>
      <c r="AF76" s="19"/>
      <c r="AG76" s="142"/>
      <c r="AH76" s="142"/>
      <c r="AI76" s="142"/>
      <c r="AJ76" s="142">
        <f>+AJ31*AJ$22</f>
        <v>0</v>
      </c>
      <c r="AK76" s="142">
        <f t="shared" ref="AK76:AL76" si="192">+AK31*AK$22</f>
        <v>0</v>
      </c>
      <c r="AL76" s="142">
        <f t="shared" si="192"/>
        <v>0</v>
      </c>
      <c r="AM76" s="142">
        <f t="shared" ref="AM76" si="193">+AM31*AM$22</f>
        <v>0</v>
      </c>
    </row>
    <row r="77" spans="3:39" s="6" customFormat="1" ht="13" hidden="1" outlineLevel="1" x14ac:dyDescent="0.3">
      <c r="C77" s="5" t="str">
        <f t="shared" si="171"/>
        <v>2031 Acquisitions</v>
      </c>
      <c r="D77" s="5"/>
      <c r="E77" s="5"/>
      <c r="F77" s="5"/>
      <c r="G77" s="137"/>
      <c r="H77" s="137"/>
      <c r="I77" s="137"/>
      <c r="J77" s="137"/>
      <c r="K77" s="137"/>
      <c r="L77" s="263"/>
      <c r="N77" s="19"/>
      <c r="O77" s="142"/>
      <c r="P77" s="142"/>
      <c r="Q77" s="142"/>
      <c r="R77" s="142"/>
      <c r="S77" s="142">
        <f>+S32*S$22</f>
        <v>0</v>
      </c>
      <c r="T77" s="142">
        <f>+T32*T$22</f>
        <v>0</v>
      </c>
      <c r="U77" s="142">
        <f>+U32*U$22</f>
        <v>0</v>
      </c>
      <c r="V77" s="19"/>
      <c r="W77" s="19"/>
      <c r="X77" s="142"/>
      <c r="Y77" s="142"/>
      <c r="Z77" s="142"/>
      <c r="AA77" s="142"/>
      <c r="AB77" s="142">
        <f t="shared" si="190"/>
        <v>0</v>
      </c>
      <c r="AC77" s="142">
        <f t="shared" si="190"/>
        <v>0</v>
      </c>
      <c r="AD77" s="142">
        <f t="shared" ref="AD77" si="194">+AD32*AD$22</f>
        <v>0</v>
      </c>
      <c r="AF77" s="19"/>
      <c r="AG77" s="142"/>
      <c r="AH77" s="142"/>
      <c r="AI77" s="142"/>
      <c r="AJ77" s="142"/>
      <c r="AK77" s="142">
        <f t="shared" ref="AK77:AL77" si="195">+AK32*AK$22</f>
        <v>0</v>
      </c>
      <c r="AL77" s="142">
        <f t="shared" si="195"/>
        <v>0</v>
      </c>
      <c r="AM77" s="142">
        <f t="shared" ref="AM77" si="196">+AM32*AM$22</f>
        <v>0</v>
      </c>
    </row>
    <row r="78" spans="3:39" s="6" customFormat="1" ht="13" hidden="1" outlineLevel="1" x14ac:dyDescent="0.3">
      <c r="C78" s="538" t="str">
        <f t="shared" si="171"/>
        <v>2032 Acquisitions</v>
      </c>
      <c r="D78" s="538"/>
      <c r="E78" s="538"/>
      <c r="F78" s="538"/>
      <c r="G78" s="540"/>
      <c r="H78" s="540"/>
      <c r="I78" s="540"/>
      <c r="J78" s="540"/>
      <c r="K78" s="540"/>
      <c r="L78" s="263"/>
      <c r="N78" s="19"/>
      <c r="O78" s="142"/>
      <c r="P78" s="142"/>
      <c r="Q78" s="142"/>
      <c r="R78" s="142"/>
      <c r="S78" s="142"/>
      <c r="T78" s="142">
        <f>+T33*T$22</f>
        <v>0</v>
      </c>
      <c r="U78" s="142">
        <f>+U33*U$22</f>
        <v>0</v>
      </c>
      <c r="V78" s="19"/>
      <c r="W78" s="19"/>
      <c r="X78" s="142"/>
      <c r="Y78" s="142"/>
      <c r="Z78" s="142"/>
      <c r="AA78" s="142"/>
      <c r="AB78" s="142"/>
      <c r="AC78" s="142">
        <f t="shared" si="190"/>
        <v>0</v>
      </c>
      <c r="AD78" s="142">
        <f t="shared" ref="AD78" si="197">+AD33*AD$22</f>
        <v>0</v>
      </c>
      <c r="AF78" s="19"/>
      <c r="AG78" s="142"/>
      <c r="AH78" s="142"/>
      <c r="AI78" s="142"/>
      <c r="AJ78" s="142"/>
      <c r="AK78" s="142"/>
      <c r="AL78" s="142">
        <f t="shared" ref="AL78:AM78" si="198">+AL33*AL$22</f>
        <v>0</v>
      </c>
      <c r="AM78" s="142">
        <f t="shared" si="198"/>
        <v>0</v>
      </c>
    </row>
    <row r="79" spans="3:39" s="5" customFormat="1" ht="4.1500000000000004" customHeight="1" collapsed="1" x14ac:dyDescent="0.3">
      <c r="G79" s="11" t="s">
        <v>9</v>
      </c>
      <c r="H79" s="11" t="s">
        <v>9</v>
      </c>
      <c r="I79" s="11" t="s">
        <v>9</v>
      </c>
      <c r="J79" s="11" t="s">
        <v>9</v>
      </c>
      <c r="K79" s="11" t="s">
        <v>9</v>
      </c>
      <c r="L79" s="262"/>
      <c r="N79" s="11" t="s">
        <v>9</v>
      </c>
      <c r="O79" s="11" t="s">
        <v>9</v>
      </c>
      <c r="P79" s="11" t="s">
        <v>9</v>
      </c>
      <c r="Q79" s="11" t="s">
        <v>9</v>
      </c>
      <c r="R79" s="11" t="s">
        <v>9</v>
      </c>
      <c r="S79" s="11" t="s">
        <v>9</v>
      </c>
      <c r="T79" s="11" t="s">
        <v>9</v>
      </c>
      <c r="U79" s="11" t="s">
        <v>9</v>
      </c>
      <c r="V79" s="6"/>
      <c r="W79" s="11" t="s">
        <v>9</v>
      </c>
      <c r="X79" s="11" t="s">
        <v>9</v>
      </c>
      <c r="Y79" s="11" t="s">
        <v>9</v>
      </c>
      <c r="Z79" s="11" t="s">
        <v>9</v>
      </c>
      <c r="AA79" s="11" t="s">
        <v>9</v>
      </c>
      <c r="AB79" s="11" t="s">
        <v>9</v>
      </c>
      <c r="AC79" s="11" t="s">
        <v>9</v>
      </c>
      <c r="AD79" s="11" t="s">
        <v>9</v>
      </c>
      <c r="AF79" s="11" t="s">
        <v>9</v>
      </c>
      <c r="AG79" s="11" t="s">
        <v>9</v>
      </c>
      <c r="AH79" s="11" t="s">
        <v>9</v>
      </c>
      <c r="AI79" s="11" t="s">
        <v>9</v>
      </c>
      <c r="AJ79" s="11" t="s">
        <v>9</v>
      </c>
      <c r="AK79" s="11" t="s">
        <v>9</v>
      </c>
      <c r="AL79" s="11" t="s">
        <v>9</v>
      </c>
      <c r="AM79" s="11" t="s">
        <v>9</v>
      </c>
    </row>
    <row r="80" spans="3:39" s="7" customFormat="1" ht="13" x14ac:dyDescent="0.3">
      <c r="C80" s="13" t="str">
        <f>+"Total "&amp;C71</f>
        <v>Total Capex</v>
      </c>
      <c r="D80" s="13"/>
      <c r="E80" s="13"/>
      <c r="F80" s="13"/>
      <c r="G80" s="14">
        <f t="shared" ref="G80:K80" si="199">+SUM(G72:G78)</f>
        <v>4.1462592966907671E-2</v>
      </c>
      <c r="H80" s="14">
        <f t="shared" si="199"/>
        <v>8.6034880406333419E-2</v>
      </c>
      <c r="I80" s="14">
        <f t="shared" si="199"/>
        <v>0.13395008940371611</v>
      </c>
      <c r="J80" s="14">
        <f t="shared" si="199"/>
        <v>0.1854589390759025</v>
      </c>
      <c r="K80" s="14">
        <f t="shared" si="199"/>
        <v>0.19936835950659515</v>
      </c>
      <c r="L80" s="265"/>
      <c r="N80" s="14">
        <f t="shared" ref="N80:S80" si="200">+SUM(N72:N78)</f>
        <v>0.1772525849335303</v>
      </c>
      <c r="O80" s="14">
        <f t="shared" si="200"/>
        <v>0.37754800590841953</v>
      </c>
      <c r="P80" s="14">
        <f t="shared" si="200"/>
        <v>0.60388183161004427</v>
      </c>
      <c r="Q80" s="14">
        <f t="shared" si="200"/>
        <v>0.85963905465288026</v>
      </c>
      <c r="R80" s="14">
        <f t="shared" si="200"/>
        <v>0.97139213175775474</v>
      </c>
      <c r="S80" s="14">
        <f t="shared" si="200"/>
        <v>1.0976731088862626</v>
      </c>
      <c r="T80" s="14">
        <f>+SUM(T72:T78)</f>
        <v>1.2403706130414767</v>
      </c>
      <c r="U80" s="14">
        <f>+SUM(U72:U78)</f>
        <v>1.4016187927368684</v>
      </c>
      <c r="V80" s="49"/>
      <c r="W80" s="14">
        <f t="shared" ref="W80:AB80" si="201">+SUM(W72:W78)</f>
        <v>4.1462592966907671E-2</v>
      </c>
      <c r="X80" s="14">
        <f t="shared" si="201"/>
        <v>8.6034880406333419E-2</v>
      </c>
      <c r="Y80" s="14">
        <f t="shared" si="201"/>
        <v>0.13395008940371611</v>
      </c>
      <c r="Z80" s="14">
        <f t="shared" si="201"/>
        <v>0.1854589390759025</v>
      </c>
      <c r="AA80" s="14">
        <f t="shared" si="201"/>
        <v>0.19936835950659515</v>
      </c>
      <c r="AB80" s="14">
        <f t="shared" si="201"/>
        <v>0.21432098646958975</v>
      </c>
      <c r="AC80" s="14">
        <f>+SUM(AC72:AC78)</f>
        <v>0.23039506045480895</v>
      </c>
      <c r="AD80" s="14">
        <f>+SUM(AD72:AD78)</f>
        <v>0.24767468998891962</v>
      </c>
      <c r="AF80" s="14">
        <f t="shared" ref="AF80:AJ80" si="202">+SUM(AF72:AF78)</f>
        <v>4.1462592966907671E-2</v>
      </c>
      <c r="AG80" s="14">
        <f t="shared" si="202"/>
        <v>8.6034880406333419E-2</v>
      </c>
      <c r="AH80" s="14">
        <f t="shared" si="202"/>
        <v>0.13395008940371611</v>
      </c>
      <c r="AI80" s="14">
        <f t="shared" si="202"/>
        <v>0.1854589390759025</v>
      </c>
      <c r="AJ80" s="14">
        <f t="shared" si="202"/>
        <v>0.19936835950659515</v>
      </c>
      <c r="AK80" s="14">
        <f t="shared" ref="AK80" si="203">+SUM(AK72:AK78)</f>
        <v>0.21432098646958975</v>
      </c>
      <c r="AL80" s="14">
        <f>+SUM(AL72:AL78)</f>
        <v>0.23039506045480895</v>
      </c>
      <c r="AM80" s="14">
        <f>+SUM(AM72:AM78)</f>
        <v>0.24767468998891962</v>
      </c>
    </row>
    <row r="81" spans="2:39" s="7" customFormat="1" ht="13" x14ac:dyDescent="0.3">
      <c r="C81" s="13"/>
      <c r="D81" s="13"/>
      <c r="E81" s="13"/>
      <c r="F81" s="13"/>
      <c r="G81" s="14"/>
      <c r="H81" s="14"/>
      <c r="I81" s="14"/>
      <c r="J81" s="14"/>
      <c r="K81" s="14"/>
      <c r="L81" s="265"/>
      <c r="N81" s="49"/>
      <c r="O81" s="49"/>
      <c r="P81" s="49"/>
      <c r="Q81" s="49"/>
      <c r="R81" s="49"/>
      <c r="S81" s="49"/>
      <c r="T81" s="49"/>
      <c r="U81" s="49"/>
      <c r="V81" s="17"/>
      <c r="W81" s="49"/>
      <c r="X81" s="49"/>
      <c r="Y81" s="49"/>
      <c r="Z81" s="49"/>
      <c r="AA81" s="49"/>
      <c r="AB81" s="49"/>
      <c r="AC81" s="49"/>
      <c r="AD81" s="49"/>
      <c r="AF81" s="49"/>
      <c r="AG81" s="49"/>
      <c r="AH81" s="49"/>
      <c r="AI81" s="49"/>
      <c r="AJ81" s="49"/>
      <c r="AK81" s="49"/>
      <c r="AL81" s="49"/>
      <c r="AM81" s="49"/>
    </row>
    <row r="82" spans="2:39" s="7" customFormat="1" ht="13" x14ac:dyDescent="0.3">
      <c r="B82" s="533" t="b">
        <f>+IF(case=1,"Note: Does not assume mid-year convention for acqusitions.")</f>
        <v>0</v>
      </c>
      <c r="C82" s="58"/>
      <c r="D82" s="42"/>
      <c r="E82" s="13"/>
      <c r="F82" s="13"/>
      <c r="G82" s="15"/>
      <c r="H82" s="16"/>
      <c r="I82" s="16"/>
      <c r="J82" s="16"/>
      <c r="K82" s="16"/>
      <c r="L82" s="266"/>
      <c r="N82" s="15"/>
      <c r="O82" s="15"/>
      <c r="P82" s="15"/>
      <c r="Q82" s="15"/>
      <c r="R82" s="15"/>
      <c r="S82" s="15"/>
      <c r="T82" s="15"/>
      <c r="U82" s="15"/>
      <c r="W82" s="15"/>
      <c r="X82" s="15"/>
      <c r="Y82" s="15"/>
      <c r="Z82" s="15"/>
      <c r="AA82" s="15"/>
      <c r="AB82" s="15"/>
      <c r="AC82" s="15"/>
      <c r="AD82" s="15"/>
      <c r="AF82" s="15"/>
      <c r="AG82" s="15"/>
      <c r="AH82" s="15"/>
      <c r="AI82" s="15"/>
      <c r="AJ82" s="15"/>
      <c r="AK82" s="15"/>
      <c r="AL82" s="15"/>
      <c r="AM82" s="15"/>
    </row>
    <row r="83" spans="2:39" s="7" customFormat="1" ht="13" x14ac:dyDescent="0.3">
      <c r="B83" s="5"/>
      <c r="D83" s="13"/>
      <c r="E83" s="13"/>
      <c r="F83" s="13"/>
      <c r="G83" s="15"/>
      <c r="H83" s="16"/>
      <c r="I83" s="16"/>
      <c r="J83" s="16"/>
      <c r="K83" s="16"/>
      <c r="L83" s="266"/>
      <c r="N83" s="15"/>
      <c r="O83" s="15"/>
      <c r="P83" s="15"/>
      <c r="Q83" s="15"/>
      <c r="R83" s="15"/>
      <c r="S83" s="15"/>
      <c r="T83" s="15"/>
      <c r="U83" s="15"/>
      <c r="W83" s="15"/>
      <c r="X83" s="15"/>
      <c r="Y83" s="15"/>
      <c r="Z83" s="15"/>
      <c r="AA83" s="15"/>
      <c r="AB83" s="15"/>
      <c r="AC83" s="15"/>
      <c r="AD83" s="15"/>
      <c r="AF83" s="15"/>
      <c r="AG83" s="15"/>
      <c r="AH83" s="15"/>
      <c r="AI83" s="15"/>
      <c r="AJ83" s="15"/>
      <c r="AK83" s="15"/>
      <c r="AL83" s="15"/>
      <c r="AM83" s="15"/>
    </row>
    <row r="84" spans="2:39" s="7" customFormat="1" ht="13" x14ac:dyDescent="0.3">
      <c r="C84" s="23" t="s">
        <v>72</v>
      </c>
      <c r="D84" s="23"/>
      <c r="E84" s="23"/>
      <c r="F84" s="23"/>
      <c r="G84" s="15"/>
      <c r="H84" s="16"/>
      <c r="I84" s="16"/>
      <c r="J84" s="16"/>
      <c r="K84" s="16"/>
      <c r="L84" s="266"/>
      <c r="N84" s="16"/>
      <c r="O84" s="16"/>
      <c r="P84" s="16"/>
      <c r="Q84" s="16"/>
      <c r="R84" s="16"/>
      <c r="S84" s="16"/>
      <c r="T84" s="16"/>
      <c r="U84" s="16"/>
      <c r="W84" s="16"/>
      <c r="X84" s="16"/>
      <c r="Y84" s="16"/>
      <c r="Z84" s="16"/>
      <c r="AA84" s="16"/>
      <c r="AB84" s="16"/>
      <c r="AC84" s="16"/>
      <c r="AD84" s="16"/>
      <c r="AF84" s="16"/>
      <c r="AG84" s="16"/>
      <c r="AH84" s="16"/>
      <c r="AI84" s="16"/>
      <c r="AJ84" s="16"/>
      <c r="AK84" s="16"/>
      <c r="AL84" s="16"/>
      <c r="AM84" s="16"/>
    </row>
    <row r="85" spans="2:39" s="7" customFormat="1" ht="13" x14ac:dyDescent="0.3">
      <c r="C85" s="538" t="str">
        <f t="shared" ref="C85:C91" si="204">+C61</f>
        <v>2026 Acquisitions</v>
      </c>
      <c r="D85" s="538"/>
      <c r="E85" s="538"/>
      <c r="F85" s="538"/>
      <c r="G85" s="539">
        <f>+CHOOSE(Model!$U$13,Acquisitions!N85,Acquisitions!W85,AF85)</f>
        <v>4.1462592966907671E-2</v>
      </c>
      <c r="H85" s="539">
        <f>+CHOOSE(Model!$U$13,Acquisitions!O85,Acquisitions!X85,AG85)</f>
        <v>4.4572287439425748E-2</v>
      </c>
      <c r="I85" s="539">
        <f>+CHOOSE(Model!$U$13,Acquisitions!P85,Acquisitions!Y85,AH85)</f>
        <v>4.7915208997382677E-2</v>
      </c>
      <c r="J85" s="539">
        <f>+CHOOSE(Model!$U$13,Acquisitions!Q85,Acquisitions!Z85,AI85)</f>
        <v>5.1508849672186371E-2</v>
      </c>
      <c r="K85" s="539">
        <f>+CHOOSE(Model!$U$13,Acquisitions!R85,Acquisitions!AA85,AJ85)</f>
        <v>5.5372013397600339E-2</v>
      </c>
      <c r="L85" s="263"/>
      <c r="M85" s="6"/>
      <c r="N85" s="8">
        <f t="shared" ref="N85:T85" si="205">+N27*N$23</f>
        <v>0.1772525849335303</v>
      </c>
      <c r="O85" s="8">
        <f t="shared" si="205"/>
        <v>0.20029542097488923</v>
      </c>
      <c r="P85" s="8">
        <f t="shared" si="205"/>
        <v>0.2263338257016248</v>
      </c>
      <c r="Q85" s="8">
        <f t="shared" si="205"/>
        <v>0.25575722304283599</v>
      </c>
      <c r="R85" s="8">
        <f t="shared" si="205"/>
        <v>0.28900566203840466</v>
      </c>
      <c r="S85" s="8">
        <f t="shared" si="205"/>
        <v>0.32657639810339723</v>
      </c>
      <c r="T85" s="8">
        <f t="shared" si="205"/>
        <v>0.36903132985683884</v>
      </c>
      <c r="U85" s="8">
        <f t="shared" ref="U85" si="206">+U27*U$23</f>
        <v>0.41700540273822778</v>
      </c>
      <c r="V85" s="8"/>
      <c r="W85" s="8">
        <f t="shared" ref="W85:AC85" si="207">+W27*W$23</f>
        <v>4.1462592966907671E-2</v>
      </c>
      <c r="X85" s="8">
        <f t="shared" si="207"/>
        <v>4.4572287439425748E-2</v>
      </c>
      <c r="Y85" s="8">
        <f t="shared" si="207"/>
        <v>4.7915208997382677E-2</v>
      </c>
      <c r="Z85" s="8">
        <f t="shared" si="207"/>
        <v>5.1508849672186371E-2</v>
      </c>
      <c r="AA85" s="8">
        <f t="shared" si="207"/>
        <v>5.5372013397600339E-2</v>
      </c>
      <c r="AB85" s="8">
        <f t="shared" si="207"/>
        <v>5.9524914402420366E-2</v>
      </c>
      <c r="AC85" s="8">
        <f t="shared" si="207"/>
        <v>6.3989282982601883E-2</v>
      </c>
      <c r="AD85" s="8">
        <f t="shared" ref="AD85" si="208">+AD27*AD$23</f>
        <v>6.8788479206297035E-2</v>
      </c>
      <c r="AF85" s="8">
        <f t="shared" ref="AF85:AJ85" si="209">+AF27*AF$23</f>
        <v>4.1462592966907671E-2</v>
      </c>
      <c r="AG85" s="8">
        <f t="shared" si="209"/>
        <v>4.4572287439425748E-2</v>
      </c>
      <c r="AH85" s="8">
        <f t="shared" si="209"/>
        <v>4.7915208997382677E-2</v>
      </c>
      <c r="AI85" s="8">
        <f t="shared" si="209"/>
        <v>5.1508849672186371E-2</v>
      </c>
      <c r="AJ85" s="8">
        <f t="shared" si="209"/>
        <v>5.5372013397600339E-2</v>
      </c>
      <c r="AK85" s="8">
        <f t="shared" ref="AK85:AL85" si="210">+AK27*AK$23</f>
        <v>5.9524914402420366E-2</v>
      </c>
      <c r="AL85" s="8">
        <f t="shared" si="210"/>
        <v>6.3989282982601883E-2</v>
      </c>
      <c r="AM85" s="8">
        <f t="shared" ref="AM85" si="211">+AM27*AM$23</f>
        <v>6.8788479206297035E-2</v>
      </c>
    </row>
    <row r="86" spans="2:39" s="7" customFormat="1" ht="13" x14ac:dyDescent="0.3">
      <c r="C86" s="5" t="str">
        <f t="shared" si="204"/>
        <v>2027 Acquisitions</v>
      </c>
      <c r="D86" s="5"/>
      <c r="E86" s="5"/>
      <c r="F86" s="5"/>
      <c r="G86" s="137"/>
      <c r="H86" s="537">
        <f>+CHOOSE(Model!$U$13,Acquisitions!O86,Acquisitions!X86,AG86)</f>
        <v>4.1462592966907671E-2</v>
      </c>
      <c r="I86" s="537">
        <f>+CHOOSE(Model!$U$13,Acquisitions!P86,Acquisitions!Y86,AH86)</f>
        <v>4.4572287439425748E-2</v>
      </c>
      <c r="J86" s="537">
        <f>+CHOOSE(Model!$U$13,Acquisitions!Q86,Acquisitions!Z86,AI86)</f>
        <v>4.7915208997382677E-2</v>
      </c>
      <c r="K86" s="537">
        <f>+CHOOSE(Model!$U$13,Acquisitions!R86,Acquisitions!AA86,AJ86)</f>
        <v>5.1508849672186371E-2</v>
      </c>
      <c r="L86" s="263"/>
      <c r="M86" s="6"/>
      <c r="N86" s="19"/>
      <c r="O86" s="142">
        <f t="shared" ref="O86:T86" si="212">+O28*O$23</f>
        <v>0.1772525849335303</v>
      </c>
      <c r="P86" s="142">
        <f t="shared" si="212"/>
        <v>0.20029542097488923</v>
      </c>
      <c r="Q86" s="142">
        <f t="shared" si="212"/>
        <v>0.2263338257016248</v>
      </c>
      <c r="R86" s="142">
        <f t="shared" si="212"/>
        <v>0.25575722304283599</v>
      </c>
      <c r="S86" s="142">
        <f t="shared" si="212"/>
        <v>0.28900566203840466</v>
      </c>
      <c r="T86" s="142">
        <f t="shared" si="212"/>
        <v>0.32657639810339723</v>
      </c>
      <c r="U86" s="142">
        <f t="shared" ref="U86" si="213">+U28*U$23</f>
        <v>0.36903132985683884</v>
      </c>
      <c r="V86" s="19"/>
      <c r="W86" s="19"/>
      <c r="X86" s="142">
        <f t="shared" ref="X86:AC86" si="214">+X28*X$23</f>
        <v>4.1462592966907671E-2</v>
      </c>
      <c r="Y86" s="142">
        <f t="shared" si="214"/>
        <v>4.4572287439425748E-2</v>
      </c>
      <c r="Z86" s="142">
        <f t="shared" si="214"/>
        <v>4.7915208997382677E-2</v>
      </c>
      <c r="AA86" s="142">
        <f t="shared" si="214"/>
        <v>5.1508849672186371E-2</v>
      </c>
      <c r="AB86" s="142">
        <f t="shared" si="214"/>
        <v>5.5372013397600339E-2</v>
      </c>
      <c r="AC86" s="142">
        <f t="shared" si="214"/>
        <v>5.9524914402420366E-2</v>
      </c>
      <c r="AD86" s="142">
        <f t="shared" ref="AD86" si="215">+AD28*AD$23</f>
        <v>6.3989282982601883E-2</v>
      </c>
      <c r="AF86" s="19"/>
      <c r="AG86" s="142">
        <f t="shared" ref="AG86:AJ86" si="216">+AG28*AG$23</f>
        <v>4.1462592966907671E-2</v>
      </c>
      <c r="AH86" s="142">
        <f t="shared" si="216"/>
        <v>4.4572287439425748E-2</v>
      </c>
      <c r="AI86" s="142">
        <f t="shared" si="216"/>
        <v>4.7915208997382677E-2</v>
      </c>
      <c r="AJ86" s="142">
        <f t="shared" si="216"/>
        <v>5.1508849672186371E-2</v>
      </c>
      <c r="AK86" s="142">
        <f t="shared" ref="AK86:AL86" si="217">+AK28*AK$23</f>
        <v>5.5372013397600339E-2</v>
      </c>
      <c r="AL86" s="142">
        <f t="shared" si="217"/>
        <v>5.9524914402420366E-2</v>
      </c>
      <c r="AM86" s="142">
        <f t="shared" ref="AM86" si="218">+AM28*AM$23</f>
        <v>6.3989282982601883E-2</v>
      </c>
    </row>
    <row r="87" spans="2:39" s="7" customFormat="1" ht="13" x14ac:dyDescent="0.3">
      <c r="C87" s="538" t="str">
        <f t="shared" si="204"/>
        <v>2028 Acquisitions</v>
      </c>
      <c r="D87" s="538"/>
      <c r="E87" s="538"/>
      <c r="F87" s="538"/>
      <c r="G87" s="540"/>
      <c r="H87" s="540"/>
      <c r="I87" s="540">
        <f>+CHOOSE(Model!$U$13,Acquisitions!P87,Acquisitions!Y87,AH87)</f>
        <v>4.1462592966907671E-2</v>
      </c>
      <c r="J87" s="540">
        <f>+CHOOSE(Model!$U$13,Acquisitions!Q87,Acquisitions!Z87,AI87)</f>
        <v>4.4572287439425748E-2</v>
      </c>
      <c r="K87" s="540">
        <f>+CHOOSE(Model!$U$13,Acquisitions!R87,Acquisitions!AA87,AJ87)</f>
        <v>4.7915208997382677E-2</v>
      </c>
      <c r="L87" s="263"/>
      <c r="M87" s="6"/>
      <c r="N87" s="19"/>
      <c r="O87" s="142"/>
      <c r="P87" s="142">
        <f t="shared" ref="P87:U87" si="219">+P29*P$23</f>
        <v>0.1772525849335303</v>
      </c>
      <c r="Q87" s="142">
        <f t="shared" si="219"/>
        <v>0.20029542097488923</v>
      </c>
      <c r="R87" s="142">
        <f t="shared" si="219"/>
        <v>0.2263338257016248</v>
      </c>
      <c r="S87" s="142">
        <f t="shared" si="219"/>
        <v>0.25575722304283599</v>
      </c>
      <c r="T87" s="142">
        <f t="shared" si="219"/>
        <v>0.28900566203840466</v>
      </c>
      <c r="U87" s="142">
        <f t="shared" si="219"/>
        <v>0.32657639810339723</v>
      </c>
      <c r="V87" s="19"/>
      <c r="W87" s="19"/>
      <c r="X87" s="142"/>
      <c r="Y87" s="142">
        <f t="shared" ref="Y87:AD87" si="220">+Y29*Y$23</f>
        <v>4.1462592966907671E-2</v>
      </c>
      <c r="Z87" s="142">
        <f t="shared" si="220"/>
        <v>4.4572287439425748E-2</v>
      </c>
      <c r="AA87" s="142">
        <f t="shared" si="220"/>
        <v>4.7915208997382677E-2</v>
      </c>
      <c r="AB87" s="142">
        <f t="shared" si="220"/>
        <v>5.1508849672186371E-2</v>
      </c>
      <c r="AC87" s="142">
        <f t="shared" si="220"/>
        <v>5.5372013397600339E-2</v>
      </c>
      <c r="AD87" s="142">
        <f t="shared" si="220"/>
        <v>5.9524914402420366E-2</v>
      </c>
      <c r="AF87" s="19"/>
      <c r="AG87" s="142"/>
      <c r="AH87" s="142">
        <f t="shared" ref="AH87:AJ87" si="221">+AH29*AH$23</f>
        <v>4.1462592966907671E-2</v>
      </c>
      <c r="AI87" s="142">
        <f t="shared" si="221"/>
        <v>4.4572287439425748E-2</v>
      </c>
      <c r="AJ87" s="142">
        <f t="shared" si="221"/>
        <v>4.7915208997382677E-2</v>
      </c>
      <c r="AK87" s="142">
        <f t="shared" ref="AK87:AM87" si="222">+AK29*AK$23</f>
        <v>5.1508849672186371E-2</v>
      </c>
      <c r="AL87" s="142">
        <f t="shared" si="222"/>
        <v>5.5372013397600339E-2</v>
      </c>
      <c r="AM87" s="142">
        <f t="shared" si="222"/>
        <v>5.9524914402420366E-2</v>
      </c>
    </row>
    <row r="88" spans="2:39" s="7" customFormat="1" ht="13" x14ac:dyDescent="0.3">
      <c r="C88" s="5" t="str">
        <f t="shared" si="204"/>
        <v>2029 Acquisitions</v>
      </c>
      <c r="D88" s="5"/>
      <c r="E88" s="5"/>
      <c r="F88" s="5"/>
      <c r="G88" s="137"/>
      <c r="H88" s="137"/>
      <c r="I88" s="137"/>
      <c r="J88" s="537">
        <f>+CHOOSE(Model!$U$13,Acquisitions!Q88,Acquisitions!Z88,AI88)</f>
        <v>4.1462592966907671E-2</v>
      </c>
      <c r="K88" s="537">
        <f>+CHOOSE(Model!$U$13,Acquisitions!R88,Acquisitions!AA88,AJ88)</f>
        <v>4.4572287439425748E-2</v>
      </c>
      <c r="L88" s="263"/>
      <c r="M88" s="6"/>
      <c r="N88" s="19"/>
      <c r="O88" s="142"/>
      <c r="P88" s="142"/>
      <c r="Q88" s="142">
        <f>+Q30*Q$23</f>
        <v>0.1772525849335303</v>
      </c>
      <c r="R88" s="142">
        <f>+R30*R$23</f>
        <v>0.20029542097488923</v>
      </c>
      <c r="S88" s="142">
        <f>+S30*S$23</f>
        <v>0.2263338257016248</v>
      </c>
      <c r="T88" s="142">
        <f>+T30*T$23</f>
        <v>0.25575722304283599</v>
      </c>
      <c r="U88" s="142">
        <f>+U30*U$23</f>
        <v>0.28900566203840466</v>
      </c>
      <c r="V88" s="19"/>
      <c r="W88" s="19"/>
      <c r="X88" s="142"/>
      <c r="Y88" s="142"/>
      <c r="Z88" s="142">
        <f>+Z30*Z$23</f>
        <v>4.1462592966907671E-2</v>
      </c>
      <c r="AA88" s="142">
        <f>+AA30*AA$23</f>
        <v>4.4572287439425748E-2</v>
      </c>
      <c r="AB88" s="142">
        <f>+AB30*AB$23</f>
        <v>4.7915208997382677E-2</v>
      </c>
      <c r="AC88" s="142">
        <f>+AC30*AC$23</f>
        <v>5.1508849672186371E-2</v>
      </c>
      <c r="AD88" s="142">
        <f>+AD30*AD$23</f>
        <v>5.5372013397600339E-2</v>
      </c>
      <c r="AF88" s="19"/>
      <c r="AG88" s="142"/>
      <c r="AH88" s="142"/>
      <c r="AI88" s="142">
        <f>+AI30*AI$23</f>
        <v>4.1462592966907671E-2</v>
      </c>
      <c r="AJ88" s="142">
        <f>+AJ30*AJ$23</f>
        <v>4.4572287439425748E-2</v>
      </c>
      <c r="AK88" s="142">
        <f>+AK30*AK$23</f>
        <v>4.7915208997382677E-2</v>
      </c>
      <c r="AL88" s="142">
        <f>+AL30*AL$23</f>
        <v>5.1508849672186371E-2</v>
      </c>
      <c r="AM88" s="142">
        <f>+AM30*AM$23</f>
        <v>5.5372013397600339E-2</v>
      </c>
    </row>
    <row r="89" spans="2:39" s="7" customFormat="1" ht="13" x14ac:dyDescent="0.3">
      <c r="C89" s="538" t="str">
        <f t="shared" si="204"/>
        <v>2030 Acquisitions</v>
      </c>
      <c r="D89" s="538"/>
      <c r="E89" s="538"/>
      <c r="F89" s="538"/>
      <c r="G89" s="540"/>
      <c r="H89" s="540"/>
      <c r="I89" s="540"/>
      <c r="J89" s="540"/>
      <c r="K89" s="952">
        <f>+CHOOSE(Model!$U$13,Acquisitions!R89,Acquisitions!AA89,AJ89)</f>
        <v>0</v>
      </c>
      <c r="L89" s="263"/>
      <c r="M89" s="6"/>
      <c r="N89" s="19"/>
      <c r="O89" s="142"/>
      <c r="P89" s="142"/>
      <c r="Q89" s="142"/>
      <c r="R89" s="142">
        <f>+R31*R$23</f>
        <v>0</v>
      </c>
      <c r="S89" s="142">
        <f>+S31*S$23</f>
        <v>0</v>
      </c>
      <c r="T89" s="142">
        <f>+T31*T$23</f>
        <v>0</v>
      </c>
      <c r="U89" s="142">
        <f>+U31*U$23</f>
        <v>0</v>
      </c>
      <c r="V89" s="19"/>
      <c r="W89" s="19"/>
      <c r="X89" s="142"/>
      <c r="Y89" s="142"/>
      <c r="Z89" s="142"/>
      <c r="AA89" s="142">
        <f>+AA31*AA$23</f>
        <v>0</v>
      </c>
      <c r="AB89" s="142">
        <f t="shared" ref="AB89:AC91" si="223">+AB31*AB$23</f>
        <v>0</v>
      </c>
      <c r="AC89" s="142">
        <f t="shared" si="223"/>
        <v>0</v>
      </c>
      <c r="AD89" s="142">
        <f t="shared" ref="AD89" si="224">+AD31*AD$23</f>
        <v>0</v>
      </c>
      <c r="AF89" s="19"/>
      <c r="AG89" s="142"/>
      <c r="AH89" s="142"/>
      <c r="AI89" s="142"/>
      <c r="AJ89" s="142">
        <f>+AJ31*AJ$23</f>
        <v>0</v>
      </c>
      <c r="AK89" s="142">
        <f t="shared" ref="AK89:AL89" si="225">+AK31*AK$23</f>
        <v>0</v>
      </c>
      <c r="AL89" s="142">
        <f t="shared" si="225"/>
        <v>0</v>
      </c>
      <c r="AM89" s="142">
        <f t="shared" ref="AM89" si="226">+AM31*AM$23</f>
        <v>0</v>
      </c>
    </row>
    <row r="90" spans="2:39" s="7" customFormat="1" ht="13" hidden="1" outlineLevel="1" x14ac:dyDescent="0.3">
      <c r="C90" s="5" t="str">
        <f t="shared" si="204"/>
        <v>2031 Acquisitions</v>
      </c>
      <c r="D90" s="5"/>
      <c r="E90" s="5"/>
      <c r="F90" s="5"/>
      <c r="G90" s="137"/>
      <c r="H90" s="137"/>
      <c r="I90" s="137"/>
      <c r="J90" s="137"/>
      <c r="K90" s="137"/>
      <c r="L90" s="263"/>
      <c r="M90" s="6"/>
      <c r="N90" s="19"/>
      <c r="O90" s="142"/>
      <c r="P90" s="142"/>
      <c r="Q90" s="142"/>
      <c r="R90" s="142"/>
      <c r="S90" s="142">
        <f>+S32*S$23</f>
        <v>0</v>
      </c>
      <c r="T90" s="142">
        <f>+T32*T$23</f>
        <v>0</v>
      </c>
      <c r="U90" s="142">
        <f>+U32*U$23</f>
        <v>0</v>
      </c>
      <c r="V90" s="19"/>
      <c r="W90" s="19"/>
      <c r="X90" s="142"/>
      <c r="Y90" s="142"/>
      <c r="Z90" s="142"/>
      <c r="AA90" s="142"/>
      <c r="AB90" s="142">
        <f t="shared" si="223"/>
        <v>0</v>
      </c>
      <c r="AC90" s="142">
        <f t="shared" si="223"/>
        <v>0</v>
      </c>
      <c r="AD90" s="142">
        <f t="shared" ref="AD90" si="227">+AD32*AD$23</f>
        <v>0</v>
      </c>
      <c r="AF90" s="19"/>
      <c r="AG90" s="142"/>
      <c r="AH90" s="142"/>
      <c r="AI90" s="142"/>
      <c r="AJ90" s="142"/>
      <c r="AK90" s="142">
        <f t="shared" ref="AK90:AL90" si="228">+AK32*AK$23</f>
        <v>0</v>
      </c>
      <c r="AL90" s="142">
        <f t="shared" si="228"/>
        <v>0</v>
      </c>
      <c r="AM90" s="142">
        <f t="shared" ref="AM90" si="229">+AM32*AM$23</f>
        <v>0</v>
      </c>
    </row>
    <row r="91" spans="2:39" s="7" customFormat="1" ht="13" hidden="1" outlineLevel="1" x14ac:dyDescent="0.3">
      <c r="C91" s="538" t="str">
        <f t="shared" si="204"/>
        <v>2032 Acquisitions</v>
      </c>
      <c r="D91" s="538"/>
      <c r="E91" s="538"/>
      <c r="F91" s="538"/>
      <c r="G91" s="540"/>
      <c r="H91" s="540"/>
      <c r="I91" s="540"/>
      <c r="J91" s="540"/>
      <c r="K91" s="540"/>
      <c r="L91" s="263"/>
      <c r="M91" s="6"/>
      <c r="N91" s="19"/>
      <c r="O91" s="142"/>
      <c r="P91" s="142"/>
      <c r="Q91" s="142"/>
      <c r="R91" s="142"/>
      <c r="S91" s="142"/>
      <c r="T91" s="142">
        <f>+T33*T$23</f>
        <v>0</v>
      </c>
      <c r="U91" s="142">
        <f>+U33*U$23</f>
        <v>0</v>
      </c>
      <c r="V91" s="19"/>
      <c r="W91" s="19"/>
      <c r="X91" s="142"/>
      <c r="Y91" s="142"/>
      <c r="Z91" s="142"/>
      <c r="AA91" s="142"/>
      <c r="AB91" s="142"/>
      <c r="AC91" s="142">
        <f t="shared" si="223"/>
        <v>0</v>
      </c>
      <c r="AD91" s="142">
        <f t="shared" ref="AD91" si="230">+AD33*AD$23</f>
        <v>0</v>
      </c>
      <c r="AF91" s="19"/>
      <c r="AG91" s="142"/>
      <c r="AH91" s="142"/>
      <c r="AI91" s="142"/>
      <c r="AJ91" s="142"/>
      <c r="AK91" s="142"/>
      <c r="AL91" s="142">
        <f t="shared" ref="AL91:AM91" si="231">+AL33*AL$23</f>
        <v>0</v>
      </c>
      <c r="AM91" s="142">
        <f t="shared" si="231"/>
        <v>0</v>
      </c>
    </row>
    <row r="92" spans="2:39" s="7" customFormat="1" ht="5.15" customHeight="1" collapsed="1" x14ac:dyDescent="0.3">
      <c r="C92" s="5"/>
      <c r="D92" s="5"/>
      <c r="E92" s="5"/>
      <c r="F92" s="5"/>
      <c r="G92" s="11" t="s">
        <v>9</v>
      </c>
      <c r="H92" s="11" t="s">
        <v>9</v>
      </c>
      <c r="I92" s="11" t="s">
        <v>9</v>
      </c>
      <c r="J92" s="11" t="s">
        <v>9</v>
      </c>
      <c r="K92" s="11" t="s">
        <v>9</v>
      </c>
      <c r="L92" s="262"/>
      <c r="M92" s="5"/>
      <c r="N92" s="11" t="s">
        <v>9</v>
      </c>
      <c r="O92" s="11" t="s">
        <v>9</v>
      </c>
      <c r="P92" s="11" t="s">
        <v>9</v>
      </c>
      <c r="Q92" s="11" t="s">
        <v>9</v>
      </c>
      <c r="R92" s="11" t="s">
        <v>9</v>
      </c>
      <c r="S92" s="11" t="s">
        <v>9</v>
      </c>
      <c r="T92" s="11" t="s">
        <v>9</v>
      </c>
      <c r="U92" s="11" t="s">
        <v>9</v>
      </c>
      <c r="V92" s="6"/>
      <c r="W92" s="11" t="s">
        <v>9</v>
      </c>
      <c r="X92" s="11" t="s">
        <v>9</v>
      </c>
      <c r="Y92" s="11" t="s">
        <v>9</v>
      </c>
      <c r="Z92" s="11" t="s">
        <v>9</v>
      </c>
      <c r="AA92" s="11" t="s">
        <v>9</v>
      </c>
      <c r="AB92" s="11" t="s">
        <v>9</v>
      </c>
      <c r="AC92" s="11" t="s">
        <v>9</v>
      </c>
      <c r="AD92" s="11" t="s">
        <v>9</v>
      </c>
      <c r="AF92" s="11" t="s">
        <v>9</v>
      </c>
      <c r="AG92" s="11" t="s">
        <v>9</v>
      </c>
      <c r="AH92" s="11" t="s">
        <v>9</v>
      </c>
      <c r="AI92" s="11" t="s">
        <v>9</v>
      </c>
      <c r="AJ92" s="11" t="s">
        <v>9</v>
      </c>
      <c r="AK92" s="11" t="s">
        <v>9</v>
      </c>
      <c r="AL92" s="11" t="s">
        <v>9</v>
      </c>
      <c r="AM92" s="11" t="s">
        <v>9</v>
      </c>
    </row>
    <row r="93" spans="2:39" s="7" customFormat="1" ht="13" x14ac:dyDescent="0.3">
      <c r="C93" s="13" t="str">
        <f>+"Total "&amp;C84</f>
        <v>Total D&amp;A</v>
      </c>
      <c r="D93" s="13"/>
      <c r="E93" s="13"/>
      <c r="F93" s="13"/>
      <c r="G93" s="14">
        <f>+SUM(G85:G91)</f>
        <v>4.1462592966907671E-2</v>
      </c>
      <c r="H93" s="14">
        <f t="shared" ref="H93:K93" si="232">+SUM(H85:H91)</f>
        <v>8.6034880406333419E-2</v>
      </c>
      <c r="I93" s="14">
        <f t="shared" si="232"/>
        <v>0.13395008940371611</v>
      </c>
      <c r="J93" s="14">
        <f t="shared" si="232"/>
        <v>0.1854589390759025</v>
      </c>
      <c r="K93" s="14">
        <f t="shared" si="232"/>
        <v>0.19936835950659515</v>
      </c>
      <c r="L93" s="265"/>
      <c r="N93" s="14">
        <f>+SUM(N85:N91)</f>
        <v>0.1772525849335303</v>
      </c>
      <c r="O93" s="14">
        <f t="shared" ref="O93:T93" si="233">+SUM(O85:O91)</f>
        <v>0.37754800590841953</v>
      </c>
      <c r="P93" s="14">
        <f t="shared" si="233"/>
        <v>0.60388183161004427</v>
      </c>
      <c r="Q93" s="14">
        <f t="shared" si="233"/>
        <v>0.85963905465288026</v>
      </c>
      <c r="R93" s="14">
        <f t="shared" si="233"/>
        <v>0.97139213175775474</v>
      </c>
      <c r="S93" s="14">
        <f t="shared" si="233"/>
        <v>1.0976731088862626</v>
      </c>
      <c r="T93" s="14">
        <f t="shared" si="233"/>
        <v>1.2403706130414767</v>
      </c>
      <c r="U93" s="14">
        <f t="shared" ref="U93" si="234">+SUM(U85:U91)</f>
        <v>1.4016187927368684</v>
      </c>
      <c r="V93" s="49"/>
      <c r="W93" s="14">
        <f>+SUM(W85:W91)</f>
        <v>4.1462592966907671E-2</v>
      </c>
      <c r="X93" s="14">
        <f t="shared" ref="X93:AC93" si="235">+SUM(X85:X91)</f>
        <v>8.6034880406333419E-2</v>
      </c>
      <c r="Y93" s="14">
        <f t="shared" si="235"/>
        <v>0.13395008940371611</v>
      </c>
      <c r="Z93" s="14">
        <f t="shared" si="235"/>
        <v>0.1854589390759025</v>
      </c>
      <c r="AA93" s="14">
        <f t="shared" si="235"/>
        <v>0.19936835950659515</v>
      </c>
      <c r="AB93" s="14">
        <f t="shared" si="235"/>
        <v>0.21432098646958975</v>
      </c>
      <c r="AC93" s="14">
        <f t="shared" si="235"/>
        <v>0.23039506045480895</v>
      </c>
      <c r="AD93" s="14">
        <f t="shared" ref="AD93" si="236">+SUM(AD85:AD91)</f>
        <v>0.24767468998891962</v>
      </c>
      <c r="AF93" s="14">
        <f>+SUM(AF85:AF91)</f>
        <v>4.1462592966907671E-2</v>
      </c>
      <c r="AG93" s="14">
        <f t="shared" ref="AG93:AJ93" si="237">+SUM(AG85:AG91)</f>
        <v>8.6034880406333419E-2</v>
      </c>
      <c r="AH93" s="14">
        <f t="shared" si="237"/>
        <v>0.13395008940371611</v>
      </c>
      <c r="AI93" s="14">
        <f t="shared" si="237"/>
        <v>0.1854589390759025</v>
      </c>
      <c r="AJ93" s="14">
        <f t="shared" si="237"/>
        <v>0.19936835950659515</v>
      </c>
      <c r="AK93" s="14">
        <f t="shared" ref="AK93:AL93" si="238">+SUM(AK85:AK91)</f>
        <v>0.21432098646958975</v>
      </c>
      <c r="AL93" s="14">
        <f t="shared" si="238"/>
        <v>0.23039506045480895</v>
      </c>
      <c r="AM93" s="14">
        <f t="shared" ref="AM93" si="239">+SUM(AM85:AM91)</f>
        <v>0.24767468998891962</v>
      </c>
    </row>
    <row r="94" spans="2:39" s="7" customFormat="1" ht="13" x14ac:dyDescent="0.3">
      <c r="C94" s="13"/>
      <c r="D94" s="13"/>
      <c r="E94" s="13"/>
      <c r="F94" s="13"/>
      <c r="G94" s="14"/>
      <c r="H94" s="14"/>
      <c r="I94" s="14"/>
      <c r="J94" s="14"/>
      <c r="K94" s="14"/>
      <c r="L94" s="265"/>
      <c r="N94" s="49"/>
      <c r="O94" s="49"/>
      <c r="P94" s="49"/>
      <c r="Q94" s="49"/>
      <c r="R94" s="49"/>
      <c r="S94" s="49"/>
      <c r="T94" s="49"/>
      <c r="U94" s="49"/>
      <c r="V94" s="17"/>
      <c r="W94" s="49"/>
      <c r="X94" s="49"/>
      <c r="Y94" s="49"/>
      <c r="Z94" s="49"/>
      <c r="AA94" s="49"/>
      <c r="AB94" s="49"/>
      <c r="AC94" s="49"/>
      <c r="AD94" s="49"/>
      <c r="AF94" s="49"/>
      <c r="AG94" s="49"/>
      <c r="AH94" s="49"/>
      <c r="AI94" s="49"/>
      <c r="AJ94" s="49"/>
      <c r="AK94" s="49"/>
      <c r="AL94" s="49"/>
      <c r="AM94" s="49"/>
    </row>
    <row r="95" spans="2:39" ht="12.75" customHeight="1" x14ac:dyDescent="0.3">
      <c r="C95" s="23" t="s">
        <v>44</v>
      </c>
      <c r="D95" s="23"/>
      <c r="E95" s="23"/>
      <c r="F95" s="23"/>
      <c r="G95" s="15"/>
      <c r="H95" s="16"/>
      <c r="I95" s="16"/>
      <c r="J95" s="16"/>
      <c r="K95" s="16"/>
      <c r="L95" s="266"/>
      <c r="M95" s="41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F95" s="6"/>
      <c r="AG95" s="6"/>
      <c r="AH95" s="6"/>
      <c r="AI95" s="6"/>
      <c r="AJ95" s="6"/>
      <c r="AK95" s="6"/>
      <c r="AL95" s="6"/>
      <c r="AM95" s="6"/>
    </row>
    <row r="96" spans="2:39" ht="12.75" customHeight="1" x14ac:dyDescent="0.3">
      <c r="C96" s="538" t="str">
        <f t="shared" ref="C96:C102" si="240">+C27</f>
        <v>2026 Acquisitions</v>
      </c>
      <c r="D96" s="538"/>
      <c r="E96" s="538"/>
      <c r="F96" s="538"/>
      <c r="G96" s="539">
        <f>+CHOOSE(Model!$U$13,Acquisitions!N96,Acquisitions!W96,AF96)</f>
        <v>1.0032852138115298</v>
      </c>
      <c r="H96" s="539">
        <f>+CHOOSE(Model!$U$13,Acquisitions!O96,Acquisitions!X96,AG96)</f>
        <v>1.0785316048473945</v>
      </c>
      <c r="I96" s="539">
        <f>+CHOOSE(Model!$U$13,Acquisitions!P96,Acquisitions!Y96,AH96)</f>
        <v>1.1594214752109488</v>
      </c>
      <c r="J96" s="539">
        <f>+CHOOSE(Model!$U$13,Acquisitions!Q96,Acquisitions!Z96,AI96)</f>
        <v>1.2463780858517699</v>
      </c>
      <c r="K96" s="539">
        <f>+CHOOSE(Model!$U$13,Acquisitions!R96,Acquisitions!AA96,AJ96)</f>
        <v>1.3398564422906525</v>
      </c>
      <c r="L96" s="263"/>
      <c r="M96" s="6"/>
      <c r="N96" s="647">
        <f>+N$17*N$24</f>
        <v>4.2890442890442895</v>
      </c>
      <c r="O96" s="8">
        <f t="shared" ref="O96:T96" si="241">+O27*O$24</f>
        <v>4.8466200466200471</v>
      </c>
      <c r="P96" s="8">
        <f t="shared" si="241"/>
        <v>5.4766806526806526</v>
      </c>
      <c r="Q96" s="8">
        <f t="shared" si="241"/>
        <v>6.1886491375291364</v>
      </c>
      <c r="R96" s="8">
        <f t="shared" si="241"/>
        <v>6.9931735254079239</v>
      </c>
      <c r="S96" s="8">
        <f t="shared" si="241"/>
        <v>7.902286083710953</v>
      </c>
      <c r="T96" s="8">
        <f t="shared" si="241"/>
        <v>8.9295832745933748</v>
      </c>
      <c r="U96" s="8">
        <f t="shared" ref="U96" si="242">+U27*U$24</f>
        <v>10.090429100290512</v>
      </c>
      <c r="V96" s="8"/>
      <c r="W96" s="647">
        <f>+W$17*W$24</f>
        <v>1.0032852138115298</v>
      </c>
      <c r="X96" s="8">
        <f>+X27*X$24</f>
        <v>1.0785316048473945</v>
      </c>
      <c r="Y96" s="8">
        <f t="shared" ref="Y96:AB99" si="243">+Y27*Y$24</f>
        <v>1.1594214752109488</v>
      </c>
      <c r="Z96" s="8">
        <f t="shared" si="243"/>
        <v>1.2463780858517699</v>
      </c>
      <c r="AA96" s="8">
        <f t="shared" si="243"/>
        <v>1.3398564422906525</v>
      </c>
      <c r="AB96" s="8">
        <f t="shared" si="243"/>
        <v>1.4403456754624515</v>
      </c>
      <c r="AC96" s="8">
        <f t="shared" ref="AC96:AD101" si="244">+AC27*AC$24</f>
        <v>1.5483716011221351</v>
      </c>
      <c r="AD96" s="8">
        <f t="shared" si="244"/>
        <v>1.6644994712062953</v>
      </c>
      <c r="AF96" s="647">
        <f>+AF$17*AF$24</f>
        <v>1.0032852138115298</v>
      </c>
      <c r="AG96" s="8">
        <f>+AG27*AG$24</f>
        <v>1.0785316048473945</v>
      </c>
      <c r="AH96" s="8">
        <f t="shared" ref="AH96:AJ96" si="245">+AH27*AH$24</f>
        <v>1.1594214752109488</v>
      </c>
      <c r="AI96" s="8">
        <f t="shared" si="245"/>
        <v>1.2463780858517699</v>
      </c>
      <c r="AJ96" s="8">
        <f t="shared" si="245"/>
        <v>1.3398564422906525</v>
      </c>
      <c r="AK96" s="8">
        <f t="shared" ref="AK96:AL101" si="246">+AK27*AK$24</f>
        <v>1.4403456754624515</v>
      </c>
      <c r="AL96" s="8">
        <f t="shared" si="246"/>
        <v>1.5483716011221351</v>
      </c>
      <c r="AM96" s="8">
        <f t="shared" ref="AM96" si="247">+AM27*AM$24</f>
        <v>1.6644994712062953</v>
      </c>
    </row>
    <row r="97" spans="3:39" ht="12.75" customHeight="1" x14ac:dyDescent="0.3">
      <c r="C97" s="5" t="str">
        <f t="shared" si="240"/>
        <v>2027 Acquisitions</v>
      </c>
      <c r="D97" s="5"/>
      <c r="E97" s="5"/>
      <c r="F97" s="5"/>
      <c r="G97" s="137"/>
      <c r="H97" s="537">
        <f>+CHOOSE(Model!$U$13,Acquisitions!O97,Acquisitions!X97,AG97)</f>
        <v>1.0032852138115298</v>
      </c>
      <c r="I97" s="537">
        <f>+CHOOSE(Model!$U$13,Acquisitions!P97,Acquisitions!Y97,AH97)</f>
        <v>1.0785316048473945</v>
      </c>
      <c r="J97" s="537">
        <f>+CHOOSE(Model!$U$13,Acquisitions!Q97,Acquisitions!Z97,AI97)</f>
        <v>1.1594214752109488</v>
      </c>
      <c r="K97" s="537">
        <f>+CHOOSE(Model!$U$13,Acquisitions!R97,Acquisitions!AA97,AJ97)</f>
        <v>1.2463780858517699</v>
      </c>
      <c r="L97" s="263"/>
      <c r="M97" s="6"/>
      <c r="N97" s="19"/>
      <c r="O97" s="648">
        <f>+O$17*O$24</f>
        <v>4.2890442890442895</v>
      </c>
      <c r="P97" s="142">
        <f t="shared" ref="P97:U97" si="248">+P28*P$24</f>
        <v>4.8466200466200471</v>
      </c>
      <c r="Q97" s="142">
        <f t="shared" si="248"/>
        <v>5.4766806526806526</v>
      </c>
      <c r="R97" s="142">
        <f t="shared" si="248"/>
        <v>6.1886491375291364</v>
      </c>
      <c r="S97" s="142">
        <f t="shared" si="248"/>
        <v>6.9931735254079239</v>
      </c>
      <c r="T97" s="142">
        <f t="shared" si="248"/>
        <v>7.902286083710953</v>
      </c>
      <c r="U97" s="142">
        <f t="shared" si="248"/>
        <v>8.9295832745933748</v>
      </c>
      <c r="V97" s="19"/>
      <c r="W97" s="19"/>
      <c r="X97" s="648">
        <f>+X$17*X$24</f>
        <v>1.0032852138115298</v>
      </c>
      <c r="Y97" s="142">
        <f>+Y28*Y$24</f>
        <v>1.0785316048473945</v>
      </c>
      <c r="Z97" s="142">
        <f t="shared" si="243"/>
        <v>1.1594214752109488</v>
      </c>
      <c r="AA97" s="142">
        <f t="shared" si="243"/>
        <v>1.2463780858517699</v>
      </c>
      <c r="AB97" s="142">
        <f t="shared" si="243"/>
        <v>1.3398564422906525</v>
      </c>
      <c r="AC97" s="142">
        <f t="shared" si="244"/>
        <v>1.4403456754624515</v>
      </c>
      <c r="AD97" s="142">
        <f t="shared" si="244"/>
        <v>1.5483716011221351</v>
      </c>
      <c r="AF97" s="19"/>
      <c r="AG97" s="648">
        <f>+AG$17*AG$24</f>
        <v>1.0032852138115298</v>
      </c>
      <c r="AH97" s="142">
        <f>+AH28*AH$24</f>
        <v>1.0785316048473945</v>
      </c>
      <c r="AI97" s="142">
        <f t="shared" ref="AI97:AJ97" si="249">+AI28*AI$24</f>
        <v>1.1594214752109488</v>
      </c>
      <c r="AJ97" s="142">
        <f t="shared" si="249"/>
        <v>1.2463780858517699</v>
      </c>
      <c r="AK97" s="142">
        <f t="shared" ref="AK97" si="250">+AK28*AK$24</f>
        <v>1.3398564422906525</v>
      </c>
      <c r="AL97" s="142">
        <f t="shared" si="246"/>
        <v>1.4403456754624515</v>
      </c>
      <c r="AM97" s="142">
        <f t="shared" ref="AM97" si="251">+AM28*AM$24</f>
        <v>1.5483716011221351</v>
      </c>
    </row>
    <row r="98" spans="3:39" ht="12.75" customHeight="1" x14ac:dyDescent="0.3">
      <c r="C98" s="538" t="str">
        <f t="shared" si="240"/>
        <v>2028 Acquisitions</v>
      </c>
      <c r="D98" s="538"/>
      <c r="E98" s="538"/>
      <c r="F98" s="538"/>
      <c r="G98" s="540"/>
      <c r="H98" s="540"/>
      <c r="I98" s="540">
        <f>+CHOOSE(Model!$U$13,Acquisitions!P98,Acquisitions!Y98,AH98)</f>
        <v>1.0032852138115298</v>
      </c>
      <c r="J98" s="540">
        <f>+CHOOSE(Model!$U$13,Acquisitions!Q98,Acquisitions!Z98,AI98)</f>
        <v>1.0785316048473945</v>
      </c>
      <c r="K98" s="540">
        <f>+CHOOSE(Model!$U$13,Acquisitions!R98,Acquisitions!AA98,AJ98)</f>
        <v>1.1594214752109488</v>
      </c>
      <c r="L98" s="263"/>
      <c r="M98" s="6"/>
      <c r="N98" s="19"/>
      <c r="O98" s="142"/>
      <c r="P98" s="648">
        <f>+P$17*P$24</f>
        <v>4.2890442890442895</v>
      </c>
      <c r="Q98" s="142">
        <f>+Q29*Q$24</f>
        <v>4.8466200466200471</v>
      </c>
      <c r="R98" s="142">
        <f>+R29*R$24</f>
        <v>5.4766806526806526</v>
      </c>
      <c r="S98" s="142">
        <f>+S29*S$24</f>
        <v>6.1886491375291364</v>
      </c>
      <c r="T98" s="142">
        <f>+T29*T$24</f>
        <v>6.9931735254079239</v>
      </c>
      <c r="U98" s="142">
        <f>+U29*U$24</f>
        <v>7.902286083710953</v>
      </c>
      <c r="V98" s="19"/>
      <c r="W98" s="19"/>
      <c r="X98" s="142"/>
      <c r="Y98" s="648">
        <f>+Y$17*Y$24</f>
        <v>1.0032852138115298</v>
      </c>
      <c r="Z98" s="142">
        <f>+Z29*Z$24</f>
        <v>1.0785316048473945</v>
      </c>
      <c r="AA98" s="142">
        <f t="shared" si="243"/>
        <v>1.1594214752109488</v>
      </c>
      <c r="AB98" s="142">
        <f t="shared" si="243"/>
        <v>1.2463780858517699</v>
      </c>
      <c r="AC98" s="142">
        <f t="shared" si="244"/>
        <v>1.3398564422906525</v>
      </c>
      <c r="AD98" s="142">
        <f t="shared" si="244"/>
        <v>1.4403456754624515</v>
      </c>
      <c r="AF98" s="19"/>
      <c r="AG98" s="142"/>
      <c r="AH98" s="648">
        <f>+AH$17*AH$24</f>
        <v>1.0032852138115298</v>
      </c>
      <c r="AI98" s="142">
        <f>+AI29*AI$24</f>
        <v>1.0785316048473945</v>
      </c>
      <c r="AJ98" s="142">
        <f t="shared" ref="AJ98" si="252">+AJ29*AJ$24</f>
        <v>1.1594214752109488</v>
      </c>
      <c r="AK98" s="142">
        <f t="shared" ref="AK98" si="253">+AK29*AK$24</f>
        <v>1.2463780858517699</v>
      </c>
      <c r="AL98" s="142">
        <f t="shared" si="246"/>
        <v>1.3398564422906525</v>
      </c>
      <c r="AM98" s="142">
        <f t="shared" ref="AM98" si="254">+AM29*AM$24</f>
        <v>1.4403456754624515</v>
      </c>
    </row>
    <row r="99" spans="3:39" ht="12.75" customHeight="1" x14ac:dyDescent="0.3">
      <c r="C99" s="5" t="str">
        <f t="shared" si="240"/>
        <v>2029 Acquisitions</v>
      </c>
      <c r="D99" s="5"/>
      <c r="E99" s="5"/>
      <c r="F99" s="5"/>
      <c r="G99" s="137"/>
      <c r="H99" s="137"/>
      <c r="I99" s="137"/>
      <c r="J99" s="537">
        <f>+CHOOSE(Model!$U$13,Acquisitions!Q99,Acquisitions!Z99,AI99)</f>
        <v>1.0032852138115298</v>
      </c>
      <c r="K99" s="537">
        <f>+CHOOSE(Model!$U$13,Acquisitions!R99,Acquisitions!AA99,AJ99)</f>
        <v>1.0785316048473945</v>
      </c>
      <c r="L99" s="263"/>
      <c r="M99" s="6"/>
      <c r="N99" s="19"/>
      <c r="O99" s="142"/>
      <c r="P99" s="142"/>
      <c r="Q99" s="648">
        <f>+Q$17*Q$24</f>
        <v>4.2890442890442895</v>
      </c>
      <c r="R99" s="142">
        <f>+R30*R$24</f>
        <v>4.8466200466200471</v>
      </c>
      <c r="S99" s="142">
        <f>+S30*S$24</f>
        <v>5.4766806526806526</v>
      </c>
      <c r="T99" s="142">
        <f>+T30*T$24</f>
        <v>6.1886491375291364</v>
      </c>
      <c r="U99" s="142">
        <f>+U30*U$24</f>
        <v>6.9931735254079239</v>
      </c>
      <c r="V99" s="19"/>
      <c r="W99" s="19"/>
      <c r="X99" s="142"/>
      <c r="Y99" s="142"/>
      <c r="Z99" s="648">
        <f>+Z$17*Z$24</f>
        <v>1.0032852138115298</v>
      </c>
      <c r="AA99" s="142">
        <f>+AA30*AA$24</f>
        <v>1.0785316048473945</v>
      </c>
      <c r="AB99" s="142">
        <f t="shared" si="243"/>
        <v>1.1594214752109488</v>
      </c>
      <c r="AC99" s="142">
        <f t="shared" si="244"/>
        <v>1.2463780858517699</v>
      </c>
      <c r="AD99" s="142">
        <f t="shared" si="244"/>
        <v>1.3398564422906525</v>
      </c>
      <c r="AF99" s="19"/>
      <c r="AG99" s="142"/>
      <c r="AH99" s="142"/>
      <c r="AI99" s="648">
        <f>+AI$17*AI$24</f>
        <v>1.0032852138115298</v>
      </c>
      <c r="AJ99" s="142">
        <f>+AJ30*AJ$24</f>
        <v>1.0785316048473945</v>
      </c>
      <c r="AK99" s="142">
        <f t="shared" ref="AK99" si="255">+AK30*AK$24</f>
        <v>1.1594214752109488</v>
      </c>
      <c r="AL99" s="142">
        <f t="shared" si="246"/>
        <v>1.2463780858517699</v>
      </c>
      <c r="AM99" s="142">
        <f t="shared" ref="AM99" si="256">+AM30*AM$24</f>
        <v>1.3398564422906525</v>
      </c>
    </row>
    <row r="100" spans="3:39" ht="12.75" customHeight="1" x14ac:dyDescent="0.3">
      <c r="C100" s="538" t="str">
        <f t="shared" si="240"/>
        <v>2030 Acquisitions</v>
      </c>
      <c r="D100" s="538"/>
      <c r="E100" s="538"/>
      <c r="F100" s="538"/>
      <c r="G100" s="540"/>
      <c r="H100" s="540"/>
      <c r="I100" s="540"/>
      <c r="J100" s="540"/>
      <c r="K100" s="540">
        <f>+CHOOSE(Model!$U$13,Acquisitions!R100,Acquisitions!AA100,AJ100)</f>
        <v>1.0032852138115298</v>
      </c>
      <c r="L100" s="263"/>
      <c r="M100" s="6"/>
      <c r="N100" s="19"/>
      <c r="O100" s="142"/>
      <c r="P100" s="142"/>
      <c r="Q100" s="142"/>
      <c r="R100" s="648">
        <f>+R$17*R$24</f>
        <v>4.2890442890442895</v>
      </c>
      <c r="S100" s="142">
        <f>+S31*S$24</f>
        <v>0</v>
      </c>
      <c r="T100" s="142">
        <f>+T31*T$24</f>
        <v>0</v>
      </c>
      <c r="U100" s="142">
        <f>+U31*U$24</f>
        <v>0</v>
      </c>
      <c r="V100" s="19"/>
      <c r="W100" s="19"/>
      <c r="X100" s="142"/>
      <c r="Y100" s="142"/>
      <c r="Z100" s="142"/>
      <c r="AA100" s="648">
        <f>+AA$17*AA$24</f>
        <v>1.0032852138115298</v>
      </c>
      <c r="AB100" s="142">
        <f>+AB31*AB$24</f>
        <v>0</v>
      </c>
      <c r="AC100" s="142">
        <f t="shared" si="244"/>
        <v>0</v>
      </c>
      <c r="AD100" s="142">
        <f t="shared" si="244"/>
        <v>0</v>
      </c>
      <c r="AF100" s="19"/>
      <c r="AG100" s="142"/>
      <c r="AH100" s="142"/>
      <c r="AI100" s="142"/>
      <c r="AJ100" s="648">
        <f>+AJ$17*AJ$24</f>
        <v>1.0032852138115298</v>
      </c>
      <c r="AK100" s="142">
        <f>+AK31*AK$24</f>
        <v>0</v>
      </c>
      <c r="AL100" s="142">
        <f t="shared" si="246"/>
        <v>0</v>
      </c>
      <c r="AM100" s="142">
        <f t="shared" ref="AM100" si="257">+AM31*AM$24</f>
        <v>0</v>
      </c>
    </row>
    <row r="101" spans="3:39" ht="12.75" hidden="1" customHeight="1" outlineLevel="1" x14ac:dyDescent="0.3">
      <c r="C101" s="5" t="str">
        <f t="shared" si="240"/>
        <v>2031 Acquisitions</v>
      </c>
      <c r="D101" s="5"/>
      <c r="E101" s="5"/>
      <c r="F101" s="5"/>
      <c r="G101" s="137"/>
      <c r="H101" s="137"/>
      <c r="I101" s="137"/>
      <c r="J101" s="137"/>
      <c r="K101" s="137"/>
      <c r="L101" s="263"/>
      <c r="M101" s="6"/>
      <c r="N101" s="19"/>
      <c r="O101" s="142"/>
      <c r="P101" s="142"/>
      <c r="Q101" s="142"/>
      <c r="R101" s="142"/>
      <c r="S101" s="648">
        <f>+S$17*S$24</f>
        <v>4.2890442890442895</v>
      </c>
      <c r="T101" s="142">
        <f>+T32*T$24</f>
        <v>0</v>
      </c>
      <c r="U101" s="142">
        <f>+U32*U$24</f>
        <v>0</v>
      </c>
      <c r="V101" s="19"/>
      <c r="W101" s="19"/>
      <c r="X101" s="142"/>
      <c r="Y101" s="142"/>
      <c r="Z101" s="142"/>
      <c r="AA101" s="142"/>
      <c r="AB101" s="648">
        <f>+AB$17*AB$24</f>
        <v>1.0032852138115298</v>
      </c>
      <c r="AC101" s="142">
        <f t="shared" si="244"/>
        <v>0</v>
      </c>
      <c r="AD101" s="142">
        <f t="shared" si="244"/>
        <v>0</v>
      </c>
      <c r="AF101" s="19"/>
      <c r="AG101" s="142"/>
      <c r="AH101" s="142"/>
      <c r="AI101" s="142"/>
      <c r="AJ101" s="142"/>
      <c r="AK101" s="648">
        <f>+AK$17*AK$24</f>
        <v>1.0032852138115298</v>
      </c>
      <c r="AL101" s="142">
        <f t="shared" si="246"/>
        <v>0</v>
      </c>
      <c r="AM101" s="142">
        <f t="shared" ref="AM101" si="258">+AM32*AM$24</f>
        <v>0</v>
      </c>
    </row>
    <row r="102" spans="3:39" ht="12.75" hidden="1" customHeight="1" outlineLevel="1" x14ac:dyDescent="0.3">
      <c r="C102" s="538" t="str">
        <f t="shared" si="240"/>
        <v>2032 Acquisitions</v>
      </c>
      <c r="D102" s="538"/>
      <c r="E102" s="538"/>
      <c r="F102" s="538"/>
      <c r="G102" s="540"/>
      <c r="H102" s="540"/>
      <c r="I102" s="540"/>
      <c r="J102" s="540"/>
      <c r="K102" s="540"/>
      <c r="L102" s="263"/>
      <c r="M102" s="6"/>
      <c r="N102" s="19"/>
      <c r="O102" s="142"/>
      <c r="P102" s="142"/>
      <c r="Q102" s="142"/>
      <c r="R102" s="142"/>
      <c r="S102" s="142"/>
      <c r="T102" s="417">
        <f>+T33*T$24</f>
        <v>0</v>
      </c>
      <c r="U102" s="417">
        <f>+U33*U$24</f>
        <v>0</v>
      </c>
      <c r="V102" s="19"/>
      <c r="W102" s="19"/>
      <c r="X102" s="142"/>
      <c r="Y102" s="142"/>
      <c r="Z102" s="142"/>
      <c r="AA102" s="142"/>
      <c r="AB102" s="142"/>
      <c r="AC102" s="417">
        <f>+AC33*AC$24*2</f>
        <v>0</v>
      </c>
      <c r="AD102" s="417">
        <f>+AD33*AD$24*2</f>
        <v>0</v>
      </c>
      <c r="AF102" s="19"/>
      <c r="AG102" s="142"/>
      <c r="AH102" s="142"/>
      <c r="AI102" s="142"/>
      <c r="AJ102" s="142"/>
      <c r="AK102" s="142"/>
      <c r="AL102" s="417">
        <f>+AL33*AL$24*2</f>
        <v>0</v>
      </c>
      <c r="AM102" s="417">
        <f>+AM33*AM$24*2</f>
        <v>0</v>
      </c>
    </row>
    <row r="103" spans="3:39" ht="5.15" customHeight="1" collapsed="1" x14ac:dyDescent="0.3">
      <c r="C103" s="5"/>
      <c r="D103" s="5"/>
      <c r="E103" s="5"/>
      <c r="F103" s="5"/>
      <c r="G103" s="11" t="s">
        <v>9</v>
      </c>
      <c r="H103" s="11" t="s">
        <v>9</v>
      </c>
      <c r="I103" s="11" t="s">
        <v>9</v>
      </c>
      <c r="J103" s="11" t="s">
        <v>9</v>
      </c>
      <c r="K103" s="11" t="s">
        <v>9</v>
      </c>
      <c r="L103" s="262"/>
      <c r="M103" s="5"/>
      <c r="N103" s="11" t="s">
        <v>9</v>
      </c>
      <c r="O103" s="11" t="s">
        <v>9</v>
      </c>
      <c r="P103" s="11" t="s">
        <v>9</v>
      </c>
      <c r="Q103" s="11" t="s">
        <v>9</v>
      </c>
      <c r="R103" s="11" t="s">
        <v>9</v>
      </c>
      <c r="S103" s="11" t="s">
        <v>9</v>
      </c>
      <c r="T103" s="11" t="s">
        <v>9</v>
      </c>
      <c r="U103" s="11" t="s">
        <v>9</v>
      </c>
      <c r="V103" s="6"/>
      <c r="W103" s="11" t="s">
        <v>9</v>
      </c>
      <c r="X103" s="11" t="s">
        <v>9</v>
      </c>
      <c r="Y103" s="11" t="s">
        <v>9</v>
      </c>
      <c r="Z103" s="11" t="s">
        <v>9</v>
      </c>
      <c r="AA103" s="11" t="s">
        <v>9</v>
      </c>
      <c r="AB103" s="11" t="s">
        <v>9</v>
      </c>
      <c r="AC103" s="11" t="s">
        <v>9</v>
      </c>
      <c r="AD103" s="11" t="s">
        <v>9</v>
      </c>
      <c r="AF103" s="11" t="s">
        <v>9</v>
      </c>
      <c r="AG103" s="11" t="s">
        <v>9</v>
      </c>
      <c r="AH103" s="11" t="s">
        <v>9</v>
      </c>
      <c r="AI103" s="11" t="s">
        <v>9</v>
      </c>
      <c r="AJ103" s="11" t="s">
        <v>9</v>
      </c>
      <c r="AK103" s="11" t="s">
        <v>9</v>
      </c>
      <c r="AL103" s="11" t="s">
        <v>9</v>
      </c>
      <c r="AM103" s="11" t="s">
        <v>9</v>
      </c>
    </row>
    <row r="104" spans="3:39" ht="12.75" customHeight="1" x14ac:dyDescent="0.3">
      <c r="C104" s="13" t="str">
        <f>+"Total "&amp;C95</f>
        <v>Total NWC</v>
      </c>
      <c r="D104" s="13"/>
      <c r="E104" s="13"/>
      <c r="F104" s="13"/>
      <c r="G104" s="14">
        <f>+SUM(G96:G102)</f>
        <v>1.0032852138115298</v>
      </c>
      <c r="H104" s="14">
        <f t="shared" ref="H104:K104" si="259">+SUM(H96:H102)</f>
        <v>2.0818168186589245</v>
      </c>
      <c r="I104" s="14">
        <f t="shared" si="259"/>
        <v>3.2412382938698729</v>
      </c>
      <c r="J104" s="14">
        <f t="shared" si="259"/>
        <v>4.4876163797216435</v>
      </c>
      <c r="K104" s="14">
        <f t="shared" si="259"/>
        <v>5.8274728220122949</v>
      </c>
      <c r="L104" s="265"/>
      <c r="M104" s="7"/>
      <c r="N104" s="14">
        <f t="shared" ref="N104:T104" si="260">+SUM(N96:N102)</f>
        <v>4.2890442890442895</v>
      </c>
      <c r="O104" s="14">
        <f t="shared" si="260"/>
        <v>9.1356643356643374</v>
      </c>
      <c r="P104" s="14">
        <f t="shared" si="260"/>
        <v>14.612344988344988</v>
      </c>
      <c r="Q104" s="14">
        <f t="shared" si="260"/>
        <v>20.800994125874126</v>
      </c>
      <c r="R104" s="14">
        <f t="shared" si="260"/>
        <v>27.794167651282052</v>
      </c>
      <c r="S104" s="14">
        <f t="shared" si="260"/>
        <v>30.849833688372954</v>
      </c>
      <c r="T104" s="14">
        <f t="shared" si="260"/>
        <v>30.013692021241386</v>
      </c>
      <c r="U104" s="14">
        <f t="shared" ref="U104" si="261">+SUM(U96:U102)</f>
        <v>33.915471984002764</v>
      </c>
      <c r="V104" s="49"/>
      <c r="W104" s="14">
        <f t="shared" ref="W104:AC104" si="262">+SUM(W96:W102)</f>
        <v>1.0032852138115298</v>
      </c>
      <c r="X104" s="14">
        <f t="shared" si="262"/>
        <v>2.0818168186589245</v>
      </c>
      <c r="Y104" s="14">
        <f t="shared" si="262"/>
        <v>3.2412382938698729</v>
      </c>
      <c r="Z104" s="14">
        <f t="shared" si="262"/>
        <v>4.4876163797216435</v>
      </c>
      <c r="AA104" s="14">
        <f t="shared" si="262"/>
        <v>5.8274728220122949</v>
      </c>
      <c r="AB104" s="14">
        <f t="shared" si="262"/>
        <v>6.1892868926273525</v>
      </c>
      <c r="AC104" s="14">
        <f t="shared" si="262"/>
        <v>5.574951804727009</v>
      </c>
      <c r="AD104" s="14">
        <f t="shared" ref="AD104" si="263">+SUM(AD96:AD102)</f>
        <v>5.9930731900815344</v>
      </c>
      <c r="AF104" s="14">
        <f t="shared" ref="AF104:AJ104" si="264">+SUM(AF96:AF102)</f>
        <v>1.0032852138115298</v>
      </c>
      <c r="AG104" s="14">
        <f t="shared" si="264"/>
        <v>2.0818168186589245</v>
      </c>
      <c r="AH104" s="14">
        <f t="shared" si="264"/>
        <v>3.2412382938698729</v>
      </c>
      <c r="AI104" s="14">
        <f t="shared" si="264"/>
        <v>4.4876163797216435</v>
      </c>
      <c r="AJ104" s="14">
        <f t="shared" si="264"/>
        <v>5.8274728220122949</v>
      </c>
      <c r="AK104" s="14">
        <f t="shared" ref="AK104:AL104" si="265">+SUM(AK96:AK102)</f>
        <v>6.1892868926273525</v>
      </c>
      <c r="AL104" s="14">
        <f t="shared" si="265"/>
        <v>5.574951804727009</v>
      </c>
      <c r="AM104" s="14">
        <f t="shared" ref="AM104" si="266">+SUM(AM96:AM102)</f>
        <v>5.9930731900815344</v>
      </c>
    </row>
    <row r="105" spans="3:39" s="7" customFormat="1" ht="13" x14ac:dyDescent="0.3">
      <c r="C105" s="13"/>
      <c r="D105" s="13"/>
      <c r="E105" s="13"/>
      <c r="F105" s="13"/>
      <c r="G105" s="15"/>
      <c r="H105" s="16"/>
      <c r="I105" s="16"/>
      <c r="J105" s="16"/>
      <c r="K105" s="16"/>
      <c r="L105" s="266"/>
      <c r="N105" s="16"/>
      <c r="O105" s="16"/>
      <c r="P105" s="16"/>
      <c r="Q105" s="16"/>
      <c r="R105" s="16"/>
      <c r="S105" s="16"/>
      <c r="T105" s="16"/>
      <c r="U105" s="16"/>
      <c r="W105" s="16"/>
      <c r="X105" s="16"/>
      <c r="Y105" s="16"/>
      <c r="Z105" s="16"/>
      <c r="AA105" s="16"/>
      <c r="AB105" s="16"/>
      <c r="AC105" s="16"/>
      <c r="AD105" s="16"/>
      <c r="AF105" s="16"/>
      <c r="AG105" s="16"/>
      <c r="AH105" s="16"/>
      <c r="AI105" s="16"/>
      <c r="AJ105" s="16"/>
      <c r="AK105" s="16"/>
      <c r="AL105" s="16"/>
      <c r="AM105" s="16"/>
    </row>
    <row r="106" spans="3:39" ht="12.75" customHeight="1" x14ac:dyDescent="0.3">
      <c r="C106" s="23" t="s">
        <v>59</v>
      </c>
      <c r="D106" s="23"/>
      <c r="E106" s="23"/>
      <c r="F106" s="23"/>
      <c r="G106" s="15"/>
      <c r="H106" s="16"/>
      <c r="I106" s="16"/>
      <c r="J106" s="16"/>
      <c r="K106" s="16"/>
      <c r="L106" s="266"/>
      <c r="M106" s="41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F106" s="6"/>
      <c r="AG106" s="6"/>
      <c r="AH106" s="6"/>
      <c r="AI106" s="6"/>
      <c r="AJ106" s="6"/>
      <c r="AK106" s="6"/>
      <c r="AL106" s="6"/>
      <c r="AM106" s="6"/>
    </row>
    <row r="107" spans="3:39" ht="12.75" customHeight="1" x14ac:dyDescent="0.3">
      <c r="C107" s="538" t="str">
        <f t="shared" ref="C107:C113" si="267">+C27</f>
        <v>2026 Acquisitions</v>
      </c>
      <c r="D107" s="538"/>
      <c r="E107" s="538"/>
      <c r="F107" s="538"/>
      <c r="G107" s="539">
        <f>+CHOOSE(Model!$U$13,Acquisitions!N107,Acquisitions!W107,AF107)</f>
        <v>5.8930115348695411E-3</v>
      </c>
      <c r="H107" s="539">
        <f>+CHOOSE(Model!$U$13,Acquisitions!O107,Acquisitions!X107,AG107)</f>
        <v>7.5246391035864724E-2</v>
      </c>
      <c r="I107" s="539">
        <f>+CHOOSE(Model!$U$13,Acquisitions!P107,Acquisitions!Y107,AH107)</f>
        <v>8.0889870363554328E-2</v>
      </c>
      <c r="J107" s="539">
        <f>+CHOOSE(Model!$U$13,Acquisitions!Q107,Acquisitions!Z107,AI107)</f>
        <v>8.6956610640821053E-2</v>
      </c>
      <c r="K107" s="539">
        <f>+CHOOSE(Model!$U$13,Acquisitions!R107,Acquisitions!AA107,AJ107)</f>
        <v>9.3478356438882582E-2</v>
      </c>
      <c r="L107" s="263"/>
      <c r="M107" s="6"/>
      <c r="N107" s="306">
        <f>N27/$O$1*N$24-N27/$O$1/(1+N$22)*N$24</f>
        <v>2.5192624311567435E-2</v>
      </c>
      <c r="O107" s="8">
        <f>+O96-N96</f>
        <v>0.55757575757575761</v>
      </c>
      <c r="P107" s="8">
        <f>+P96-O96</f>
        <v>0.63006060606060554</v>
      </c>
      <c r="Q107" s="8">
        <f>+Q96-P96</f>
        <v>0.71196848484848374</v>
      </c>
      <c r="R107" s="8">
        <f>+R96-Q96</f>
        <v>0.80452438787878755</v>
      </c>
      <c r="S107" s="8">
        <f>+S96-R96</f>
        <v>0.90911255830302906</v>
      </c>
      <c r="T107" s="8">
        <f t="shared" ref="T107:U112" si="268">+T96-S96</f>
        <v>1.0272971908824218</v>
      </c>
      <c r="U107" s="8">
        <f t="shared" si="268"/>
        <v>1.1608458256971375</v>
      </c>
      <c r="V107" s="8"/>
      <c r="W107" s="306">
        <f>W27/$X$1*W$24-W27/$X$1/(1+W$22)*W$24</f>
        <v>5.8930115348695411E-3</v>
      </c>
      <c r="X107" s="8">
        <f>+X96-W96</f>
        <v>7.5246391035864724E-2</v>
      </c>
      <c r="Y107" s="8">
        <f>+Y96-X96</f>
        <v>8.0889870363554328E-2</v>
      </c>
      <c r="Z107" s="8">
        <f>+Z96-Y96</f>
        <v>8.6956610640821053E-2</v>
      </c>
      <c r="AA107" s="8">
        <f>+AA96-Z96</f>
        <v>9.3478356438882582E-2</v>
      </c>
      <c r="AB107" s="8">
        <f>+AB96-AA96</f>
        <v>0.10048923317179903</v>
      </c>
      <c r="AC107" s="8">
        <f t="shared" ref="AC107:AD112" si="269">+AC96-AB96</f>
        <v>0.10802592565968361</v>
      </c>
      <c r="AD107" s="8">
        <f t="shared" si="269"/>
        <v>0.11612787008416015</v>
      </c>
      <c r="AF107" s="306">
        <f>AF27/$AG$1*AF$24-AF27/$AG$1/(1+AF$22)*AF$24</f>
        <v>5.8930115348695411E-3</v>
      </c>
      <c r="AG107" s="8">
        <f>+AG96-AF96</f>
        <v>7.5246391035864724E-2</v>
      </c>
      <c r="AH107" s="8">
        <f>+AH96-AG96</f>
        <v>8.0889870363554328E-2</v>
      </c>
      <c r="AI107" s="8">
        <f>+AI96-AH96</f>
        <v>8.6956610640821053E-2</v>
      </c>
      <c r="AJ107" s="8">
        <f>+AJ96-AI96</f>
        <v>9.3478356438882582E-2</v>
      </c>
      <c r="AK107" s="8">
        <f>+AK96-AJ96</f>
        <v>0.10048923317179903</v>
      </c>
      <c r="AL107" s="8">
        <f t="shared" ref="AL107:AM112" si="270">+AL96-AK96</f>
        <v>0.10802592565968361</v>
      </c>
      <c r="AM107" s="8">
        <f t="shared" si="270"/>
        <v>0.11612787008416015</v>
      </c>
    </row>
    <row r="108" spans="3:39" ht="12.75" customHeight="1" x14ac:dyDescent="0.3">
      <c r="C108" s="5" t="str">
        <f t="shared" si="267"/>
        <v>2027 Acquisitions</v>
      </c>
      <c r="D108" s="5"/>
      <c r="E108" s="5"/>
      <c r="F108" s="5"/>
      <c r="G108" s="137"/>
      <c r="H108" s="537">
        <f>+CHOOSE(Model!$U$13,Acquisitions!O108,Acquisitions!X108,AG108)</f>
        <v>0</v>
      </c>
      <c r="I108" s="537">
        <f>+CHOOSE(Model!$U$13,Acquisitions!P108,Acquisitions!Y108,AH108)</f>
        <v>7.5246391035864724E-2</v>
      </c>
      <c r="J108" s="537">
        <f>+CHOOSE(Model!$U$13,Acquisitions!Q108,Acquisitions!Z108,AI108)</f>
        <v>8.0889870363554328E-2</v>
      </c>
      <c r="K108" s="537">
        <f>+CHOOSE(Model!$U$13,Acquisitions!R108,Acquisitions!AA108,AJ108)</f>
        <v>8.6956610640821053E-2</v>
      </c>
      <c r="L108" s="263"/>
      <c r="M108" s="6"/>
      <c r="N108" s="19"/>
      <c r="O108" s="417"/>
      <c r="P108" s="142">
        <f>+P97-O97</f>
        <v>0.55757575757575761</v>
      </c>
      <c r="Q108" s="142">
        <f>+Q97-P97</f>
        <v>0.63006060606060554</v>
      </c>
      <c r="R108" s="142">
        <f>+R97-Q97</f>
        <v>0.71196848484848374</v>
      </c>
      <c r="S108" s="142">
        <f>+S97-R97</f>
        <v>0.80452438787878755</v>
      </c>
      <c r="T108" s="142">
        <f t="shared" si="268"/>
        <v>0.90911255830302906</v>
      </c>
      <c r="U108" s="142">
        <f t="shared" si="268"/>
        <v>1.0272971908824218</v>
      </c>
      <c r="V108" s="19"/>
      <c r="W108" s="19"/>
      <c r="X108" s="417"/>
      <c r="Y108" s="142">
        <f>+Y97-X97</f>
        <v>7.5246391035864724E-2</v>
      </c>
      <c r="Z108" s="142">
        <f>+Z97-Y97</f>
        <v>8.0889870363554328E-2</v>
      </c>
      <c r="AA108" s="142">
        <f>+AA97-Z97</f>
        <v>8.6956610640821053E-2</v>
      </c>
      <c r="AB108" s="142">
        <f>+AB97-AA97</f>
        <v>9.3478356438882582E-2</v>
      </c>
      <c r="AC108" s="142">
        <f t="shared" si="269"/>
        <v>0.10048923317179903</v>
      </c>
      <c r="AD108" s="142">
        <f t="shared" si="269"/>
        <v>0.10802592565968361</v>
      </c>
      <c r="AF108" s="19"/>
      <c r="AG108" s="417"/>
      <c r="AH108" s="142">
        <f>+AH97-AG97</f>
        <v>7.5246391035864724E-2</v>
      </c>
      <c r="AI108" s="142">
        <f>+AI97-AH97</f>
        <v>8.0889870363554328E-2</v>
      </c>
      <c r="AJ108" s="142">
        <f>+AJ97-AI97</f>
        <v>8.6956610640821053E-2</v>
      </c>
      <c r="AK108" s="142">
        <f>+AK97-AJ97</f>
        <v>9.3478356438882582E-2</v>
      </c>
      <c r="AL108" s="142">
        <f t="shared" si="270"/>
        <v>0.10048923317179903</v>
      </c>
      <c r="AM108" s="142">
        <f t="shared" si="270"/>
        <v>0.10802592565968361</v>
      </c>
    </row>
    <row r="109" spans="3:39" ht="12.75" customHeight="1" x14ac:dyDescent="0.3">
      <c r="C109" s="538" t="str">
        <f t="shared" si="267"/>
        <v>2028 Acquisitions</v>
      </c>
      <c r="D109" s="538"/>
      <c r="E109" s="538"/>
      <c r="F109" s="538"/>
      <c r="G109" s="540"/>
      <c r="H109" s="540"/>
      <c r="I109" s="954">
        <f>+CHOOSE(Model!$U$13,Acquisitions!P109,Acquisitions!Y109,AH109)</f>
        <v>0</v>
      </c>
      <c r="J109" s="540">
        <f>+CHOOSE(Model!$U$13,Acquisitions!Q109,Acquisitions!Z109,AI109)</f>
        <v>7.5246391035864724E-2</v>
      </c>
      <c r="K109" s="540">
        <f>+CHOOSE(Model!$U$13,Acquisitions!R109,Acquisitions!AA109,AJ109)</f>
        <v>8.0889870363554328E-2</v>
      </c>
      <c r="L109" s="263"/>
      <c r="M109" s="6"/>
      <c r="N109" s="19"/>
      <c r="O109" s="19"/>
      <c r="P109" s="418"/>
      <c r="Q109" s="19">
        <f>+Q98-P98</f>
        <v>0.55757575757575761</v>
      </c>
      <c r="R109" s="19">
        <f>+R98-Q98</f>
        <v>0.63006060606060554</v>
      </c>
      <c r="S109" s="19">
        <f>+S98-R98</f>
        <v>0.71196848484848374</v>
      </c>
      <c r="T109" s="19">
        <f t="shared" si="268"/>
        <v>0.80452438787878755</v>
      </c>
      <c r="U109" s="19">
        <f t="shared" si="268"/>
        <v>0.90911255830302906</v>
      </c>
      <c r="V109" s="19"/>
      <c r="W109" s="19"/>
      <c r="X109" s="19"/>
      <c r="Y109" s="418"/>
      <c r="Z109" s="19">
        <f>+Z98-Y98</f>
        <v>7.5246391035864724E-2</v>
      </c>
      <c r="AA109" s="19">
        <f>+AA98-Z98</f>
        <v>8.0889870363554328E-2</v>
      </c>
      <c r="AB109" s="19">
        <f>+AB98-AA98</f>
        <v>8.6956610640821053E-2</v>
      </c>
      <c r="AC109" s="19">
        <f t="shared" si="269"/>
        <v>9.3478356438882582E-2</v>
      </c>
      <c r="AD109" s="19">
        <f t="shared" si="269"/>
        <v>0.10048923317179903</v>
      </c>
      <c r="AF109" s="19"/>
      <c r="AG109" s="19"/>
      <c r="AH109" s="418"/>
      <c r="AI109" s="19">
        <f>+AI98-AH98</f>
        <v>7.5246391035864724E-2</v>
      </c>
      <c r="AJ109" s="19">
        <f>+AJ98-AI98</f>
        <v>8.0889870363554328E-2</v>
      </c>
      <c r="AK109" s="19">
        <f>+AK98-AJ98</f>
        <v>8.6956610640821053E-2</v>
      </c>
      <c r="AL109" s="19">
        <f t="shared" si="270"/>
        <v>9.3478356438882582E-2</v>
      </c>
      <c r="AM109" s="19">
        <f t="shared" si="270"/>
        <v>0.10048923317179903</v>
      </c>
    </row>
    <row r="110" spans="3:39" ht="12.75" customHeight="1" x14ac:dyDescent="0.3">
      <c r="C110" s="5" t="str">
        <f t="shared" si="267"/>
        <v>2029 Acquisitions</v>
      </c>
      <c r="D110" s="5"/>
      <c r="E110" s="5"/>
      <c r="F110" s="5"/>
      <c r="G110" s="137"/>
      <c r="H110" s="137"/>
      <c r="I110" s="137"/>
      <c r="J110" s="537">
        <f>+CHOOSE(Model!$U$13,Acquisitions!Q110,Acquisitions!Z110,AI110)</f>
        <v>0</v>
      </c>
      <c r="K110" s="537">
        <f>+CHOOSE(Model!$U$13,Acquisitions!R110,Acquisitions!AA110,AJ110)</f>
        <v>7.5246391035864724E-2</v>
      </c>
      <c r="L110" s="263"/>
      <c r="M110" s="6"/>
      <c r="N110" s="19"/>
      <c r="O110" s="19"/>
      <c r="P110" s="19"/>
      <c r="Q110" s="142"/>
      <c r="R110" s="142">
        <f>+R99-Q99</f>
        <v>0.55757575757575761</v>
      </c>
      <c r="S110" s="142">
        <f>+S99-R99</f>
        <v>0.63006060606060554</v>
      </c>
      <c r="T110" s="142">
        <f t="shared" si="268"/>
        <v>0.71196848484848374</v>
      </c>
      <c r="U110" s="142">
        <f t="shared" si="268"/>
        <v>0.80452438787878755</v>
      </c>
      <c r="V110" s="19"/>
      <c r="W110" s="19"/>
      <c r="X110" s="19"/>
      <c r="Y110" s="19"/>
      <c r="Z110" s="142"/>
      <c r="AA110" s="142">
        <f>+AA99-Z99</f>
        <v>7.5246391035864724E-2</v>
      </c>
      <c r="AB110" s="142">
        <f>+AB99-AA99</f>
        <v>8.0889870363554328E-2</v>
      </c>
      <c r="AC110" s="142">
        <f t="shared" si="269"/>
        <v>8.6956610640821053E-2</v>
      </c>
      <c r="AD110" s="142">
        <f t="shared" si="269"/>
        <v>9.3478356438882582E-2</v>
      </c>
      <c r="AF110" s="19"/>
      <c r="AG110" s="19"/>
      <c r="AH110" s="19"/>
      <c r="AI110" s="142"/>
      <c r="AJ110" s="142">
        <f>+AJ99-AI99</f>
        <v>7.5246391035864724E-2</v>
      </c>
      <c r="AK110" s="142">
        <f>+AK99-AJ99</f>
        <v>8.0889870363554328E-2</v>
      </c>
      <c r="AL110" s="142">
        <f t="shared" si="270"/>
        <v>8.6956610640821053E-2</v>
      </c>
      <c r="AM110" s="142">
        <f t="shared" si="270"/>
        <v>9.3478356438882582E-2</v>
      </c>
    </row>
    <row r="111" spans="3:39" ht="12.75" customHeight="1" x14ac:dyDescent="0.3">
      <c r="C111" s="538" t="str">
        <f t="shared" si="267"/>
        <v>2030 Acquisitions</v>
      </c>
      <c r="D111" s="538"/>
      <c r="E111" s="538"/>
      <c r="F111" s="538"/>
      <c r="G111" s="540"/>
      <c r="H111" s="540"/>
      <c r="I111" s="540"/>
      <c r="J111" s="540"/>
      <c r="K111" s="952">
        <f>+CHOOSE(Model!$U$13,Acquisitions!R111,Acquisitions!AA111,AJ111)</f>
        <v>0</v>
      </c>
      <c r="L111" s="263"/>
      <c r="M111" s="6"/>
      <c r="N111" s="19"/>
      <c r="O111" s="19"/>
      <c r="P111" s="19"/>
      <c r="Q111" s="19"/>
      <c r="R111" s="418"/>
      <c r="S111" s="19">
        <f>+S100-R100</f>
        <v>-4.2890442890442895</v>
      </c>
      <c r="T111" s="19">
        <f t="shared" si="268"/>
        <v>0</v>
      </c>
      <c r="U111" s="19">
        <f t="shared" si="268"/>
        <v>0</v>
      </c>
      <c r="V111" s="19"/>
      <c r="W111" s="19"/>
      <c r="X111" s="19"/>
      <c r="Y111" s="19"/>
      <c r="Z111" s="19"/>
      <c r="AA111" s="418"/>
      <c r="AB111" s="19">
        <f>+AB100-AA100</f>
        <v>-1.0032852138115298</v>
      </c>
      <c r="AC111" s="19">
        <f t="shared" si="269"/>
        <v>0</v>
      </c>
      <c r="AD111" s="19">
        <f t="shared" si="269"/>
        <v>0</v>
      </c>
      <c r="AF111" s="19"/>
      <c r="AG111" s="19"/>
      <c r="AH111" s="19"/>
      <c r="AI111" s="19"/>
      <c r="AJ111" s="418"/>
      <c r="AK111" s="19">
        <f>+AK100-AJ100</f>
        <v>-1.0032852138115298</v>
      </c>
      <c r="AL111" s="19">
        <f t="shared" si="270"/>
        <v>0</v>
      </c>
      <c r="AM111" s="19">
        <f t="shared" si="270"/>
        <v>0</v>
      </c>
    </row>
    <row r="112" spans="3:39" ht="12.75" hidden="1" customHeight="1" outlineLevel="1" x14ac:dyDescent="0.3">
      <c r="C112" s="5" t="str">
        <f t="shared" si="267"/>
        <v>2031 Acquisitions</v>
      </c>
      <c r="D112" s="5"/>
      <c r="E112" s="5"/>
      <c r="F112" s="5"/>
      <c r="G112" s="137"/>
      <c r="H112" s="137"/>
      <c r="I112" s="137"/>
      <c r="J112" s="137"/>
      <c r="K112" s="137"/>
      <c r="L112" s="263"/>
      <c r="M112" s="6"/>
      <c r="N112" s="19"/>
      <c r="O112" s="19"/>
      <c r="P112" s="19"/>
      <c r="Q112" s="19"/>
      <c r="R112" s="48"/>
      <c r="S112" s="142"/>
      <c r="T112" s="142">
        <f t="shared" si="268"/>
        <v>-4.2890442890442895</v>
      </c>
      <c r="U112" s="142">
        <f t="shared" si="268"/>
        <v>0</v>
      </c>
      <c r="V112" s="19"/>
      <c r="W112" s="19"/>
      <c r="X112" s="19"/>
      <c r="Y112" s="19"/>
      <c r="Z112" s="19"/>
      <c r="AA112" s="48"/>
      <c r="AB112" s="142"/>
      <c r="AC112" s="142">
        <f t="shared" si="269"/>
        <v>-1.0032852138115298</v>
      </c>
      <c r="AD112" s="142">
        <f t="shared" si="269"/>
        <v>0</v>
      </c>
      <c r="AF112" s="19"/>
      <c r="AG112" s="19"/>
      <c r="AH112" s="19"/>
      <c r="AI112" s="19"/>
      <c r="AJ112" s="48"/>
      <c r="AK112" s="142"/>
      <c r="AL112" s="142">
        <f t="shared" si="270"/>
        <v>-1.0032852138115298</v>
      </c>
      <c r="AM112" s="142">
        <f t="shared" si="270"/>
        <v>0</v>
      </c>
    </row>
    <row r="113" spans="3:39" ht="12.75" hidden="1" customHeight="1" outlineLevel="1" x14ac:dyDescent="0.3">
      <c r="C113" s="538" t="str">
        <f t="shared" si="267"/>
        <v>2032 Acquisitions</v>
      </c>
      <c r="D113" s="538"/>
      <c r="E113" s="538"/>
      <c r="F113" s="538"/>
      <c r="G113" s="540"/>
      <c r="H113" s="540"/>
      <c r="I113" s="540"/>
      <c r="J113" s="540"/>
      <c r="K113" s="540"/>
      <c r="L113" s="263"/>
      <c r="M113" s="6"/>
      <c r="N113" s="19"/>
      <c r="O113" s="19"/>
      <c r="P113" s="19"/>
      <c r="Q113" s="19"/>
      <c r="R113" s="48"/>
      <c r="S113" s="48"/>
      <c r="T113" s="48"/>
      <c r="U113" s="48"/>
      <c r="V113" s="19"/>
      <c r="W113" s="19"/>
      <c r="X113" s="19"/>
      <c r="Y113" s="19"/>
      <c r="Z113" s="19"/>
      <c r="AA113" s="48"/>
      <c r="AB113" s="48"/>
      <c r="AC113" s="48"/>
      <c r="AD113" s="48"/>
      <c r="AF113" s="19"/>
      <c r="AG113" s="19"/>
      <c r="AH113" s="19"/>
      <c r="AI113" s="19"/>
      <c r="AJ113" s="48"/>
      <c r="AK113" s="48"/>
      <c r="AL113" s="48"/>
      <c r="AM113" s="48"/>
    </row>
    <row r="114" spans="3:39" ht="5.15" customHeight="1" collapsed="1" x14ac:dyDescent="0.3">
      <c r="C114" s="5"/>
      <c r="D114" s="5"/>
      <c r="E114" s="5"/>
      <c r="F114" s="5"/>
      <c r="G114" s="11" t="s">
        <v>9</v>
      </c>
      <c r="H114" s="11" t="s">
        <v>9</v>
      </c>
      <c r="I114" s="11" t="s">
        <v>9</v>
      </c>
      <c r="J114" s="11" t="s">
        <v>9</v>
      </c>
      <c r="K114" s="11" t="s">
        <v>9</v>
      </c>
      <c r="L114" s="262"/>
      <c r="M114" s="5"/>
      <c r="N114" s="11" t="s">
        <v>9</v>
      </c>
      <c r="O114" s="11" t="s">
        <v>9</v>
      </c>
      <c r="P114" s="11" t="s">
        <v>9</v>
      </c>
      <c r="Q114" s="11" t="s">
        <v>9</v>
      </c>
      <c r="R114" s="11" t="s">
        <v>9</v>
      </c>
      <c r="S114" s="11" t="s">
        <v>9</v>
      </c>
      <c r="T114" s="11" t="s">
        <v>9</v>
      </c>
      <c r="U114" s="11" t="s">
        <v>9</v>
      </c>
      <c r="V114" s="6"/>
      <c r="W114" s="11" t="s">
        <v>9</v>
      </c>
      <c r="X114" s="11" t="s">
        <v>9</v>
      </c>
      <c r="Y114" s="11" t="s">
        <v>9</v>
      </c>
      <c r="Z114" s="11" t="s">
        <v>9</v>
      </c>
      <c r="AA114" s="11" t="s">
        <v>9</v>
      </c>
      <c r="AB114" s="11" t="s">
        <v>9</v>
      </c>
      <c r="AC114" s="11" t="s">
        <v>9</v>
      </c>
      <c r="AD114" s="11" t="s">
        <v>9</v>
      </c>
      <c r="AF114" s="11" t="s">
        <v>9</v>
      </c>
      <c r="AG114" s="11" t="s">
        <v>9</v>
      </c>
      <c r="AH114" s="11" t="s">
        <v>9</v>
      </c>
      <c r="AI114" s="11" t="s">
        <v>9</v>
      </c>
      <c r="AJ114" s="11" t="s">
        <v>9</v>
      </c>
      <c r="AK114" s="11" t="s">
        <v>9</v>
      </c>
      <c r="AL114" s="11" t="s">
        <v>9</v>
      </c>
      <c r="AM114" s="11" t="s">
        <v>9</v>
      </c>
    </row>
    <row r="115" spans="3:39" ht="12.75" customHeight="1" x14ac:dyDescent="0.3">
      <c r="C115" s="13" t="str">
        <f>+"Total "&amp;C106</f>
        <v>Total Δ in NWC</v>
      </c>
      <c r="D115" s="13"/>
      <c r="E115" s="13"/>
      <c r="F115" s="13"/>
      <c r="G115" s="14">
        <f>+SUM(G107:G113)</f>
        <v>5.8930115348695411E-3</v>
      </c>
      <c r="H115" s="14">
        <f t="shared" ref="H115:K115" si="271">+SUM(H107:H113)</f>
        <v>7.5246391035864724E-2</v>
      </c>
      <c r="I115" s="14">
        <f t="shared" si="271"/>
        <v>0.15613626139941905</v>
      </c>
      <c r="J115" s="14">
        <f t="shared" si="271"/>
        <v>0.2430928720402401</v>
      </c>
      <c r="K115" s="14">
        <f t="shared" si="271"/>
        <v>0.33657122847912269</v>
      </c>
      <c r="L115" s="265"/>
      <c r="M115" s="7"/>
      <c r="N115" s="14">
        <f>+SUM(N107:N113)</f>
        <v>2.5192624311567435E-2</v>
      </c>
      <c r="O115" s="14">
        <f t="shared" ref="O115:T115" si="272">+SUM(O107:O113)</f>
        <v>0.55757575757575761</v>
      </c>
      <c r="P115" s="14">
        <f t="shared" si="272"/>
        <v>1.1876363636363632</v>
      </c>
      <c r="Q115" s="14">
        <f t="shared" si="272"/>
        <v>1.8996048484848469</v>
      </c>
      <c r="R115" s="14">
        <f t="shared" si="272"/>
        <v>2.7041292363636344</v>
      </c>
      <c r="S115" s="14">
        <f t="shared" si="272"/>
        <v>-1.2333782519533836</v>
      </c>
      <c r="T115" s="14">
        <f t="shared" si="272"/>
        <v>-0.83614166713156735</v>
      </c>
      <c r="U115" s="14">
        <f t="shared" ref="U115" si="273">+SUM(U107:U113)</f>
        <v>3.9017799627613758</v>
      </c>
      <c r="V115" s="49"/>
      <c r="W115" s="14">
        <f>+SUM(W107:W113)</f>
        <v>5.8930115348695411E-3</v>
      </c>
      <c r="X115" s="14">
        <f t="shared" ref="X115:AC115" si="274">+SUM(X107:X113)</f>
        <v>7.5246391035864724E-2</v>
      </c>
      <c r="Y115" s="14">
        <f t="shared" si="274"/>
        <v>0.15613626139941905</v>
      </c>
      <c r="Z115" s="14">
        <f t="shared" si="274"/>
        <v>0.2430928720402401</v>
      </c>
      <c r="AA115" s="14">
        <f t="shared" si="274"/>
        <v>0.33657122847912269</v>
      </c>
      <c r="AB115" s="14">
        <f t="shared" si="274"/>
        <v>-0.6414711431964728</v>
      </c>
      <c r="AC115" s="14">
        <f t="shared" si="274"/>
        <v>-0.61433508790034352</v>
      </c>
      <c r="AD115" s="14">
        <f t="shared" ref="AD115" si="275">+SUM(AD107:AD113)</f>
        <v>0.41812138535452537</v>
      </c>
      <c r="AF115" s="14">
        <f>+SUM(AF107:AF113)</f>
        <v>5.8930115348695411E-3</v>
      </c>
      <c r="AG115" s="14">
        <f t="shared" ref="AG115:AL115" si="276">+SUM(AG107:AG113)</f>
        <v>7.5246391035864724E-2</v>
      </c>
      <c r="AH115" s="14">
        <f t="shared" si="276"/>
        <v>0.15613626139941905</v>
      </c>
      <c r="AI115" s="14">
        <f t="shared" si="276"/>
        <v>0.2430928720402401</v>
      </c>
      <c r="AJ115" s="14">
        <f t="shared" si="276"/>
        <v>0.33657122847912269</v>
      </c>
      <c r="AK115" s="14">
        <f t="shared" si="276"/>
        <v>-0.6414711431964728</v>
      </c>
      <c r="AL115" s="14">
        <f t="shared" si="276"/>
        <v>-0.61433508790034352</v>
      </c>
      <c r="AM115" s="14">
        <f t="shared" ref="AM115" si="277">+SUM(AM107:AM113)</f>
        <v>0.41812138535452537</v>
      </c>
    </row>
    <row r="116" spans="3:39" s="7" customFormat="1" ht="13" x14ac:dyDescent="0.3">
      <c r="C116" s="13"/>
      <c r="D116" s="13"/>
      <c r="E116" s="13"/>
      <c r="F116" s="13"/>
      <c r="G116" s="15"/>
      <c r="H116" s="16"/>
      <c r="I116" s="16"/>
      <c r="J116" s="16"/>
      <c r="K116" s="16"/>
      <c r="L116" s="266"/>
      <c r="N116" s="16"/>
      <c r="O116" s="16"/>
      <c r="P116" s="16"/>
      <c r="Q116" s="16"/>
      <c r="R116" s="16"/>
      <c r="S116" s="16"/>
      <c r="T116" s="16"/>
      <c r="U116" s="16"/>
      <c r="W116" s="16"/>
      <c r="X116" s="16"/>
      <c r="Y116" s="16"/>
      <c r="Z116" s="16"/>
      <c r="AA116" s="16"/>
      <c r="AB116" s="16"/>
      <c r="AC116" s="16"/>
      <c r="AD116" s="16"/>
      <c r="AF116" s="16"/>
      <c r="AG116" s="16"/>
      <c r="AH116" s="16"/>
      <c r="AI116" s="16"/>
      <c r="AJ116" s="16"/>
      <c r="AK116" s="16"/>
      <c r="AL116" s="16"/>
      <c r="AM116" s="16"/>
    </row>
    <row r="117" spans="3:39" s="7" customFormat="1" ht="13.5" x14ac:dyDescent="0.3">
      <c r="C117" s="7" t="str">
        <f>+"Transaction Fees - "&amp;TEXT($M$117,"0.0%")</f>
        <v>Transaction Fees - 2.5%</v>
      </c>
      <c r="D117" s="13"/>
      <c r="E117" s="13"/>
      <c r="F117" s="13"/>
      <c r="G117" s="49">
        <f>+CHOOSE(Model!$U$13,Acquisitions!N117,Acquisitions!W117,Acquisitions!AF117)</f>
        <v>0.5</v>
      </c>
      <c r="H117" s="49">
        <f>+CHOOSE(Model!$U$13,Acquisitions!O117,Acquisitions!X117,Acquisitions!AG117)</f>
        <v>0.5</v>
      </c>
      <c r="I117" s="49">
        <f>+CHOOSE(Model!$U$13,Acquisitions!P117,Acquisitions!Y117,Acquisitions!AH117)</f>
        <v>0.5</v>
      </c>
      <c r="J117" s="49">
        <f>+CHOOSE(Model!$U$13,Acquisitions!Q117,Acquisitions!Z117,Acquisitions!AI117)</f>
        <v>0.5</v>
      </c>
      <c r="K117" s="49">
        <f>+CHOOSE(Model!$U$13,Acquisitions!R117,Acquisitions!AA117,Acquisitions!AJ117)</f>
        <v>0</v>
      </c>
      <c r="L117" s="269"/>
      <c r="M117" s="398">
        <v>2.5000000000000001E-2</v>
      </c>
      <c r="N117" s="14">
        <f t="shared" ref="N117:U117" si="278">+N$16*$M117</f>
        <v>2.3250000000000002</v>
      </c>
      <c r="O117" s="14">
        <f t="shared" si="278"/>
        <v>2.3250000000000002</v>
      </c>
      <c r="P117" s="14">
        <f t="shared" si="278"/>
        <v>2.3250000000000002</v>
      </c>
      <c r="Q117" s="14">
        <f t="shared" si="278"/>
        <v>2.3250000000000002</v>
      </c>
      <c r="R117" s="14">
        <f t="shared" si="278"/>
        <v>0</v>
      </c>
      <c r="S117" s="14">
        <f t="shared" si="278"/>
        <v>0</v>
      </c>
      <c r="T117" s="14">
        <f t="shared" si="278"/>
        <v>0</v>
      </c>
      <c r="U117" s="14">
        <f t="shared" si="278"/>
        <v>0</v>
      </c>
      <c r="V117" s="14"/>
      <c r="W117" s="14">
        <f t="shared" ref="W117:AM117" si="279">+W$16*$M117</f>
        <v>0.5</v>
      </c>
      <c r="X117" s="14">
        <f t="shared" si="279"/>
        <v>0.5</v>
      </c>
      <c r="Y117" s="14">
        <f t="shared" si="279"/>
        <v>0.5</v>
      </c>
      <c r="Z117" s="14">
        <f t="shared" si="279"/>
        <v>0.5</v>
      </c>
      <c r="AA117" s="14">
        <f t="shared" si="279"/>
        <v>0</v>
      </c>
      <c r="AB117" s="14">
        <f t="shared" si="279"/>
        <v>0</v>
      </c>
      <c r="AC117" s="14">
        <f t="shared" si="279"/>
        <v>0</v>
      </c>
      <c r="AD117" s="14">
        <f t="shared" si="279"/>
        <v>0</v>
      </c>
      <c r="AF117" s="14">
        <f t="shared" si="279"/>
        <v>0.5</v>
      </c>
      <c r="AG117" s="14">
        <f t="shared" si="279"/>
        <v>0.5</v>
      </c>
      <c r="AH117" s="14">
        <f t="shared" si="279"/>
        <v>0.5</v>
      </c>
      <c r="AI117" s="14">
        <f t="shared" si="279"/>
        <v>0.5</v>
      </c>
      <c r="AJ117" s="14">
        <f t="shared" si="279"/>
        <v>0</v>
      </c>
      <c r="AK117" s="14">
        <f t="shared" si="279"/>
        <v>0</v>
      </c>
      <c r="AL117" s="14">
        <f t="shared" si="279"/>
        <v>0</v>
      </c>
      <c r="AM117" s="14">
        <f t="shared" si="279"/>
        <v>0</v>
      </c>
    </row>
    <row r="118" spans="3:39" s="7" customFormat="1" ht="13" x14ac:dyDescent="0.3">
      <c r="C118" s="13"/>
      <c r="D118" s="13"/>
      <c r="E118" s="13"/>
      <c r="F118" s="13"/>
      <c r="G118" s="15"/>
      <c r="H118" s="16"/>
      <c r="I118" s="16"/>
      <c r="J118" s="16"/>
      <c r="K118" s="16"/>
      <c r="L118" s="266"/>
      <c r="N118" s="16"/>
      <c r="O118" s="16"/>
      <c r="P118" s="16"/>
      <c r="Q118" s="16"/>
      <c r="R118" s="16"/>
      <c r="S118" s="16"/>
      <c r="T118" s="16"/>
      <c r="U118" s="16"/>
      <c r="W118" s="16"/>
      <c r="X118" s="16"/>
      <c r="Y118" s="16"/>
      <c r="Z118" s="16"/>
      <c r="AA118" s="16"/>
      <c r="AB118" s="16"/>
      <c r="AC118" s="16"/>
      <c r="AD118" s="16"/>
      <c r="AF118" s="16"/>
      <c r="AG118" s="16"/>
      <c r="AH118" s="16"/>
      <c r="AI118" s="16"/>
      <c r="AJ118" s="16"/>
      <c r="AK118" s="16"/>
      <c r="AL118" s="16"/>
      <c r="AM118" s="16"/>
    </row>
    <row r="119" spans="3:39" ht="12.75" customHeight="1" x14ac:dyDescent="0.3">
      <c r="C119" s="23" t="s">
        <v>62</v>
      </c>
      <c r="D119" s="23"/>
      <c r="E119" s="23"/>
      <c r="F119" s="23"/>
      <c r="G119" s="15"/>
      <c r="H119" s="16"/>
      <c r="I119" s="16"/>
      <c r="J119" s="16"/>
      <c r="K119" s="16"/>
      <c r="L119" s="266"/>
      <c r="M119" s="41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F119" s="6"/>
      <c r="AG119" s="6"/>
      <c r="AH119" s="6"/>
      <c r="AI119" s="6"/>
      <c r="AJ119" s="6"/>
      <c r="AK119" s="6"/>
      <c r="AL119" s="6"/>
      <c r="AM119" s="6"/>
    </row>
    <row r="120" spans="3:39" ht="12.75" customHeight="1" x14ac:dyDescent="0.3">
      <c r="C120" s="538" t="str">
        <f t="shared" ref="C120:C126" si="280">+C38</f>
        <v>2026 Acquisitions</v>
      </c>
      <c r="D120" s="538"/>
      <c r="E120" s="538"/>
      <c r="F120" s="538"/>
      <c r="G120" s="539">
        <f>+CHOOSE(Model!$U$13,Acquisitions!N120,Acquisitions!W120,AF120)</f>
        <v>7.1428571428571425E-2</v>
      </c>
      <c r="H120" s="539">
        <f>+CHOOSE(Model!$U$13,Acquisitions!O120,Acquisitions!X120,AG120)</f>
        <v>7.1428571428571425E-2</v>
      </c>
      <c r="I120" s="539">
        <f>+CHOOSE(Model!$U$13,Acquisitions!P120,Acquisitions!Y120,AH120)</f>
        <v>7.1428571428571425E-2</v>
      </c>
      <c r="J120" s="539">
        <f>+CHOOSE(Model!$U$13,Acquisitions!Q120,Acquisitions!Z120,AI120)</f>
        <v>7.1428571428571425E-2</v>
      </c>
      <c r="K120" s="952">
        <f>+CHOOSE(Model!$U$13,Acquisitions!R120,Acquisitions!AA120,AJ120)</f>
        <v>0</v>
      </c>
      <c r="L120" s="263"/>
      <c r="M120" s="6"/>
      <c r="N120" s="8">
        <f>+N$117/7</f>
        <v>0.33214285714285718</v>
      </c>
      <c r="O120" s="8">
        <f t="shared" ref="O120:R122" si="281">+O$117/7</f>
        <v>0.33214285714285718</v>
      </c>
      <c r="P120" s="8">
        <f t="shared" si="281"/>
        <v>0.33214285714285718</v>
      </c>
      <c r="Q120" s="8">
        <f t="shared" si="281"/>
        <v>0.33214285714285718</v>
      </c>
      <c r="R120" s="8">
        <f t="shared" si="281"/>
        <v>0</v>
      </c>
      <c r="S120" s="8">
        <f t="shared" ref="S120:U120" si="282">R120</f>
        <v>0</v>
      </c>
      <c r="T120" s="142">
        <f t="shared" si="282"/>
        <v>0</v>
      </c>
      <c r="U120" s="142">
        <f t="shared" si="282"/>
        <v>0</v>
      </c>
      <c r="V120" s="8"/>
      <c r="W120" s="8">
        <f>+W$117/7</f>
        <v>7.1428571428571425E-2</v>
      </c>
      <c r="X120" s="8">
        <f t="shared" ref="X120:AA122" si="283">+X$117/7</f>
        <v>7.1428571428571425E-2</v>
      </c>
      <c r="Y120" s="8">
        <f t="shared" si="283"/>
        <v>7.1428571428571425E-2</v>
      </c>
      <c r="Z120" s="8">
        <f t="shared" si="283"/>
        <v>7.1428571428571425E-2</v>
      </c>
      <c r="AA120" s="8">
        <f t="shared" si="283"/>
        <v>0</v>
      </c>
      <c r="AB120" s="8">
        <f t="shared" ref="AB120:AD121" si="284">AA120</f>
        <v>0</v>
      </c>
      <c r="AC120" s="142">
        <f t="shared" si="284"/>
        <v>0</v>
      </c>
      <c r="AD120" s="142">
        <f t="shared" si="284"/>
        <v>0</v>
      </c>
      <c r="AF120" s="8">
        <f>+AF$117/7</f>
        <v>7.1428571428571425E-2</v>
      </c>
      <c r="AG120" s="8">
        <f t="shared" ref="AG120:AJ122" si="285">+AG$117/7</f>
        <v>7.1428571428571425E-2</v>
      </c>
      <c r="AH120" s="8">
        <f t="shared" si="285"/>
        <v>7.1428571428571425E-2</v>
      </c>
      <c r="AI120" s="8">
        <f t="shared" si="285"/>
        <v>7.1428571428571425E-2</v>
      </c>
      <c r="AJ120" s="8">
        <f t="shared" si="285"/>
        <v>0</v>
      </c>
      <c r="AK120" s="8">
        <f t="shared" ref="AK120:AK121" si="286">AJ120</f>
        <v>0</v>
      </c>
      <c r="AL120" s="142">
        <f t="shared" ref="AL120:AM120" si="287">AK120</f>
        <v>0</v>
      </c>
      <c r="AM120" s="142">
        <f t="shared" si="287"/>
        <v>0</v>
      </c>
    </row>
    <row r="121" spans="3:39" ht="12.75" customHeight="1" x14ac:dyDescent="0.3">
      <c r="C121" s="5" t="str">
        <f t="shared" si="280"/>
        <v>2027 Acquisitions</v>
      </c>
      <c r="D121" s="5"/>
      <c r="E121" s="5"/>
      <c r="F121" s="5"/>
      <c r="G121" s="137"/>
      <c r="H121" s="537">
        <f>+CHOOSE(Model!$U$13,Acquisitions!O121,Acquisitions!X121,AG121)</f>
        <v>7.1428571428571425E-2</v>
      </c>
      <c r="I121" s="537">
        <f>+CHOOSE(Model!$U$13,Acquisitions!P121,Acquisitions!Y121,AH121)</f>
        <v>7.1428571428571425E-2</v>
      </c>
      <c r="J121" s="537">
        <f>+CHOOSE(Model!$U$13,Acquisitions!Q121,Acquisitions!Z121,AI121)</f>
        <v>7.1428571428571425E-2</v>
      </c>
      <c r="K121" s="953">
        <f>+CHOOSE(Model!$U$13,Acquisitions!R121,Acquisitions!AA121,AJ121)</f>
        <v>0</v>
      </c>
      <c r="L121" s="263"/>
      <c r="M121" s="6"/>
      <c r="N121" s="19"/>
      <c r="O121" s="142">
        <f>+O$117/7</f>
        <v>0.33214285714285718</v>
      </c>
      <c r="P121" s="142">
        <f t="shared" si="281"/>
        <v>0.33214285714285718</v>
      </c>
      <c r="Q121" s="142">
        <f t="shared" si="281"/>
        <v>0.33214285714285718</v>
      </c>
      <c r="R121" s="142">
        <f t="shared" si="281"/>
        <v>0</v>
      </c>
      <c r="S121" s="142">
        <f>R121</f>
        <v>0</v>
      </c>
      <c r="T121" s="417">
        <v>0</v>
      </c>
      <c r="U121" s="417">
        <v>0</v>
      </c>
      <c r="V121" s="19"/>
      <c r="W121" s="19"/>
      <c r="X121" s="142">
        <f>+X$117/7</f>
        <v>7.1428571428571425E-2</v>
      </c>
      <c r="Y121" s="142">
        <f t="shared" si="283"/>
        <v>7.1428571428571425E-2</v>
      </c>
      <c r="Z121" s="142">
        <f t="shared" si="283"/>
        <v>7.1428571428571425E-2</v>
      </c>
      <c r="AA121" s="142">
        <f t="shared" si="283"/>
        <v>0</v>
      </c>
      <c r="AB121" s="142">
        <f t="shared" si="284"/>
        <v>0</v>
      </c>
      <c r="AC121" s="417">
        <v>0</v>
      </c>
      <c r="AD121" s="417">
        <v>0</v>
      </c>
      <c r="AF121" s="19"/>
      <c r="AG121" s="142">
        <f>+AG$117/7</f>
        <v>7.1428571428571425E-2</v>
      </c>
      <c r="AH121" s="142">
        <f t="shared" si="285"/>
        <v>7.1428571428571425E-2</v>
      </c>
      <c r="AI121" s="142">
        <f t="shared" si="285"/>
        <v>7.1428571428571425E-2</v>
      </c>
      <c r="AJ121" s="142">
        <f t="shared" si="285"/>
        <v>0</v>
      </c>
      <c r="AK121" s="142">
        <f t="shared" si="286"/>
        <v>0</v>
      </c>
      <c r="AL121" s="417">
        <v>0</v>
      </c>
      <c r="AM121" s="417">
        <v>0</v>
      </c>
    </row>
    <row r="122" spans="3:39" ht="12.75" customHeight="1" x14ac:dyDescent="0.3">
      <c r="C122" s="538" t="str">
        <f t="shared" si="280"/>
        <v>2028 Acquisitions</v>
      </c>
      <c r="D122" s="538"/>
      <c r="E122" s="538"/>
      <c r="F122" s="538"/>
      <c r="G122" s="540"/>
      <c r="H122" s="540"/>
      <c r="I122" s="540">
        <f>+CHOOSE(Model!$U$13,Acquisitions!P122,Acquisitions!Y122,AH122)</f>
        <v>7.1428571428571425E-2</v>
      </c>
      <c r="J122" s="540">
        <f>+CHOOSE(Model!$U$13,Acquisitions!Q122,Acquisitions!Z122,AI122)</f>
        <v>7.1428571428571425E-2</v>
      </c>
      <c r="K122" s="952">
        <f>+CHOOSE(Model!$U$13,Acquisitions!R122,Acquisitions!AA122,AJ122)</f>
        <v>0</v>
      </c>
      <c r="L122" s="263"/>
      <c r="M122" s="6"/>
      <c r="N122" s="19"/>
      <c r="O122" s="142"/>
      <c r="P122" s="142">
        <f>+P$117/7</f>
        <v>0.33214285714285718</v>
      </c>
      <c r="Q122" s="142">
        <f t="shared" si="281"/>
        <v>0.33214285714285718</v>
      </c>
      <c r="R122" s="142">
        <f t="shared" si="281"/>
        <v>0</v>
      </c>
      <c r="S122" s="142">
        <f>R122</f>
        <v>0</v>
      </c>
      <c r="T122" s="142">
        <f>S122</f>
        <v>0</v>
      </c>
      <c r="U122" s="142">
        <f>T122</f>
        <v>0</v>
      </c>
      <c r="V122" s="19"/>
      <c r="W122" s="19"/>
      <c r="X122" s="142"/>
      <c r="Y122" s="142">
        <f>+Y$117/7</f>
        <v>7.1428571428571425E-2</v>
      </c>
      <c r="Z122" s="142">
        <f t="shared" si="283"/>
        <v>7.1428571428571425E-2</v>
      </c>
      <c r="AA122" s="142">
        <f t="shared" si="283"/>
        <v>0</v>
      </c>
      <c r="AB122" s="142">
        <f>AA122</f>
        <v>0</v>
      </c>
      <c r="AC122" s="142">
        <f>AB122</f>
        <v>0</v>
      </c>
      <c r="AD122" s="142">
        <f>AC122</f>
        <v>0</v>
      </c>
      <c r="AF122" s="19"/>
      <c r="AG122" s="142"/>
      <c r="AH122" s="142">
        <f>+AH$117/7</f>
        <v>7.1428571428571425E-2</v>
      </c>
      <c r="AI122" s="142">
        <f t="shared" si="285"/>
        <v>7.1428571428571425E-2</v>
      </c>
      <c r="AJ122" s="142">
        <f t="shared" si="285"/>
        <v>0</v>
      </c>
      <c r="AK122" s="142">
        <f>AJ122</f>
        <v>0</v>
      </c>
      <c r="AL122" s="142">
        <f>AK122</f>
        <v>0</v>
      </c>
      <c r="AM122" s="142">
        <f>AL122</f>
        <v>0</v>
      </c>
    </row>
    <row r="123" spans="3:39" ht="12.75" customHeight="1" x14ac:dyDescent="0.3">
      <c r="C123" s="5" t="str">
        <f t="shared" si="280"/>
        <v>2029 Acquisitions</v>
      </c>
      <c r="D123" s="5"/>
      <c r="E123" s="5"/>
      <c r="F123" s="5"/>
      <c r="G123" s="137"/>
      <c r="H123" s="137"/>
      <c r="I123" s="137"/>
      <c r="J123" s="537">
        <f>+CHOOSE(Model!$U$13,Acquisitions!Q123,Acquisitions!Z123,AI123)</f>
        <v>7.1428571428571425E-2</v>
      </c>
      <c r="K123" s="953">
        <f>+CHOOSE(Model!$U$13,Acquisitions!R123,Acquisitions!AA123,AJ123)</f>
        <v>0</v>
      </c>
      <c r="L123" s="263"/>
      <c r="M123" s="6"/>
      <c r="N123" s="19"/>
      <c r="O123" s="142"/>
      <c r="P123" s="142"/>
      <c r="Q123" s="142">
        <f>+Q$117/7</f>
        <v>0.33214285714285718</v>
      </c>
      <c r="R123" s="142">
        <f>+R$117/7</f>
        <v>0</v>
      </c>
      <c r="S123" s="142">
        <f>R123</f>
        <v>0</v>
      </c>
      <c r="T123" s="417">
        <v>0</v>
      </c>
      <c r="U123" s="417">
        <v>0</v>
      </c>
      <c r="V123" s="19"/>
      <c r="W123" s="19"/>
      <c r="X123" s="142"/>
      <c r="Y123" s="142"/>
      <c r="Z123" s="142">
        <f>+Z$117/7</f>
        <v>7.1428571428571425E-2</v>
      </c>
      <c r="AA123" s="142">
        <f>+AA$117/7</f>
        <v>0</v>
      </c>
      <c r="AB123" s="142">
        <f>AA123</f>
        <v>0</v>
      </c>
      <c r="AC123" s="417">
        <v>0</v>
      </c>
      <c r="AD123" s="417">
        <v>0</v>
      </c>
      <c r="AF123" s="19"/>
      <c r="AG123" s="142"/>
      <c r="AH123" s="142"/>
      <c r="AI123" s="142">
        <f>+AI$117/7</f>
        <v>7.1428571428571425E-2</v>
      </c>
      <c r="AJ123" s="142">
        <f>+AJ$117/7</f>
        <v>0</v>
      </c>
      <c r="AK123" s="142">
        <f>AJ123</f>
        <v>0</v>
      </c>
      <c r="AL123" s="417">
        <v>0</v>
      </c>
      <c r="AM123" s="417">
        <v>0</v>
      </c>
    </row>
    <row r="124" spans="3:39" ht="12.75" customHeight="1" x14ac:dyDescent="0.3">
      <c r="C124" s="538" t="str">
        <f t="shared" si="280"/>
        <v>2030 Acquisitions</v>
      </c>
      <c r="D124" s="538"/>
      <c r="E124" s="538"/>
      <c r="F124" s="538"/>
      <c r="G124" s="540"/>
      <c r="H124" s="540"/>
      <c r="I124" s="540"/>
      <c r="J124" s="540"/>
      <c r="K124" s="952">
        <f>+CHOOSE(Model!$U$13,Acquisitions!R124,Acquisitions!AA124,AJ124)</f>
        <v>0</v>
      </c>
      <c r="L124" s="263"/>
      <c r="M124" s="6"/>
      <c r="N124" s="19"/>
      <c r="O124" s="142"/>
      <c r="P124" s="142"/>
      <c r="Q124" s="142"/>
      <c r="R124" s="142">
        <f>+R$117/7</f>
        <v>0</v>
      </c>
      <c r="S124" s="142">
        <f>R124</f>
        <v>0</v>
      </c>
      <c r="T124" s="142">
        <f>S124</f>
        <v>0</v>
      </c>
      <c r="U124" s="142">
        <f>T124</f>
        <v>0</v>
      </c>
      <c r="V124" s="19"/>
      <c r="W124" s="19"/>
      <c r="X124" s="142"/>
      <c r="Y124" s="142"/>
      <c r="Z124" s="142"/>
      <c r="AA124" s="142">
        <f>+AA$117/7</f>
        <v>0</v>
      </c>
      <c r="AB124" s="142">
        <f>AA124</f>
        <v>0</v>
      </c>
      <c r="AC124" s="142">
        <f>AB124</f>
        <v>0</v>
      </c>
      <c r="AD124" s="142">
        <f>AC124</f>
        <v>0</v>
      </c>
      <c r="AF124" s="19"/>
      <c r="AG124" s="142"/>
      <c r="AH124" s="142"/>
      <c r="AI124" s="142"/>
      <c r="AJ124" s="142">
        <f>+AJ$117/7</f>
        <v>0</v>
      </c>
      <c r="AK124" s="142">
        <f>AJ124</f>
        <v>0</v>
      </c>
      <c r="AL124" s="142">
        <f>AK124</f>
        <v>0</v>
      </c>
      <c r="AM124" s="142">
        <f>AL124</f>
        <v>0</v>
      </c>
    </row>
    <row r="125" spans="3:39" ht="12.75" hidden="1" customHeight="1" outlineLevel="1" x14ac:dyDescent="0.3">
      <c r="C125" s="5" t="str">
        <f t="shared" si="280"/>
        <v>2031 Acquisitions</v>
      </c>
      <c r="D125" s="5"/>
      <c r="E125" s="5"/>
      <c r="F125" s="5"/>
      <c r="G125" s="137"/>
      <c r="H125" s="137"/>
      <c r="I125" s="137"/>
      <c r="J125" s="137"/>
      <c r="K125" s="137"/>
      <c r="L125" s="263"/>
      <c r="M125" s="6"/>
      <c r="N125" s="19"/>
      <c r="O125" s="142"/>
      <c r="P125" s="142"/>
      <c r="Q125" s="142"/>
      <c r="R125" s="142"/>
      <c r="S125" s="142">
        <f>+S$117/7</f>
        <v>0</v>
      </c>
      <c r="T125" s="417">
        <v>0</v>
      </c>
      <c r="U125" s="417">
        <v>0</v>
      </c>
      <c r="V125" s="19"/>
      <c r="W125" s="19"/>
      <c r="X125" s="142"/>
      <c r="Y125" s="142"/>
      <c r="Z125" s="142"/>
      <c r="AA125" s="142"/>
      <c r="AB125" s="142">
        <f>+AB$117/7</f>
        <v>0</v>
      </c>
      <c r="AC125" s="417">
        <v>0</v>
      </c>
      <c r="AD125" s="417">
        <v>0</v>
      </c>
      <c r="AF125" s="19"/>
      <c r="AG125" s="142"/>
      <c r="AH125" s="142"/>
      <c r="AI125" s="142"/>
      <c r="AJ125" s="142"/>
      <c r="AK125" s="142">
        <f>+AK$117/7</f>
        <v>0</v>
      </c>
      <c r="AL125" s="417">
        <v>0</v>
      </c>
      <c r="AM125" s="417">
        <v>0</v>
      </c>
    </row>
    <row r="126" spans="3:39" ht="12.75" hidden="1" customHeight="1" outlineLevel="1" x14ac:dyDescent="0.3">
      <c r="C126" s="538" t="str">
        <f t="shared" si="280"/>
        <v>2032 Acquisitions</v>
      </c>
      <c r="D126" s="538"/>
      <c r="E126" s="538"/>
      <c r="F126" s="538"/>
      <c r="G126" s="540"/>
      <c r="H126" s="540"/>
      <c r="I126" s="540"/>
      <c r="J126" s="540"/>
      <c r="K126" s="540"/>
      <c r="L126" s="263"/>
      <c r="M126" s="6"/>
      <c r="N126" s="19"/>
      <c r="O126" s="142"/>
      <c r="P126" s="142"/>
      <c r="Q126" s="142"/>
      <c r="R126" s="142"/>
      <c r="S126" s="142"/>
      <c r="T126" s="142">
        <f>+T$117/7</f>
        <v>0</v>
      </c>
      <c r="U126" s="142">
        <f>+U$117/7</f>
        <v>0</v>
      </c>
      <c r="V126" s="19"/>
      <c r="W126" s="19"/>
      <c r="X126" s="142"/>
      <c r="Y126" s="142"/>
      <c r="Z126" s="142"/>
      <c r="AA126" s="142"/>
      <c r="AB126" s="142"/>
      <c r="AC126" s="142">
        <f>+AC$117/7</f>
        <v>0</v>
      </c>
      <c r="AD126" s="142">
        <f>+AD$117/7</f>
        <v>0</v>
      </c>
      <c r="AF126" s="19"/>
      <c r="AG126" s="142"/>
      <c r="AH126" s="142"/>
      <c r="AI126" s="142"/>
      <c r="AJ126" s="142"/>
      <c r="AK126" s="142"/>
      <c r="AL126" s="142">
        <f>+AL$117/7</f>
        <v>0</v>
      </c>
      <c r="AM126" s="142">
        <f>+AM$117/7</f>
        <v>0</v>
      </c>
    </row>
    <row r="127" spans="3:39" ht="5.15" customHeight="1" collapsed="1" x14ac:dyDescent="0.3">
      <c r="C127" s="5"/>
      <c r="D127" s="5"/>
      <c r="E127" s="5"/>
      <c r="F127" s="5"/>
      <c r="G127" s="11" t="s">
        <v>9</v>
      </c>
      <c r="H127" s="11" t="s">
        <v>9</v>
      </c>
      <c r="I127" s="11" t="s">
        <v>9</v>
      </c>
      <c r="J127" s="11" t="s">
        <v>9</v>
      </c>
      <c r="K127" s="11" t="s">
        <v>9</v>
      </c>
      <c r="L127" s="262"/>
      <c r="M127" s="5"/>
      <c r="N127" s="11" t="s">
        <v>9</v>
      </c>
      <c r="O127" s="11" t="s">
        <v>9</v>
      </c>
      <c r="P127" s="11" t="s">
        <v>9</v>
      </c>
      <c r="Q127" s="11" t="s">
        <v>9</v>
      </c>
      <c r="R127" s="11" t="s">
        <v>9</v>
      </c>
      <c r="S127" s="11" t="s">
        <v>9</v>
      </c>
      <c r="T127" s="11" t="s">
        <v>9</v>
      </c>
      <c r="U127" s="11" t="s">
        <v>9</v>
      </c>
      <c r="V127" s="6"/>
      <c r="W127" s="11" t="s">
        <v>9</v>
      </c>
      <c r="X127" s="11" t="s">
        <v>9</v>
      </c>
      <c r="Y127" s="11" t="s">
        <v>9</v>
      </c>
      <c r="Z127" s="11" t="s">
        <v>9</v>
      </c>
      <c r="AA127" s="11" t="s">
        <v>9</v>
      </c>
      <c r="AB127" s="11" t="s">
        <v>9</v>
      </c>
      <c r="AC127" s="11" t="s">
        <v>9</v>
      </c>
      <c r="AD127" s="11" t="s">
        <v>9</v>
      </c>
      <c r="AF127" s="11" t="s">
        <v>9</v>
      </c>
      <c r="AG127" s="11" t="s">
        <v>9</v>
      </c>
      <c r="AH127" s="11" t="s">
        <v>9</v>
      </c>
      <c r="AI127" s="11" t="s">
        <v>9</v>
      </c>
      <c r="AJ127" s="11" t="s">
        <v>9</v>
      </c>
      <c r="AK127" s="11" t="s">
        <v>9</v>
      </c>
      <c r="AL127" s="11" t="s">
        <v>9</v>
      </c>
      <c r="AM127" s="11" t="s">
        <v>9</v>
      </c>
    </row>
    <row r="128" spans="3:39" ht="12.75" customHeight="1" x14ac:dyDescent="0.3">
      <c r="C128" s="13" t="s">
        <v>51</v>
      </c>
      <c r="D128" s="13"/>
      <c r="E128" s="13"/>
      <c r="F128" s="13"/>
      <c r="G128" s="14">
        <f>+SUM(G120:G126)</f>
        <v>7.1428571428571425E-2</v>
      </c>
      <c r="H128" s="14">
        <f t="shared" ref="H128:K128" si="288">+SUM(H120:H126)</f>
        <v>0.14285714285714285</v>
      </c>
      <c r="I128" s="14">
        <f t="shared" si="288"/>
        <v>0.21428571428571427</v>
      </c>
      <c r="J128" s="14">
        <f t="shared" si="288"/>
        <v>0.2857142857142857</v>
      </c>
      <c r="K128" s="14">
        <f t="shared" si="288"/>
        <v>0</v>
      </c>
      <c r="L128" s="265"/>
      <c r="M128" s="7"/>
      <c r="N128" s="14">
        <f t="shared" ref="N128:T128" si="289">+SUM(N120:N126)</f>
        <v>0.33214285714285718</v>
      </c>
      <c r="O128" s="14">
        <f t="shared" si="289"/>
        <v>0.66428571428571437</v>
      </c>
      <c r="P128" s="14">
        <f t="shared" si="289"/>
        <v>0.99642857142857155</v>
      </c>
      <c r="Q128" s="14">
        <f t="shared" si="289"/>
        <v>1.3285714285714287</v>
      </c>
      <c r="R128" s="14">
        <f t="shared" si="289"/>
        <v>0</v>
      </c>
      <c r="S128" s="14">
        <f t="shared" si="289"/>
        <v>0</v>
      </c>
      <c r="T128" s="14">
        <f t="shared" si="289"/>
        <v>0</v>
      </c>
      <c r="U128" s="14">
        <f t="shared" ref="U128" si="290">+SUM(U120:U126)</f>
        <v>0</v>
      </c>
      <c r="V128" s="49"/>
      <c r="W128" s="14">
        <f t="shared" ref="W128:AC128" si="291">+SUM(W120:W126)</f>
        <v>7.1428571428571425E-2</v>
      </c>
      <c r="X128" s="14">
        <f t="shared" si="291"/>
        <v>0.14285714285714285</v>
      </c>
      <c r="Y128" s="14">
        <f t="shared" si="291"/>
        <v>0.21428571428571427</v>
      </c>
      <c r="Z128" s="14">
        <f t="shared" si="291"/>
        <v>0.2857142857142857</v>
      </c>
      <c r="AA128" s="14">
        <f t="shared" si="291"/>
        <v>0</v>
      </c>
      <c r="AB128" s="14">
        <f t="shared" si="291"/>
        <v>0</v>
      </c>
      <c r="AC128" s="14">
        <f t="shared" si="291"/>
        <v>0</v>
      </c>
      <c r="AD128" s="14">
        <f t="shared" ref="AD128" si="292">+SUM(AD120:AD126)</f>
        <v>0</v>
      </c>
      <c r="AF128" s="14">
        <f t="shared" ref="AF128:AL128" si="293">+SUM(AF120:AF126)</f>
        <v>7.1428571428571425E-2</v>
      </c>
      <c r="AG128" s="14">
        <f t="shared" si="293"/>
        <v>0.14285714285714285</v>
      </c>
      <c r="AH128" s="14">
        <f t="shared" si="293"/>
        <v>0.21428571428571427</v>
      </c>
      <c r="AI128" s="14">
        <f t="shared" si="293"/>
        <v>0.2857142857142857</v>
      </c>
      <c r="AJ128" s="14">
        <f t="shared" si="293"/>
        <v>0</v>
      </c>
      <c r="AK128" s="14">
        <f t="shared" si="293"/>
        <v>0</v>
      </c>
      <c r="AL128" s="14">
        <f t="shared" si="293"/>
        <v>0</v>
      </c>
      <c r="AM128" s="14">
        <f t="shared" ref="AM128" si="294">+SUM(AM120:AM126)</f>
        <v>0</v>
      </c>
    </row>
    <row r="129" spans="2:39" ht="12.75" customHeight="1" x14ac:dyDescent="0.3">
      <c r="C129" s="13"/>
      <c r="D129" s="13"/>
      <c r="E129" s="13"/>
      <c r="F129" s="13"/>
      <c r="G129" s="14"/>
      <c r="H129" s="14"/>
      <c r="I129" s="14"/>
      <c r="J129" s="14"/>
      <c r="K129" s="14"/>
      <c r="L129" s="265"/>
      <c r="M129" s="7"/>
      <c r="N129" s="49"/>
      <c r="O129" s="49"/>
      <c r="P129" s="49"/>
      <c r="Q129" s="49"/>
      <c r="R129" s="49"/>
      <c r="S129" s="49"/>
      <c r="T129" s="49"/>
      <c r="U129" s="49"/>
      <c r="V129" s="17"/>
      <c r="W129" s="49"/>
      <c r="X129" s="49"/>
      <c r="Y129" s="49"/>
      <c r="Z129" s="49"/>
      <c r="AA129" s="49"/>
      <c r="AB129" s="49"/>
      <c r="AC129" s="49"/>
      <c r="AD129" s="49"/>
      <c r="AF129" s="49"/>
      <c r="AG129" s="49"/>
      <c r="AH129" s="49"/>
      <c r="AI129" s="49"/>
      <c r="AJ129" s="49"/>
      <c r="AK129" s="49"/>
      <c r="AL129" s="49"/>
      <c r="AM129" s="49"/>
    </row>
    <row r="130" spans="2:39" ht="12.75" customHeight="1" x14ac:dyDescent="0.3">
      <c r="B130" s="43" t="b">
        <f>$B$82</f>
        <v>0</v>
      </c>
      <c r="C130" s="58"/>
      <c r="D130" s="42"/>
      <c r="E130" s="13"/>
      <c r="F130" s="13"/>
      <c r="G130" s="14"/>
      <c r="H130" s="14"/>
      <c r="I130" s="14"/>
      <c r="J130" s="14"/>
      <c r="K130" s="14"/>
      <c r="L130" s="265"/>
      <c r="M130" s="7"/>
      <c r="N130" s="49"/>
      <c r="O130" s="49"/>
      <c r="P130" s="49"/>
      <c r="Q130" s="49"/>
      <c r="R130" s="49"/>
      <c r="S130" s="49"/>
      <c r="T130" s="49"/>
      <c r="U130" s="49"/>
      <c r="V130" s="17"/>
      <c r="W130" s="49"/>
      <c r="X130" s="366"/>
      <c r="Y130" s="49"/>
      <c r="Z130" s="49"/>
      <c r="AA130" s="49"/>
      <c r="AB130" s="49"/>
      <c r="AC130" s="49"/>
      <c r="AD130" s="49"/>
      <c r="AF130" s="49"/>
      <c r="AG130" s="366"/>
      <c r="AH130" s="49"/>
      <c r="AI130" s="49"/>
      <c r="AJ130" s="49"/>
      <c r="AK130" s="49"/>
      <c r="AL130" s="49"/>
      <c r="AM130" s="49"/>
    </row>
  </sheetData>
  <printOptions horizontalCentered="1"/>
  <pageMargins left="0.1" right="0.1" top="0.1" bottom="0.1" header="0.1" footer="0.1"/>
  <pageSetup scale="63" fitToHeight="0" orientation="portrait" horizontalDpi="1200" verticalDpi="1200" r:id="rId1"/>
  <rowBreaks count="1" manualBreakCount="1">
    <brk id="82" min="1" max="12" man="1"/>
  </rowBreaks>
  <customProperties>
    <customPr name="Guid" r:id="rId2"/>
  </customPropertie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DFD427F-7FF7-44F4-89CE-0B82C8F01898}">
            <xm:f>Cover!$K$5=1</xm:f>
            <x14:dxf>
              <font>
                <color theme="1"/>
              </font>
            </x14:dxf>
          </x14:cfRule>
          <xm:sqref>A1:XFD1048576</xm:sqref>
        </x14:conditionalFormatting>
        <x14:conditionalFormatting xmlns:xm="http://schemas.microsoft.com/office/excel/2006/main">
          <x14:cfRule type="expression" priority="2" id="{7611BEEF-91ED-4676-95F1-6BDD6DD9B7E1}">
            <xm:f>Cover!$C$1=1</xm:f>
            <x14:dxf>
              <font>
                <color theme="1"/>
              </font>
            </x14:dxf>
          </x14:cfRule>
          <xm:sqref>B2:I3</xm:sqref>
        </x14:conditionalFormatting>
        <x14:conditionalFormatting xmlns:xm="http://schemas.microsoft.com/office/excel/2006/main">
          <x14:cfRule type="expression" priority="4" id="{AFAACFDA-AAB2-48B8-9111-E275F61B45E7}">
            <xm:f>Cover!$C$1=1</xm:f>
            <x14:dxf>
              <font>
                <color theme="1"/>
              </font>
            </x14:dxf>
          </x14:cfRule>
          <xm:sqref>K2 L2:L130 B4:K130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Legend</vt:lpstr>
      <vt:lpstr>Cover</vt:lpstr>
      <vt:lpstr>Valuation Matrix</vt:lpstr>
      <vt:lpstr>Model Title &gt;&gt;</vt:lpstr>
      <vt:lpstr>Model</vt:lpstr>
      <vt:lpstr>Acquisitions</vt:lpstr>
      <vt:lpstr>'Valuation Matrix'!_1</vt:lpstr>
      <vt:lpstr>case</vt:lpstr>
      <vt:lpstr>Days</vt:lpstr>
      <vt:lpstr>FX</vt:lpstr>
      <vt:lpstr>Acquisitions!Print_Area</vt:lpstr>
      <vt:lpstr>Cover!Print_Area</vt:lpstr>
      <vt:lpstr>'Model Title &gt;&gt;'!Print_Area</vt:lpstr>
      <vt:lpstr>'Valuation Matrix'!Print_Area</vt:lpstr>
      <vt:lpstr>Acquisitions!Print_Titles</vt:lpstr>
      <vt:lpstr>Model!Print_Titles</vt:lpstr>
      <vt:lpstr>'Valuation Matrix'!Print_Titles</vt:lpstr>
      <vt:lpstr>Revolver_Toggle</vt:lpstr>
      <vt:lpstr>stub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Wang</dc:creator>
  <cp:lastModifiedBy>Caleb Boateng</cp:lastModifiedBy>
  <cp:lastPrinted>2025-06-20T14:20:53Z</cp:lastPrinted>
  <dcterms:created xsi:type="dcterms:W3CDTF">2012-03-16T20:50:21Z</dcterms:created>
  <dcterms:modified xsi:type="dcterms:W3CDTF">2025-06-20T14:46:53Z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{95F9E022-8BD2-43A7-8AF6-575BE3F75120}</vt:lpwstr>
  </property>
</Properties>
</file>