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omments1.xml" ContentType="application/vnd.openxmlformats-officedocument.spreadsheetml.comments+xml"/>
  <Override PartName="/xl/drawings/drawing4.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soapfa-hub31\Teams\GBS\GBS CBO\EX\Ferramentas\Projeto Lisa\Workplans\"/>
    </mc:Choice>
  </mc:AlternateContent>
  <bookViews>
    <workbookView xWindow="0" yWindow="0" windowWidth="10530" windowHeight="3555" firstSheet="1" activeTab="3"/>
  </bookViews>
  <sheets>
    <sheet name="Instructions and Descriptions" sheetId="30" r:id="rId1"/>
    <sheet name="Day 1 Project List_AT" sheetId="29" r:id="rId2"/>
    <sheet name="Risk Register" sheetId="33" r:id="rId3"/>
    <sheet name="Project Plan(s) - {AT}" sheetId="20" r:id="rId4"/>
    <sheet name="Sheet2" sheetId="35" r:id="rId5"/>
    <sheet name="Day 1 Project Costs_AT" sheetId="32" r:id="rId6"/>
    <sheet name="MPS" sheetId="34" r:id="rId7"/>
    <sheet name="Data Validation (hide)" sheetId="15" state="hidden" r:id="rId8"/>
    <sheet name="Countries" sheetId="14" state="hidden" r:id="rId9"/>
  </sheets>
  <externalReferences>
    <externalReference r:id="rId10"/>
    <externalReference r:id="rId11"/>
    <externalReference r:id="rId12"/>
    <externalReference r:id="rId13"/>
    <externalReference r:id="rId14"/>
    <externalReference r:id="rId15"/>
  </externalReferences>
  <definedNames>
    <definedName name="__1__123Graph_ACHART_3" hidden="1">'[1]Super Region'!$D$12:$D$14</definedName>
    <definedName name="__123Graph_A" localSheetId="1" hidden="1">'[2]Изм гот прод'!#REF!</definedName>
    <definedName name="__123Graph_A" localSheetId="0" hidden="1">'[2]Изм гот прод'!#REF!</definedName>
    <definedName name="__123Graph_A" localSheetId="2" hidden="1">'[2]Изм гот прод'!#REF!</definedName>
    <definedName name="__123Graph_A" hidden="1">'[2]Изм гот прод'!#REF!</definedName>
    <definedName name="__123Graph_AGraph1" localSheetId="1" hidden="1">'[2]Изм гот прод'!#REF!</definedName>
    <definedName name="__123Graph_AGraph1" localSheetId="0" hidden="1">'[2]Изм гот прод'!#REF!</definedName>
    <definedName name="__123Graph_AGraph1" hidden="1">'[2]Изм гот прод'!#REF!</definedName>
    <definedName name="__123Graph_AGraph2" localSheetId="1" hidden="1">'[2]Изм гот прод'!#REF!</definedName>
    <definedName name="__123Graph_AGraph2" localSheetId="0" hidden="1">'[2]Изм гот прод'!#REF!</definedName>
    <definedName name="__123Graph_AGraph2" hidden="1">'[2]Изм гот прод'!#REF!</definedName>
    <definedName name="__123Graph_AGraph3" localSheetId="1" hidden="1">'[2]Изм гот прод'!#REF!</definedName>
    <definedName name="__123Graph_AGraph3" localSheetId="0" hidden="1">'[2]Изм гот прод'!#REF!</definedName>
    <definedName name="__123Graph_AGraph3" hidden="1">'[2]Изм гот прод'!#REF!</definedName>
    <definedName name="__123Graph_AGraph4" localSheetId="1" hidden="1">'[2]Изм гот прод'!#REF!</definedName>
    <definedName name="__123Graph_AGraph4" localSheetId="0" hidden="1">'[2]Изм гот прод'!#REF!</definedName>
    <definedName name="__123Graph_AGraph4" hidden="1">'[2]Изм гот прод'!#REF!</definedName>
    <definedName name="__123Graph_AGraph5" localSheetId="1" hidden="1">'[2]Изм гот прод'!#REF!</definedName>
    <definedName name="__123Graph_AGraph5" localSheetId="0" hidden="1">'[2]Изм гот прод'!#REF!</definedName>
    <definedName name="__123Graph_AGraph5" hidden="1">'[2]Изм гот прод'!#REF!</definedName>
    <definedName name="__123Graph_AGraph7" localSheetId="1" hidden="1">'[2]Изм гот прод'!#REF!</definedName>
    <definedName name="__123Graph_AGraph7" localSheetId="0" hidden="1">'[2]Изм гот прод'!#REF!</definedName>
    <definedName name="__123Graph_AGraph7" hidden="1">'[2]Изм гот прод'!#REF!</definedName>
    <definedName name="__123Graph_AGraph8" localSheetId="1" hidden="1">'[2]Изм гот прод'!#REF!</definedName>
    <definedName name="__123Graph_AGraph8" localSheetId="0" hidden="1">'[2]Изм гот прод'!#REF!</definedName>
    <definedName name="__123Graph_AGraph8" hidden="1">'[2]Изм гот прод'!#REF!</definedName>
    <definedName name="__123Graph_AGraph9" localSheetId="1" hidden="1">'[2]Изм гот прод'!#REF!</definedName>
    <definedName name="__123Graph_AGraph9" localSheetId="0" hidden="1">'[2]Изм гот прод'!#REF!</definedName>
    <definedName name="__123Graph_AGraph9" hidden="1">'[2]Изм гот прод'!#REF!</definedName>
    <definedName name="__123Graph_B" localSheetId="1" hidden="1">'[2]Изм гот прод'!#REF!</definedName>
    <definedName name="__123Graph_B" localSheetId="0" hidden="1">'[2]Изм гот прод'!#REF!</definedName>
    <definedName name="__123Graph_B" hidden="1">'[2]Изм гот прод'!#REF!</definedName>
    <definedName name="__123Graph_BGraph1" localSheetId="1" hidden="1">'[2]Изм гот прод'!#REF!</definedName>
    <definedName name="__123Graph_BGraph1" localSheetId="0" hidden="1">'[2]Изм гот прод'!#REF!</definedName>
    <definedName name="__123Graph_BGraph1" hidden="1">'[2]Изм гот прод'!#REF!</definedName>
    <definedName name="__123Graph_BGraph4" localSheetId="1" hidden="1">'[2]Изм гот прод'!#REF!</definedName>
    <definedName name="__123Graph_BGraph4" localSheetId="0" hidden="1">'[2]Изм гот прод'!#REF!</definedName>
    <definedName name="__123Graph_BGraph4" hidden="1">'[2]Изм гот прод'!#REF!</definedName>
    <definedName name="__123Graph_BGraph5" localSheetId="1" hidden="1">'[2]Изм гот прод'!#REF!</definedName>
    <definedName name="__123Graph_BGraph5" localSheetId="0" hidden="1">'[2]Изм гот прод'!#REF!</definedName>
    <definedName name="__123Graph_BGraph5" hidden="1">'[2]Изм гот прод'!#REF!</definedName>
    <definedName name="__123Graph_BGraph7" localSheetId="1" hidden="1">'[2]Изм гот прод'!#REF!</definedName>
    <definedName name="__123Graph_BGraph7" localSheetId="0" hidden="1">'[2]Изм гот прод'!#REF!</definedName>
    <definedName name="__123Graph_BGraph7" hidden="1">'[2]Изм гот прод'!#REF!</definedName>
    <definedName name="__123Graph_BGraph8" localSheetId="1" hidden="1">'[2]Изм гот прод'!#REF!</definedName>
    <definedName name="__123Graph_BGraph8" localSheetId="0" hidden="1">'[2]Изм гот прод'!#REF!</definedName>
    <definedName name="__123Graph_BGraph8" hidden="1">'[2]Изм гот прод'!#REF!</definedName>
    <definedName name="__123Graph_BGraph9" localSheetId="1" hidden="1">'[2]Изм гот прод'!#REF!</definedName>
    <definedName name="__123Graph_BGraph9" localSheetId="0" hidden="1">'[2]Изм гот прод'!#REF!</definedName>
    <definedName name="__123Graph_BGraph9" hidden="1">'[2]Изм гот прод'!#REF!</definedName>
    <definedName name="__123Graph_C" localSheetId="1" hidden="1">'[2]Изм гот прод'!#REF!</definedName>
    <definedName name="__123Graph_C" localSheetId="0" hidden="1">'[2]Изм гот прод'!#REF!</definedName>
    <definedName name="__123Graph_C" hidden="1">'[2]Изм гот прод'!#REF!</definedName>
    <definedName name="__123Graph_CGraph1" localSheetId="1" hidden="1">'[2]Изм гот прод'!#REF!</definedName>
    <definedName name="__123Graph_CGraph1" localSheetId="0" hidden="1">'[2]Изм гот прод'!#REF!</definedName>
    <definedName name="__123Graph_CGraph1" hidden="1">'[2]Изм гот прод'!#REF!</definedName>
    <definedName name="__123Graph_CGraph5" localSheetId="1" hidden="1">'[2]Изм гот прод'!#REF!</definedName>
    <definedName name="__123Graph_CGraph5" localSheetId="0" hidden="1">'[2]Изм гот прод'!#REF!</definedName>
    <definedName name="__123Graph_CGraph5" hidden="1">'[2]Изм гот прод'!#REF!</definedName>
    <definedName name="__123Graph_CGraph7" localSheetId="1" hidden="1">'[2]Изм гот прод'!#REF!</definedName>
    <definedName name="__123Graph_CGraph7" localSheetId="0" hidden="1">'[2]Изм гот прод'!#REF!</definedName>
    <definedName name="__123Graph_CGraph7" hidden="1">'[2]Изм гот прод'!#REF!</definedName>
    <definedName name="__123Graph_CGraph8" localSheetId="1" hidden="1">'[2]Изм гот прод'!#REF!</definedName>
    <definedName name="__123Graph_CGraph8" localSheetId="0" hidden="1">'[2]Изм гот прод'!#REF!</definedName>
    <definedName name="__123Graph_CGraph8" hidden="1">'[2]Изм гот прод'!#REF!</definedName>
    <definedName name="__123Graph_CGraph9" localSheetId="1" hidden="1">'[2]Изм гот прод'!#REF!</definedName>
    <definedName name="__123Graph_CGraph9" localSheetId="0" hidden="1">'[2]Изм гот прод'!#REF!</definedName>
    <definedName name="__123Graph_CGraph9" hidden="1">'[2]Изм гот прод'!#REF!</definedName>
    <definedName name="__123Graph_D" localSheetId="1" hidden="1">'[2]Изм гот прод'!#REF!</definedName>
    <definedName name="__123Graph_D" localSheetId="0" hidden="1">'[2]Изм гот прод'!#REF!</definedName>
    <definedName name="__123Graph_D" hidden="1">'[2]Изм гот прод'!#REF!</definedName>
    <definedName name="__123Graph_DGraph5" localSheetId="1" hidden="1">'[2]Изм гот прод'!#REF!</definedName>
    <definedName name="__123Graph_DGraph5" localSheetId="0" hidden="1">'[2]Изм гот прод'!#REF!</definedName>
    <definedName name="__123Graph_DGraph5" hidden="1">'[2]Изм гот прод'!#REF!</definedName>
    <definedName name="__123Graph_DGraph7" localSheetId="1" hidden="1">'[2]Изм гот прод'!#REF!</definedName>
    <definedName name="__123Graph_DGraph7" localSheetId="0" hidden="1">'[2]Изм гот прод'!#REF!</definedName>
    <definedName name="__123Graph_DGraph7" hidden="1">'[2]Изм гот прод'!#REF!</definedName>
    <definedName name="__123Graph_DGraph8" localSheetId="1" hidden="1">'[2]Изм гот прод'!#REF!</definedName>
    <definedName name="__123Graph_DGraph8" localSheetId="0" hidden="1">'[2]Изм гот прод'!#REF!</definedName>
    <definedName name="__123Graph_DGraph8" hidden="1">'[2]Изм гот прод'!#REF!</definedName>
    <definedName name="__123Graph_DGraph9" localSheetId="1" hidden="1">'[2]Изм гот прод'!#REF!</definedName>
    <definedName name="__123Graph_DGraph9" localSheetId="0" hidden="1">'[2]Изм гот прод'!#REF!</definedName>
    <definedName name="__123Graph_DGraph9" hidden="1">'[2]Изм гот прод'!#REF!</definedName>
    <definedName name="__123Graph_EGraph9" localSheetId="1" hidden="1">'[2]Изм гот прод'!#REF!</definedName>
    <definedName name="__123Graph_EGraph9" localSheetId="0" hidden="1">'[2]Изм гот прод'!#REF!</definedName>
    <definedName name="__123Graph_EGraph9" hidden="1">'[2]Изм гот прод'!#REF!</definedName>
    <definedName name="__123Graph_FGraph6" localSheetId="1" hidden="1">'[2]Изм гот прод'!#REF!</definedName>
    <definedName name="__123Graph_FGraph6" localSheetId="0" hidden="1">'[2]Изм гот прод'!#REF!</definedName>
    <definedName name="__123Graph_FGraph6" hidden="1">'[2]Изм гот прод'!#REF!</definedName>
    <definedName name="__123Graph_LBL_AGraph3" localSheetId="1" hidden="1">'[2]Изм гот прод'!#REF!</definedName>
    <definedName name="__123Graph_LBL_AGraph3" localSheetId="0" hidden="1">'[2]Изм гот прод'!#REF!</definedName>
    <definedName name="__123Graph_LBL_AGraph3" hidden="1">'[2]Изм гот прод'!#REF!</definedName>
    <definedName name="__123Graph_XGraph1" localSheetId="1" hidden="1">'[2]Изм гот прод'!#REF!</definedName>
    <definedName name="__123Graph_XGraph1" localSheetId="0" hidden="1">'[2]Изм гот прод'!#REF!</definedName>
    <definedName name="__123Graph_XGraph1" hidden="1">'[2]Изм гот прод'!#REF!</definedName>
    <definedName name="__123Graph_XGraph2" localSheetId="1" hidden="1">'[2]Изм гот прод'!#REF!</definedName>
    <definedName name="__123Graph_XGraph2" localSheetId="0" hidden="1">'[2]Изм гот прод'!#REF!</definedName>
    <definedName name="__123Graph_XGraph2" hidden="1">'[2]Изм гот прод'!#REF!</definedName>
    <definedName name="__123Graph_XGraph3" localSheetId="1" hidden="1">'[2]Изм гот прод'!#REF!</definedName>
    <definedName name="__123Graph_XGraph3" localSheetId="0" hidden="1">'[2]Изм гот прод'!#REF!</definedName>
    <definedName name="__123Graph_XGraph3" hidden="1">'[2]Изм гот прод'!#REF!</definedName>
    <definedName name="__123Graph_XGraph4" localSheetId="1" hidden="1">'[2]Изм гот прод'!#REF!</definedName>
    <definedName name="__123Graph_XGraph4" localSheetId="0" hidden="1">'[2]Изм гот прод'!#REF!</definedName>
    <definedName name="__123Graph_XGraph4" hidden="1">'[2]Изм гот прод'!#REF!</definedName>
    <definedName name="__123Graph_XGraph5" localSheetId="1" hidden="1">'[2]Изм гот прод'!#REF!</definedName>
    <definedName name="__123Graph_XGraph5" localSheetId="0" hidden="1">'[2]Изм гот прод'!#REF!</definedName>
    <definedName name="__123Graph_XGraph5" hidden="1">'[2]Изм гот прод'!#REF!</definedName>
    <definedName name="__123Graph_XGraph6" localSheetId="1" hidden="1">'[2]Изм гот прод'!#REF!</definedName>
    <definedName name="__123Graph_XGraph6" localSheetId="0" hidden="1">'[2]Изм гот прод'!#REF!</definedName>
    <definedName name="__123Graph_XGraph6" hidden="1">'[2]Изм гот прод'!#REF!</definedName>
    <definedName name="__123Graph_XGraph8" localSheetId="1" hidden="1">'[2]Изм гот прод'!#REF!</definedName>
    <definedName name="__123Graph_XGraph8" localSheetId="0" hidden="1">'[2]Изм гот прод'!#REF!</definedName>
    <definedName name="__123Graph_XGraph8" hidden="1">'[2]Изм гот прод'!#REF!</definedName>
    <definedName name="__123Graph_XGraph9" localSheetId="1" hidden="1">'[2]Изм гот прод'!#REF!</definedName>
    <definedName name="__123Graph_XGraph9" localSheetId="0" hidden="1">'[2]Изм гот прод'!#REF!</definedName>
    <definedName name="__123Graph_XGraph9" hidden="1">'[2]Изм гот прод'!#REF!</definedName>
    <definedName name="__2__123Graph_ACHART_6" hidden="1">'[1]YTD Actual'!$D$13:$D$13</definedName>
    <definedName name="__3__123Graph_ACHART_9" hidden="1">[1]Region!$D$11:$D$26</definedName>
    <definedName name="__4__123Graph_BCHART_1" hidden="1">[1]SSDGrowth!$F$13:$F$24</definedName>
    <definedName name="__5__123Graph_BCHART_6" hidden="1">'[1]YTD Actual'!$D$12:$D$12</definedName>
    <definedName name="__sa1" localSheetId="2" hidden="1">{#N/A,#N/A,FALSE,"Assessment";#N/A,#N/A,FALSE,"Staffing";#N/A,#N/A,FALSE,"Hires";#N/A,#N/A,FALSE,"Assumptions"}</definedName>
    <definedName name="__sa1" hidden="1">{#N/A,#N/A,FALSE,"Assessment";#N/A,#N/A,FALSE,"Staffing";#N/A,#N/A,FALSE,"Hires";#N/A,#N/A,FALSE,"Assumptions"}</definedName>
    <definedName name="__sa1_1" localSheetId="2" hidden="1">{#N/A,#N/A,FALSE,"Assessment";#N/A,#N/A,FALSE,"Staffing";#N/A,#N/A,FALSE,"Hires";#N/A,#N/A,FALSE,"Assumptions"}</definedName>
    <definedName name="__sa1_1" hidden="1">{#N/A,#N/A,FALSE,"Assessment";#N/A,#N/A,FALSE,"Staffing";#N/A,#N/A,FALSE,"Hires";#N/A,#N/A,FALSE,"Assumptions"}</definedName>
    <definedName name="__t2" localSheetId="2" hidden="1">{#N/A,#N/A,FALSE,"Assessment";#N/A,#N/A,FALSE,"Staffing";#N/A,#N/A,FALSE,"Hires";#N/A,#N/A,FALSE,"Assumptions"}</definedName>
    <definedName name="__t2" hidden="1">{#N/A,#N/A,FALSE,"Assessment";#N/A,#N/A,FALSE,"Staffing";#N/A,#N/A,FALSE,"Hires";#N/A,#N/A,FALSE,"Assumptions"}</definedName>
    <definedName name="__t2_1" localSheetId="2" hidden="1">{#N/A,#N/A,FALSE,"Assessment";#N/A,#N/A,FALSE,"Staffing";#N/A,#N/A,FALSE,"Hires";#N/A,#N/A,FALSE,"Assumptions"}</definedName>
    <definedName name="__t2_1" hidden="1">{#N/A,#N/A,FALSE,"Assessment";#N/A,#N/A,FALSE,"Staffing";#N/A,#N/A,FALSE,"Hires";#N/A,#N/A,FALSE,"Assumptions"}</definedName>
    <definedName name="__t3" localSheetId="2" hidden="1">{#N/A,#N/A,FALSE,"Assessment";#N/A,#N/A,FALSE,"Staffing";#N/A,#N/A,FALSE,"Hires";#N/A,#N/A,FALSE,"Assumptions"}</definedName>
    <definedName name="__t3" hidden="1">{#N/A,#N/A,FALSE,"Assessment";#N/A,#N/A,FALSE,"Staffing";#N/A,#N/A,FALSE,"Hires";#N/A,#N/A,FALSE,"Assumptions"}</definedName>
    <definedName name="__t3_1" localSheetId="2" hidden="1">{#N/A,#N/A,FALSE,"Assessment";#N/A,#N/A,FALSE,"Staffing";#N/A,#N/A,FALSE,"Hires";#N/A,#N/A,FALSE,"Assumptions"}</definedName>
    <definedName name="__t3_1" hidden="1">{#N/A,#N/A,FALSE,"Assessment";#N/A,#N/A,FALSE,"Staffing";#N/A,#N/A,FALSE,"Hires";#N/A,#N/A,FALSE,"Assumptions"}</definedName>
    <definedName name="__t4" localSheetId="2" hidden="1">{#N/A,#N/A,FALSE,"Assessment";#N/A,#N/A,FALSE,"Staffing";#N/A,#N/A,FALSE,"Hires";#N/A,#N/A,FALSE,"Assumptions"}</definedName>
    <definedName name="__t4" hidden="1">{#N/A,#N/A,FALSE,"Assessment";#N/A,#N/A,FALSE,"Staffing";#N/A,#N/A,FALSE,"Hires";#N/A,#N/A,FALSE,"Assumptions"}</definedName>
    <definedName name="__t4_1" localSheetId="2" hidden="1">{#N/A,#N/A,FALSE,"Assessment";#N/A,#N/A,FALSE,"Staffing";#N/A,#N/A,FALSE,"Hires";#N/A,#N/A,FALSE,"Assumptions"}</definedName>
    <definedName name="__t4_1" hidden="1">{#N/A,#N/A,FALSE,"Assessment";#N/A,#N/A,FALSE,"Staffing";#N/A,#N/A,FALSE,"Hires";#N/A,#N/A,FALSE,"Assumptions"}</definedName>
    <definedName name="_1__123Graph_ACHART_3" hidden="1">'[1]Super Region'!$D$12:$D$14</definedName>
    <definedName name="_11" hidden="1">'[2]Изм гот прод'!#REF!</definedName>
    <definedName name="_2__123Graph_ACHART_6" hidden="1">'[1]YTD Actual'!$D$13:$D$13</definedName>
    <definedName name="_3__123Graph_ACHART_9" hidden="1">[1]Region!$D$11:$D$26</definedName>
    <definedName name="_4__123Graph_BCHART_1" hidden="1">[1]SSDGrowth!$F$13:$F$24</definedName>
    <definedName name="_5__123Graph_BCHART_6" hidden="1">'[1]YTD Actual'!$D$12:$D$12</definedName>
    <definedName name="_Fill" localSheetId="1" hidden="1">#REF!</definedName>
    <definedName name="_Fill" localSheetId="0" hidden="1">#REF!</definedName>
    <definedName name="_Fill" localSheetId="2" hidden="1">#REF!</definedName>
    <definedName name="_Fill" hidden="1">#REF!</definedName>
    <definedName name="_xlnm._FilterDatabase" localSheetId="1" hidden="1">'Day 1 Project List_AT'!$A$9:$BB$36</definedName>
    <definedName name="_xlnm._FilterDatabase" localSheetId="0" hidden="1">'Instructions and Descriptions'!$B$31:$O$31</definedName>
    <definedName name="_xlnm._FilterDatabase" localSheetId="3" hidden="1">'Project Plan(s) - {AT}'!$A$9:$BC$123</definedName>
    <definedName name="_Key1" localSheetId="1" hidden="1">#REF!</definedName>
    <definedName name="_Key1" localSheetId="0" hidden="1">#REF!</definedName>
    <definedName name="_Key1" localSheetId="2" hidden="1">#REF!</definedName>
    <definedName name="_Key1" hidden="1">#REF!</definedName>
    <definedName name="_Key2" localSheetId="1" hidden="1">#REF!</definedName>
    <definedName name="_Key2" localSheetId="0" hidden="1">#REF!</definedName>
    <definedName name="_Key2" localSheetId="2" hidden="1">#REF!</definedName>
    <definedName name="_Key2" hidden="1">#REF!</definedName>
    <definedName name="_new11" localSheetId="2" hidden="1">{#N/A,#N/A,FALSE,"Global by BU";#N/A,#N/A,FALSE,"U.S. by BU";#N/A,#N/A,FALSE,"Canada by BU";#N/A,#N/A,FALSE,"Europe by BU";#N/A,#N/A,FALSE,"Asia by BU";#N/A,#N/A,FALSE,"Cala by BU"}</definedName>
    <definedName name="_new11" hidden="1">{#N/A,#N/A,FALSE,"Global by BU";#N/A,#N/A,FALSE,"U.S. by BU";#N/A,#N/A,FALSE,"Canada by BU";#N/A,#N/A,FALSE,"Europe by BU";#N/A,#N/A,FALSE,"Asia by BU";#N/A,#N/A,FALSE,"Cala by BU"}</definedName>
    <definedName name="_new11_1" localSheetId="2" hidden="1">{#N/A,#N/A,FALSE,"Global by BU";#N/A,#N/A,FALSE,"U.S. by BU";#N/A,#N/A,FALSE,"Canada by BU";#N/A,#N/A,FALSE,"Europe by BU";#N/A,#N/A,FALSE,"Asia by BU";#N/A,#N/A,FALSE,"Cala by BU"}</definedName>
    <definedName name="_new11_1" hidden="1">{#N/A,#N/A,FALSE,"Global by BU";#N/A,#N/A,FALSE,"U.S. by BU";#N/A,#N/A,FALSE,"Canada by BU";#N/A,#N/A,FALSE,"Europe by BU";#N/A,#N/A,FALSE,"Asia by BU";#N/A,#N/A,FALSE,"Cala by BU"}</definedName>
    <definedName name="_Order1" hidden="1">255</definedName>
    <definedName name="_Order2" hidden="1">255</definedName>
    <definedName name="_Parse_In" localSheetId="1" hidden="1">#REF!</definedName>
    <definedName name="_Parse_In" localSheetId="0" hidden="1">#REF!</definedName>
    <definedName name="_Parse_In" localSheetId="2" hidden="1">#REF!</definedName>
    <definedName name="_Parse_In" hidden="1">#REF!</definedName>
    <definedName name="_Q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Q1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_sa1" localSheetId="2" hidden="1">{#N/A,#N/A,FALSE,"Assessment";#N/A,#N/A,FALSE,"Staffing";#N/A,#N/A,FALSE,"Hires";#N/A,#N/A,FALSE,"Assumptions"}</definedName>
    <definedName name="_sa1" hidden="1">{#N/A,#N/A,FALSE,"Assessment";#N/A,#N/A,FALSE,"Staffing";#N/A,#N/A,FALSE,"Hires";#N/A,#N/A,FALSE,"Assumptions"}</definedName>
    <definedName name="_sa1_1" localSheetId="2" hidden="1">{#N/A,#N/A,FALSE,"Assessment";#N/A,#N/A,FALSE,"Staffing";#N/A,#N/A,FALSE,"Hires";#N/A,#N/A,FALSE,"Assumptions"}</definedName>
    <definedName name="_sa1_1" hidden="1">{#N/A,#N/A,FALSE,"Assessment";#N/A,#N/A,FALSE,"Staffing";#N/A,#N/A,FALSE,"Hires";#N/A,#N/A,FALSE,"Assumptions"}</definedName>
    <definedName name="_t2" localSheetId="2" hidden="1">{#N/A,#N/A,FALSE,"Assessment";#N/A,#N/A,FALSE,"Staffing";#N/A,#N/A,FALSE,"Hires";#N/A,#N/A,FALSE,"Assumptions"}</definedName>
    <definedName name="_t2" hidden="1">{#N/A,#N/A,FALSE,"Assessment";#N/A,#N/A,FALSE,"Staffing";#N/A,#N/A,FALSE,"Hires";#N/A,#N/A,FALSE,"Assumptions"}</definedName>
    <definedName name="_t2_1" localSheetId="2" hidden="1">{#N/A,#N/A,FALSE,"Assessment";#N/A,#N/A,FALSE,"Staffing";#N/A,#N/A,FALSE,"Hires";#N/A,#N/A,FALSE,"Assumptions"}</definedName>
    <definedName name="_t2_1" hidden="1">{#N/A,#N/A,FALSE,"Assessment";#N/A,#N/A,FALSE,"Staffing";#N/A,#N/A,FALSE,"Hires";#N/A,#N/A,FALSE,"Assumptions"}</definedName>
    <definedName name="_t3" localSheetId="2" hidden="1">{#N/A,#N/A,FALSE,"Assessment";#N/A,#N/A,FALSE,"Staffing";#N/A,#N/A,FALSE,"Hires";#N/A,#N/A,FALSE,"Assumptions"}</definedName>
    <definedName name="_t3" hidden="1">{#N/A,#N/A,FALSE,"Assessment";#N/A,#N/A,FALSE,"Staffing";#N/A,#N/A,FALSE,"Hires";#N/A,#N/A,FALSE,"Assumptions"}</definedName>
    <definedName name="_t3_1" localSheetId="2" hidden="1">{#N/A,#N/A,FALSE,"Assessment";#N/A,#N/A,FALSE,"Staffing";#N/A,#N/A,FALSE,"Hires";#N/A,#N/A,FALSE,"Assumptions"}</definedName>
    <definedName name="_t3_1" hidden="1">{#N/A,#N/A,FALSE,"Assessment";#N/A,#N/A,FALSE,"Staffing";#N/A,#N/A,FALSE,"Hires";#N/A,#N/A,FALSE,"Assumptions"}</definedName>
    <definedName name="_t4" localSheetId="2" hidden="1">{#N/A,#N/A,FALSE,"Assessment";#N/A,#N/A,FALSE,"Staffing";#N/A,#N/A,FALSE,"Hires";#N/A,#N/A,FALSE,"Assumptions"}</definedName>
    <definedName name="_t4" hidden="1">{#N/A,#N/A,FALSE,"Assessment";#N/A,#N/A,FALSE,"Staffing";#N/A,#N/A,FALSE,"Hires";#N/A,#N/A,FALSE,"Assumptions"}</definedName>
    <definedName name="_t4_1" localSheetId="2" hidden="1">{#N/A,#N/A,FALSE,"Assessment";#N/A,#N/A,FALSE,"Staffing";#N/A,#N/A,FALSE,"Hires";#N/A,#N/A,FALSE,"Assumptions"}</definedName>
    <definedName name="_t4_1" hidden="1">{#N/A,#N/A,FALSE,"Assessment";#N/A,#N/A,FALSE,"Staffing";#N/A,#N/A,FALSE,"Hires";#N/A,#N/A,FALSE,"Assumptions"}</definedName>
    <definedName name="aaa"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AA_DOCTOPS" hidden="1">"AAA_SET"</definedName>
    <definedName name="AAA_duser" hidden="1">"OFF"</definedName>
    <definedName name="aaaa" localSheetId="2" hidden="1">{#N/A,#N/A,FALSE,"Assessment";#N/A,#N/A,FALSE,"Staffing";#N/A,#N/A,FALSE,"Hires";#N/A,#N/A,FALSE,"Assumptions"}</definedName>
    <definedName name="aaaa" hidden="1">{#N/A,#N/A,FALSE,"Assessment";#N/A,#N/A,FALSE,"Staffing";#N/A,#N/A,FALSE,"Hires";#N/A,#N/A,FALSE,"Assumptions"}</definedName>
    <definedName name="aaaa_1" localSheetId="2" hidden="1">{#N/A,#N/A,FALSE,"Assessment";#N/A,#N/A,FALSE,"Staffing";#N/A,#N/A,FALSE,"Hires";#N/A,#N/A,FALSE,"Assumptions"}</definedName>
    <definedName name="aaaa_1" hidden="1">{#N/A,#N/A,FALSE,"Assessment";#N/A,#N/A,FALSE,"Staffing";#N/A,#N/A,FALSE,"Hires";#N/A,#N/A,FALSE,"Assumptions"}</definedName>
    <definedName name="AAB_Addin5" hidden="1">"AAB_Description for addin 5,Description for addin 5,Description for addin 5,Description for addin 5,Description for addin 5,Description for addin 5"</definedName>
    <definedName name="ab" localSheetId="2" hidden="1">{"'Apr-00'!$B$4:$AD$44"}</definedName>
    <definedName name="ab" hidden="1">{"'Apr-00'!$B$4:$AD$44"}</definedName>
    <definedName name="ab_1" localSheetId="2" hidden="1">{"'Apr-00'!$B$4:$AD$44"}</definedName>
    <definedName name="ab_1" hidden="1">{"'Apr-00'!$B$4:$AD$44"}</definedName>
    <definedName name="AccessDatabase" hidden="1">"C:\DATA\KEVIN\MODELS\Model 0218.mdb"</definedName>
    <definedName name="akak" localSheetId="2" hidden="1">{#N/A,#N/A,FALSE,"Assessment";#N/A,#N/A,FALSE,"Staffing";#N/A,#N/A,FALSE,"Hires";#N/A,#N/A,FALSE,"Assumptions"}</definedName>
    <definedName name="akak" hidden="1">{#N/A,#N/A,FALSE,"Assessment";#N/A,#N/A,FALSE,"Staffing";#N/A,#N/A,FALSE,"Hires";#N/A,#N/A,FALSE,"Assumptions"}</definedName>
    <definedName name="akak_1" localSheetId="2" hidden="1">{#N/A,#N/A,FALSE,"Assessment";#N/A,#N/A,FALSE,"Staffing";#N/A,#N/A,FALSE,"Hires";#N/A,#N/A,FALSE,"Assumptions"}</definedName>
    <definedName name="akak_1" hidden="1">{#N/A,#N/A,FALSE,"Assessment";#N/A,#N/A,FALSE,"Staffing";#N/A,#N/A,FALSE,"Hires";#N/A,#N/A,FALSE,"Assumptions"}</definedName>
    <definedName name="All_Divisions" hidden="1">'[3]DIV INC'!$A$1:$AQ$1016</definedName>
    <definedName name="anscount" hidden="1">3</definedName>
    <definedName name="asd" localSheetId="2" hidden="1">{"SCH2C",#N/A,FALSE,"North America"}</definedName>
    <definedName name="asd" hidden="1">{"SCH2C",#N/A,FALSE,"North America"}</definedName>
    <definedName name="asd_1" localSheetId="2" hidden="1">{"SCH2C",#N/A,FALSE,"North America"}</definedName>
    <definedName name="asd_1" hidden="1">{"SCH2C",#N/A,FALSE,"North America"}</definedName>
    <definedName name="asdf"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dfasgas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sgf" localSheetId="2" hidden="1">{#N/A,#N/A,FALSE,"Total";#N/A,#N/A,FALSE,"ASNS";#N/A,#N/A,FALSE,"PNCNS";#N/A,#N/A,FALSE,"DSNS";#N/A,#N/A,FALSE,"TNS"}</definedName>
    <definedName name="asgf" hidden="1">{#N/A,#N/A,FALSE,"Total";#N/A,#N/A,FALSE,"ASNS";#N/A,#N/A,FALSE,"PNCNS";#N/A,#N/A,FALSE,"DSNS";#N/A,#N/A,FALSE,"TNS"}</definedName>
    <definedName name="asgf_1" localSheetId="2" hidden="1">{#N/A,#N/A,FALSE,"Total";#N/A,#N/A,FALSE,"ASNS";#N/A,#N/A,FALSE,"PNCNS";#N/A,#N/A,FALSE,"DSNS";#N/A,#N/A,FALSE,"TNS"}</definedName>
    <definedName name="asgf_1" hidden="1">{#N/A,#N/A,FALSE,"Total";#N/A,#N/A,FALSE,"ASNS";#N/A,#N/A,FALSE,"PNCNS";#N/A,#N/A,FALSE,"DSNS";#N/A,#N/A,FALSE,"TNS"}</definedName>
    <definedName name="asldjf" localSheetId="2" hidden="1">{"SCH2C",#N/A,FALSE,"North America"}</definedName>
    <definedName name="asldjf" hidden="1">{"SCH2C",#N/A,FALSE,"North America"}</definedName>
    <definedName name="asldjf_1" localSheetId="2" hidden="1">{"SCH2C",#N/A,FALSE,"North America"}</definedName>
    <definedName name="asldjf_1" hidden="1">{"SCH2C",#N/A,FALSE,"North America"}</definedName>
    <definedName name="awcx" localSheetId="2" hidden="1">{#N/A,#N/A,FALSE,"Assessment";#N/A,#N/A,FALSE,"Staffing";#N/A,#N/A,FALSE,"Hires";#N/A,#N/A,FALSE,"Assumptions"}</definedName>
    <definedName name="awcx" hidden="1">{#N/A,#N/A,FALSE,"Assessment";#N/A,#N/A,FALSE,"Staffing";#N/A,#N/A,FALSE,"Hires";#N/A,#N/A,FALSE,"Assumptions"}</definedName>
    <definedName name="awcx_1" localSheetId="2" hidden="1">{#N/A,#N/A,FALSE,"Assessment";#N/A,#N/A,FALSE,"Staffing";#N/A,#N/A,FALSE,"Hires";#N/A,#N/A,FALSE,"Assumptions"}</definedName>
    <definedName name="awcx_1" hidden="1">{#N/A,#N/A,FALSE,"Assessment";#N/A,#N/A,FALSE,"Staffing";#N/A,#N/A,FALSE,"Hires";#N/A,#N/A,FALSE,"Assumptions"}</definedName>
    <definedName name="bb" localSheetId="2" hidden="1">{"'Apr-00'!$B$4:$AD$44"}</definedName>
    <definedName name="bb" hidden="1">{"'Apr-00'!$B$4:$AD$44"}</definedName>
    <definedName name="bb_1" localSheetId="2" hidden="1">{"'Apr-00'!$B$4:$AD$44"}</definedName>
    <definedName name="bb_1" hidden="1">{"'Apr-00'!$B$4:$AD$44"}</definedName>
    <definedName name="bbb" localSheetId="2" hidden="1">{#N/A,#N/A,FALSE,"Assessment";#N/A,#N/A,FALSE,"Staffing";#N/A,#N/A,FALSE,"Hires";#N/A,#N/A,FALSE,"Assumptions"}</definedName>
    <definedName name="bbb" hidden="1">{#N/A,#N/A,FALSE,"Assessment";#N/A,#N/A,FALSE,"Staffing";#N/A,#N/A,FALSE,"Hires";#N/A,#N/A,FALSE,"Assumptions"}</definedName>
    <definedName name="bbb_1" localSheetId="2" hidden="1">{#N/A,#N/A,FALSE,"Assessment";#N/A,#N/A,FALSE,"Staffing";#N/A,#N/A,FALSE,"Hires";#N/A,#N/A,FALSE,"Assumptions"}</definedName>
    <definedName name="bbb_1" hidden="1">{#N/A,#N/A,FALSE,"Assessment";#N/A,#N/A,FALSE,"Staffing";#N/A,#N/A,FALSE,"Hires";#N/A,#N/A,FALSE,"Assumptions"}</definedName>
    <definedName name="bbbbb" localSheetId="2" hidden="1">{#N/A,#N/A,FALSE,"Assessment";#N/A,#N/A,FALSE,"Staffing";#N/A,#N/A,FALSE,"Hires";#N/A,#N/A,FALSE,"Assumptions"}</definedName>
    <definedName name="bbbbb" hidden="1">{#N/A,#N/A,FALSE,"Assessment";#N/A,#N/A,FALSE,"Staffing";#N/A,#N/A,FALSE,"Hires";#N/A,#N/A,FALSE,"Assumptions"}</definedName>
    <definedName name="bbbbb_1" localSheetId="2" hidden="1">{#N/A,#N/A,FALSE,"Assessment";#N/A,#N/A,FALSE,"Staffing";#N/A,#N/A,FALSE,"Hires";#N/A,#N/A,FALSE,"Assumptions"}</definedName>
    <definedName name="bbbbb_1" hidden="1">{#N/A,#N/A,FALSE,"Assessment";#N/A,#N/A,FALSE,"Staffing";#N/A,#N/A,FALSE,"Hires";#N/A,#N/A,FALSE,"Assumptions"}</definedName>
    <definedName name="bdgdgd"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dgdgd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NE_MESSAGES_HIDDEN" localSheetId="1" hidden="1">#REF!</definedName>
    <definedName name="BNE_MESSAGES_HIDDEN" localSheetId="0" hidden="1">#REF!</definedName>
    <definedName name="BNE_MESSAGES_HIDDEN" localSheetId="2" hidden="1">#REF!</definedName>
    <definedName name="BNE_MESSAGES_HIDDEN" hidden="1">#REF!</definedName>
    <definedName name="Bridge" localSheetId="2" hidden="1">{"'Highlights'!$A$1:$M$123"}</definedName>
    <definedName name="Bridge" hidden="1">{"'Highlights'!$A$1:$M$123"}</definedName>
    <definedName name="Bridge_1" localSheetId="2" hidden="1">{"'Highlights'!$A$1:$M$123"}</definedName>
    <definedName name="Bridge_1" hidden="1">{"'Highlights'!$A$1:$M$123"}</definedName>
    <definedName name="cass" localSheetId="2" hidden="1">{#N/A,#N/A,FALSE,"Assessment";#N/A,#N/A,FALSE,"Staffing";#N/A,#N/A,FALSE,"Hires";#N/A,#N/A,FALSE,"Assumptions"}</definedName>
    <definedName name="cass" hidden="1">{#N/A,#N/A,FALSE,"Assessment";#N/A,#N/A,FALSE,"Staffing";#N/A,#N/A,FALSE,"Hires";#N/A,#N/A,FALSE,"Assumptions"}</definedName>
    <definedName name="cass_1" localSheetId="2" hidden="1">{#N/A,#N/A,FALSE,"Assessment";#N/A,#N/A,FALSE,"Staffing";#N/A,#N/A,FALSE,"Hires";#N/A,#N/A,FALSE,"Assumptions"}</definedName>
    <definedName name="cass_1" hidden="1">{#N/A,#N/A,FALSE,"Assessment";#N/A,#N/A,FALSE,"Staffing";#N/A,#N/A,FALSE,"Hires";#N/A,#N/A,FALSE,"Assumptions"}</definedName>
    <definedName name="cassacac" localSheetId="2" hidden="1">{#N/A,#N/A,FALSE,"Assessment";#N/A,#N/A,FALSE,"Staffing";#N/A,#N/A,FALSE,"Hires";#N/A,#N/A,FALSE,"Assumptions"}</definedName>
    <definedName name="cassacac" hidden="1">{#N/A,#N/A,FALSE,"Assessment";#N/A,#N/A,FALSE,"Staffing";#N/A,#N/A,FALSE,"Hires";#N/A,#N/A,FALSE,"Assumptions"}</definedName>
    <definedName name="cassacac_1" localSheetId="2" hidden="1">{#N/A,#N/A,FALSE,"Assessment";#N/A,#N/A,FALSE,"Staffing";#N/A,#N/A,FALSE,"Hires";#N/A,#N/A,FALSE,"Assumptions"}</definedName>
    <definedName name="cassacac_1" hidden="1">{#N/A,#N/A,FALSE,"Assessment";#N/A,#N/A,FALSE,"Staffing";#N/A,#N/A,FALSE,"Hires";#N/A,#N/A,FALSE,"Assumptions"}</definedName>
    <definedName name="ccc" localSheetId="2" hidden="1">{"'Apr-00'!$B$4:$AD$44"}</definedName>
    <definedName name="ccc" hidden="1">{"'Apr-00'!$B$4:$AD$44"}</definedName>
    <definedName name="ccc_1" localSheetId="2" hidden="1">{"'Apr-00'!$B$4:$AD$44"}</definedName>
    <definedName name="ccc_1" hidden="1">{"'Apr-00'!$B$4:$AD$44"}</definedName>
    <definedName name="cccc" localSheetId="2" hidden="1">{#N/A,#N/A,FALSE,"Assessment";#N/A,#N/A,FALSE,"Staffing";#N/A,#N/A,FALSE,"Hires";#N/A,#N/A,FALSE,"Assumptions"}</definedName>
    <definedName name="cccc" hidden="1">{#N/A,#N/A,FALSE,"Assessment";#N/A,#N/A,FALSE,"Staffing";#N/A,#N/A,FALSE,"Hires";#N/A,#N/A,FALSE,"Assumptions"}</definedName>
    <definedName name="cccc_1" localSheetId="2" hidden="1">{#N/A,#N/A,FALSE,"Assessment";#N/A,#N/A,FALSE,"Staffing";#N/A,#N/A,FALSE,"Hires";#N/A,#N/A,FALSE,"Assumptions"}</definedName>
    <definedName name="cccc_1" hidden="1">{#N/A,#N/A,FALSE,"Assessment";#N/A,#N/A,FALSE,"Staffing";#N/A,#N/A,FALSE,"Hires";#N/A,#N/A,FALSE,"Assumptions"}</definedName>
    <definedName name="cd" localSheetId="2" hidden="1">{#N/A,#N/A,FALSE,"Assessment";#N/A,#N/A,FALSE,"Staffing";#N/A,#N/A,FALSE,"Hires";#N/A,#N/A,FALSE,"Assumptions"}</definedName>
    <definedName name="cd" hidden="1">{#N/A,#N/A,FALSE,"Assessment";#N/A,#N/A,FALSE,"Staffing";#N/A,#N/A,FALSE,"Hires";#N/A,#N/A,FALSE,"Assumptions"}</definedName>
    <definedName name="cd_1" localSheetId="2" hidden="1">{#N/A,#N/A,FALSE,"Assessment";#N/A,#N/A,FALSE,"Staffing";#N/A,#N/A,FALSE,"Hires";#N/A,#N/A,FALSE,"Assumptions"}</definedName>
    <definedName name="cd_1" hidden="1">{#N/A,#N/A,FALSE,"Assessment";#N/A,#N/A,FALSE,"Staffing";#N/A,#N/A,FALSE,"Hires";#N/A,#N/A,FALSE,"Assumptions"}</definedName>
    <definedName name="cdac" localSheetId="2" hidden="1">{#N/A,#N/A,FALSE,"Assessment";#N/A,#N/A,FALSE,"Staffing";#N/A,#N/A,FALSE,"Hires";#N/A,#N/A,FALSE,"Assumptions"}</definedName>
    <definedName name="cdac" hidden="1">{#N/A,#N/A,FALSE,"Assessment";#N/A,#N/A,FALSE,"Staffing";#N/A,#N/A,FALSE,"Hires";#N/A,#N/A,FALSE,"Assumptions"}</definedName>
    <definedName name="cdac_1" localSheetId="2" hidden="1">{#N/A,#N/A,FALSE,"Assessment";#N/A,#N/A,FALSE,"Staffing";#N/A,#N/A,FALSE,"Hires";#N/A,#N/A,FALSE,"Assumptions"}</definedName>
    <definedName name="cdac_1" hidden="1">{#N/A,#N/A,FALSE,"Assessment";#N/A,#N/A,FALSE,"Staffing";#N/A,#N/A,FALSE,"Hires";#N/A,#N/A,FALSE,"Assumptions"}</definedName>
    <definedName name="conversion" localSheetId="2" hidden="1">{"'Highlights'!$A$1:$M$123"}</definedName>
    <definedName name="conversion" hidden="1">{"'Highlights'!$A$1:$M$123"}</definedName>
    <definedName name="conversion_1" localSheetId="2" hidden="1">{"'Highlights'!$A$1:$M$123"}</definedName>
    <definedName name="conversion_1" hidden="1">{"'Highlights'!$A$1:$M$123"}</definedName>
    <definedName name="conversion2" localSheetId="2" hidden="1">{"'Highlights'!$A$1:$M$123"}</definedName>
    <definedName name="conversion2" hidden="1">{"'Highlights'!$A$1:$M$123"}</definedName>
    <definedName name="conversion2_1" localSheetId="2" hidden="1">{"'Highlights'!$A$1:$M$123"}</definedName>
    <definedName name="conversion2_1" hidden="1">{"'Highlights'!$A$1:$M$123"}</definedName>
    <definedName name="coun" localSheetId="2" hidden="1">{#N/A,#N/A,FALSE,"Assessment";#N/A,#N/A,FALSE,"Staffing";#N/A,#N/A,FALSE,"Hires";#N/A,#N/A,FALSE,"Assumptions"}</definedName>
    <definedName name="coun" hidden="1">{#N/A,#N/A,FALSE,"Assessment";#N/A,#N/A,FALSE,"Staffing";#N/A,#N/A,FALSE,"Hires";#N/A,#N/A,FALSE,"Assumptions"}</definedName>
    <definedName name="coun_1" localSheetId="2" hidden="1">{#N/A,#N/A,FALSE,"Assessment";#N/A,#N/A,FALSE,"Staffing";#N/A,#N/A,FALSE,"Hires";#N/A,#N/A,FALSE,"Assumptions"}</definedName>
    <definedName name="coun_1" hidden="1">{#N/A,#N/A,FALSE,"Assessment";#N/A,#N/A,FALSE,"Staffing";#N/A,#N/A,FALSE,"Hires";#N/A,#N/A,FALSE,"Assumptions"}</definedName>
    <definedName name="COUNT2" localSheetId="2" hidden="1">{#N/A,#N/A,FALSE,"Assessment";#N/A,#N/A,FALSE,"Staffing";#N/A,#N/A,FALSE,"Hires";#N/A,#N/A,FALSE,"Assumptions"}</definedName>
    <definedName name="COUNT2" hidden="1">{#N/A,#N/A,FALSE,"Assessment";#N/A,#N/A,FALSE,"Staffing";#N/A,#N/A,FALSE,"Hires";#N/A,#N/A,FALSE,"Assumptions"}</definedName>
    <definedName name="COUNT2_1" localSheetId="2" hidden="1">{#N/A,#N/A,FALSE,"Assessment";#N/A,#N/A,FALSE,"Staffing";#N/A,#N/A,FALSE,"Hires";#N/A,#N/A,FALSE,"Assumptions"}</definedName>
    <definedName name="COUNT2_1" hidden="1">{#N/A,#N/A,FALSE,"Assessment";#N/A,#N/A,FALSE,"Staffing";#N/A,#N/A,FALSE,"Hires";#N/A,#N/A,FALSE,"Assumptions"}</definedName>
    <definedName name="d" hidden="1">'[1]YTD Actual'!$D$12:$D$12</definedName>
    <definedName name="dd" hidden="1">[1]SSDGrowth!$F$13:$F$24</definedName>
    <definedName name="ddddd" localSheetId="2" hidden="1">{#N/A,#N/A,FALSE,"Assessment";#N/A,#N/A,FALSE,"Staffing";#N/A,#N/A,FALSE,"Hires";#N/A,#N/A,FALSE,"Assumptions"}</definedName>
    <definedName name="ddddd" hidden="1">{#N/A,#N/A,FALSE,"Assessment";#N/A,#N/A,FALSE,"Staffing";#N/A,#N/A,FALSE,"Hires";#N/A,#N/A,FALSE,"Assumptions"}</definedName>
    <definedName name="ddddd_1" localSheetId="2" hidden="1">{#N/A,#N/A,FALSE,"Assessment";#N/A,#N/A,FALSE,"Staffing";#N/A,#N/A,FALSE,"Hires";#N/A,#N/A,FALSE,"Assumptions"}</definedName>
    <definedName name="ddddd_1" hidden="1">{#N/A,#N/A,FALSE,"Assessment";#N/A,#N/A,FALSE,"Staffing";#N/A,#N/A,FALSE,"Hires";#N/A,#N/A,FALSE,"Assumptions"}</definedName>
    <definedName name="dddddd" localSheetId="2" hidden="1">{#N/A,#N/A,FALSE,"Assessment";#N/A,#N/A,FALSE,"Staffing";#N/A,#N/A,FALSE,"Hires";#N/A,#N/A,FALSE,"Assumptions"}</definedName>
    <definedName name="dddddd" hidden="1">{#N/A,#N/A,FALSE,"Assessment";#N/A,#N/A,FALSE,"Staffing";#N/A,#N/A,FALSE,"Hires";#N/A,#N/A,FALSE,"Assumptions"}</definedName>
    <definedName name="dddddd_1" localSheetId="2" hidden="1">{#N/A,#N/A,FALSE,"Assessment";#N/A,#N/A,FALSE,"Staffing";#N/A,#N/A,FALSE,"Hires";#N/A,#N/A,FALSE,"Assumptions"}</definedName>
    <definedName name="dddddd_1" hidden="1">{#N/A,#N/A,FALSE,"Assessment";#N/A,#N/A,FALSE,"Staffing";#N/A,#N/A,FALSE,"Hires";#N/A,#N/A,FALSE,"Assumptions"}</definedName>
    <definedName name="de" localSheetId="2" hidden="1">{#N/A,#N/A,FALSE,"Assessment";#N/A,#N/A,FALSE,"Staffing";#N/A,#N/A,FALSE,"Hires";#N/A,#N/A,FALSE,"Assumptions"}</definedName>
    <definedName name="de" hidden="1">{#N/A,#N/A,FALSE,"Assessment";#N/A,#N/A,FALSE,"Staffing";#N/A,#N/A,FALSE,"Hires";#N/A,#N/A,FALSE,"Assumptions"}</definedName>
    <definedName name="de_1" localSheetId="2" hidden="1">{#N/A,#N/A,FALSE,"Assessment";#N/A,#N/A,FALSE,"Staffing";#N/A,#N/A,FALSE,"Hires";#N/A,#N/A,FALSE,"Assumptions"}</definedName>
    <definedName name="de_1" hidden="1">{#N/A,#N/A,FALSE,"Assessment";#N/A,#N/A,FALSE,"Staffing";#N/A,#N/A,FALSE,"Hires";#N/A,#N/A,FALSE,"Assumptions"}</definedName>
    <definedName name="DEL" localSheetId="2"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localSheetId="2"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EL_1"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df" localSheetId="2" hidden="1">{#N/A,#N/A,FALSE,"Assessment";#N/A,#N/A,FALSE,"Staffing";#N/A,#N/A,FALSE,"Hires";#N/A,#N/A,FALSE,"Assumptions"}</definedName>
    <definedName name="df" hidden="1">{#N/A,#N/A,FALSE,"Assessment";#N/A,#N/A,FALSE,"Staffing";#N/A,#N/A,FALSE,"Hires";#N/A,#N/A,FALSE,"Assumptions"}</definedName>
    <definedName name="df_1" localSheetId="2" hidden="1">{#N/A,#N/A,FALSE,"Assessment";#N/A,#N/A,FALSE,"Staffing";#N/A,#N/A,FALSE,"Hires";#N/A,#N/A,FALSE,"Assumptions"}</definedName>
    <definedName name="df_1" hidden="1">{#N/A,#N/A,FALSE,"Assessment";#N/A,#N/A,FALSE,"Staffing";#N/A,#N/A,FALSE,"Hires";#N/A,#N/A,FALSE,"Assumptions"}</definedName>
    <definedName name="dfadf" localSheetId="2" hidden="1">{"report102",#N/A,FALSE,"102"}</definedName>
    <definedName name="dfadf" hidden="1">{"report102",#N/A,FALSE,"102"}</definedName>
    <definedName name="dfadf_1" localSheetId="2" hidden="1">{"report102",#N/A,FALSE,"102"}</definedName>
    <definedName name="dfadf_1" hidden="1">{"report102",#N/A,FALSE,"102"}</definedName>
    <definedName name="dga" localSheetId="2" hidden="1">{#N/A,#N/A,FALSE,"$170M Cash";#N/A,#N/A,FALSE,"$250M Cash";#N/A,#N/A,FALSE,"$325M Cash"}</definedName>
    <definedName name="dga" hidden="1">{#N/A,#N/A,FALSE,"$170M Cash";#N/A,#N/A,FALSE,"$250M Cash";#N/A,#N/A,FALSE,"$325M Cash"}</definedName>
    <definedName name="dga_1" localSheetId="2" hidden="1">{#N/A,#N/A,FALSE,"$170M Cash";#N/A,#N/A,FALSE,"$250M Cash";#N/A,#N/A,FALSE,"$325M Cash"}</definedName>
    <definedName name="dga_1" hidden="1">{#N/A,#N/A,FALSE,"$170M Cash";#N/A,#N/A,FALSE,"$250M Cash";#N/A,#N/A,FALSE,"$325M Cash"}</definedName>
    <definedName name="Div_Inc_pb" hidden="1">'[3]DIV INC'!$A$197:$IV$197</definedName>
    <definedName name="DivApb" hidden="1">'[3]DIV INC'!$A$302:$IV$302</definedName>
    <definedName name="DivBpb" hidden="1">'[3]DIV INC'!$A$412:$IV$412</definedName>
    <definedName name="DivCpb" hidden="1">'[3]DIV INC'!$A$527:$IV$527</definedName>
    <definedName name="DivDpb" hidden="1">'[3]DIV INC'!$A$636:$IV$636</definedName>
    <definedName name="DivEpb" hidden="1">'[3]DIV INC'!$A$746:$IV$746</definedName>
    <definedName name="DivFpb" hidden="1">'[3]DIV INC'!$A$827:$IV$827</definedName>
    <definedName name="DivGpb" hidden="1">'[3]DIV INC'!$A$921:$IV$921</definedName>
    <definedName name="DivHpb" hidden="1">'[3]DIV INC'!$A$1016:$IV$1016</definedName>
    <definedName name="Divisional_Toggle" hidden="1">'[3]DIV INC'!$B$1:$AQ$6</definedName>
    <definedName name="dkibid" localSheetId="2" hidden="1">{"REPORT101",#N/A,FALSE,"101 &amp; 111"}</definedName>
    <definedName name="dkibid" hidden="1">{"REPORT101",#N/A,FALSE,"101 &amp; 111"}</definedName>
    <definedName name="dkibid_1" localSheetId="2" hidden="1">{"REPORT101",#N/A,FALSE,"101 &amp; 111"}</definedName>
    <definedName name="dkibid_1" hidden="1">{"REPORT101",#N/A,FALSE,"101 &amp; 111"}</definedName>
    <definedName name="dsa" localSheetId="2" hidden="1">{#N/A,#N/A,FALSE,"Assessment";#N/A,#N/A,FALSE,"Staffing";#N/A,#N/A,FALSE,"Hires";#N/A,#N/A,FALSE,"Assumptions"}</definedName>
    <definedName name="dsa" hidden="1">{#N/A,#N/A,FALSE,"Assessment";#N/A,#N/A,FALSE,"Staffing";#N/A,#N/A,FALSE,"Hires";#N/A,#N/A,FALSE,"Assumptions"}</definedName>
    <definedName name="dsa_1" localSheetId="2" hidden="1">{#N/A,#N/A,FALSE,"Assessment";#N/A,#N/A,FALSE,"Staffing";#N/A,#N/A,FALSE,"Hires";#N/A,#N/A,FALSE,"Assumptions"}</definedName>
    <definedName name="dsa_1" hidden="1">{#N/A,#N/A,FALSE,"Assessment";#N/A,#N/A,FALSE,"Staffing";#N/A,#N/A,FALSE,"Hires";#N/A,#N/A,FALSE,"Assumptions"}</definedName>
    <definedName name="dsfdsfdsfds" localSheetId="2" hidden="1">{#N/A,#N/A,FALSE,"Assessment";#N/A,#N/A,FALSE,"Staffing";#N/A,#N/A,FALSE,"Hires";#N/A,#N/A,FALSE,"Assumptions"}</definedName>
    <definedName name="dsfdsfdsfds" hidden="1">{#N/A,#N/A,FALSE,"Assessment";#N/A,#N/A,FALSE,"Staffing";#N/A,#N/A,FALSE,"Hires";#N/A,#N/A,FALSE,"Assumptions"}</definedName>
    <definedName name="dsfdsfdsfds_1" localSheetId="2" hidden="1">{#N/A,#N/A,FALSE,"Assessment";#N/A,#N/A,FALSE,"Staffing";#N/A,#N/A,FALSE,"Hires";#N/A,#N/A,FALSE,"Assumptions"}</definedName>
    <definedName name="dsfdsfdsfds_1" hidden="1">{#N/A,#N/A,FALSE,"Assessment";#N/A,#N/A,FALSE,"Staffing";#N/A,#N/A,FALSE,"Hires";#N/A,#N/A,FALSE,"Assumptions"}</definedName>
    <definedName name="dss" hidden="1">'[1]Super Region'!$D$12:$D$14</definedName>
    <definedName name="dude" localSheetId="2" hidden="1">{"'Server Configuration'!$A$1:$DB$281"}</definedName>
    <definedName name="dude" hidden="1">{"'Server Configuration'!$A$1:$DB$281"}</definedName>
    <definedName name="dude_1" localSheetId="2" hidden="1">{"'Server Configuration'!$A$1:$DB$281"}</definedName>
    <definedName name="dude_1" hidden="1">{"'Server Configuration'!$A$1:$DB$281"}</definedName>
    <definedName name="EEE"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EE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ev.Calculation" hidden="1">-4105</definedName>
    <definedName name="ev.Initialized" hidden="1">FALSE</definedName>
    <definedName name="ewaw" localSheetId="2" hidden="1">{#N/A,#N/A,FALSE,"Assessment";#N/A,#N/A,FALSE,"Staffing";#N/A,#N/A,FALSE,"Hires";#N/A,#N/A,FALSE,"Assumptions"}</definedName>
    <definedName name="ewaw" hidden="1">{#N/A,#N/A,FALSE,"Assessment";#N/A,#N/A,FALSE,"Staffing";#N/A,#N/A,FALSE,"Hires";#N/A,#N/A,FALSE,"Assumptions"}</definedName>
    <definedName name="ewaw_1" localSheetId="2" hidden="1">{#N/A,#N/A,FALSE,"Assessment";#N/A,#N/A,FALSE,"Staffing";#N/A,#N/A,FALSE,"Hires";#N/A,#N/A,FALSE,"Assumptions"}</definedName>
    <definedName name="ewaw_1" hidden="1">{#N/A,#N/A,FALSE,"Assessment";#N/A,#N/A,FALSE,"Staffing";#N/A,#N/A,FALSE,"Hires";#N/A,#N/A,FALSE,"Assumptions"}</definedName>
    <definedName name="Expense" localSheetId="2" hidden="1">{"'W.W. Summary'!$A$1:$K$37"}</definedName>
    <definedName name="Expense" hidden="1">{"'W.W. Summary'!$A$1:$K$37"}</definedName>
    <definedName name="Expense_1" localSheetId="2" hidden="1">{"'W.W. Summary'!$A$1:$K$37"}</definedName>
    <definedName name="Expense_1" hidden="1">{"'W.W. Summary'!$A$1:$K$37"}</definedName>
    <definedName name="ffff" localSheetId="2" hidden="1">{#N/A,#N/A,FALSE,"Assessment";#N/A,#N/A,FALSE,"Staffing";#N/A,#N/A,FALSE,"Hires";#N/A,#N/A,FALSE,"Assumptions"}</definedName>
    <definedName name="ffff" hidden="1">{#N/A,#N/A,FALSE,"Assessment";#N/A,#N/A,FALSE,"Staffing";#N/A,#N/A,FALSE,"Hires";#N/A,#N/A,FALSE,"Assumptions"}</definedName>
    <definedName name="ffff_1" localSheetId="2" hidden="1">{#N/A,#N/A,FALSE,"Assessment";#N/A,#N/A,FALSE,"Staffing";#N/A,#N/A,FALSE,"Hires";#N/A,#N/A,FALSE,"Assumptions"}</definedName>
    <definedName name="ffff_1" hidden="1">{#N/A,#N/A,FALSE,"Assessment";#N/A,#N/A,FALSE,"Staffing";#N/A,#N/A,FALSE,"Hires";#N/A,#N/A,FALSE,"Assumptions"}</definedName>
    <definedName name="GDS" localSheetId="2" hidden="1">{#N/A,#N/A,FALSE,"Assessment";#N/A,#N/A,FALSE,"Staffing";#N/A,#N/A,FALSE,"Hires";#N/A,#N/A,FALSE,"Assumptions"}</definedName>
    <definedName name="GDS" hidden="1">{#N/A,#N/A,FALSE,"Assessment";#N/A,#N/A,FALSE,"Staffing";#N/A,#N/A,FALSE,"Hires";#N/A,#N/A,FALSE,"Assumptions"}</definedName>
    <definedName name="GDS_1" localSheetId="2" hidden="1">{#N/A,#N/A,FALSE,"Assessment";#N/A,#N/A,FALSE,"Staffing";#N/A,#N/A,FALSE,"Hires";#N/A,#N/A,FALSE,"Assumptions"}</definedName>
    <definedName name="GDS_1" hidden="1">{#N/A,#N/A,FALSE,"Assessment";#N/A,#N/A,FALSE,"Staffing";#N/A,#N/A,FALSE,"Hires";#N/A,#N/A,FALSE,"Assumptions"}</definedName>
    <definedName name="gggg" localSheetId="2" hidden="1">{#N/A,#N/A,FALSE,"Assessment";#N/A,#N/A,FALSE,"Staffing";#N/A,#N/A,FALSE,"Hires";#N/A,#N/A,FALSE,"Assumptions"}</definedName>
    <definedName name="gggg" hidden="1">{#N/A,#N/A,FALSE,"Assessment";#N/A,#N/A,FALSE,"Staffing";#N/A,#N/A,FALSE,"Hires";#N/A,#N/A,FALSE,"Assumptions"}</definedName>
    <definedName name="gggg_1" localSheetId="2" hidden="1">{#N/A,#N/A,FALSE,"Assessment";#N/A,#N/A,FALSE,"Staffing";#N/A,#N/A,FALSE,"Hires";#N/A,#N/A,FALSE,"Assumptions"}</definedName>
    <definedName name="gggg_1" hidden="1">{#N/A,#N/A,FALSE,"Assessment";#N/A,#N/A,FALSE,"Staffing";#N/A,#N/A,FALSE,"Hires";#N/A,#N/A,FALSE,"Assumptions"}</definedName>
    <definedName name="ggh"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localSheetId="2"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gh_1"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gmk" localSheetId="2" hidden="1">{#N/A,#N/A,FALSE,"Assessment";#N/A,#N/A,FALSE,"Staffing";#N/A,#N/A,FALSE,"Hires";#N/A,#N/A,FALSE,"Assumptions"}</definedName>
    <definedName name="gmk" hidden="1">{#N/A,#N/A,FALSE,"Assessment";#N/A,#N/A,FALSE,"Staffing";#N/A,#N/A,FALSE,"Hires";#N/A,#N/A,FALSE,"Assumptions"}</definedName>
    <definedName name="gmk_1" localSheetId="2" hidden="1">{#N/A,#N/A,FALSE,"Assessment";#N/A,#N/A,FALSE,"Staffing";#N/A,#N/A,FALSE,"Hires";#N/A,#N/A,FALSE,"Assumptions"}</definedName>
    <definedName name="gmk_1" hidden="1">{#N/A,#N/A,FALSE,"Assessment";#N/A,#N/A,FALSE,"Staffing";#N/A,#N/A,FALSE,"Hires";#N/A,#N/A,FALSE,"Assumptions"}</definedName>
    <definedName name="greg" localSheetId="2" hidden="1">{#N/A,#N/A,FALSE,"Assessment";#N/A,#N/A,FALSE,"Staffing";#N/A,#N/A,FALSE,"Hires";#N/A,#N/A,FALSE,"Assumptions"}</definedName>
    <definedName name="greg" hidden="1">{#N/A,#N/A,FALSE,"Assessment";#N/A,#N/A,FALSE,"Staffing";#N/A,#N/A,FALSE,"Hires";#N/A,#N/A,FALSE,"Assumptions"}</definedName>
    <definedName name="greg_1" localSheetId="2" hidden="1">{#N/A,#N/A,FALSE,"Assessment";#N/A,#N/A,FALSE,"Staffing";#N/A,#N/A,FALSE,"Hires";#N/A,#N/A,FALSE,"Assumptions"}</definedName>
    <definedName name="greg_1" hidden="1">{#N/A,#N/A,FALSE,"Assessment";#N/A,#N/A,FALSE,"Staffing";#N/A,#N/A,FALSE,"Hires";#N/A,#N/A,FALSE,"Assumptions"}</definedName>
    <definedName name="hg" localSheetId="2" hidden="1">{#N/A,#N/A,FALSE,"Assessment";#N/A,#N/A,FALSE,"Staffing";#N/A,#N/A,FALSE,"Hires";#N/A,#N/A,FALSE,"Assumptions"}</definedName>
    <definedName name="hg" hidden="1">{#N/A,#N/A,FALSE,"Assessment";#N/A,#N/A,FALSE,"Staffing";#N/A,#N/A,FALSE,"Hires";#N/A,#N/A,FALSE,"Assumptions"}</definedName>
    <definedName name="hg_1" localSheetId="2" hidden="1">{#N/A,#N/A,FALSE,"Assessment";#N/A,#N/A,FALSE,"Staffing";#N/A,#N/A,FALSE,"Hires";#N/A,#N/A,FALSE,"Assumptions"}</definedName>
    <definedName name="hg_1" hidden="1">{#N/A,#N/A,FALSE,"Assessment";#N/A,#N/A,FALSE,"Staffing";#N/A,#N/A,FALSE,"Hires";#N/A,#N/A,FALSE,"Assumptions"}</definedName>
    <definedName name="hgjs" localSheetId="2" hidden="1">{#N/A,#N/A,FALSE,"QTR Total";#N/A,#N/A,FALSE,"QTR ASNS";#N/A,#N/A,FALSE,"QTR PNCNS";#N/A,#N/A,FALSE,"QTR DSNS";#N/A,#N/A,FALSE,"QTR TNS"}</definedName>
    <definedName name="hgjs" hidden="1">{#N/A,#N/A,FALSE,"QTR Total";#N/A,#N/A,FALSE,"QTR ASNS";#N/A,#N/A,FALSE,"QTR PNCNS";#N/A,#N/A,FALSE,"QTR DSNS";#N/A,#N/A,FALSE,"QTR TNS"}</definedName>
    <definedName name="hgjs_1" localSheetId="2" hidden="1">{#N/A,#N/A,FALSE,"QTR Total";#N/A,#N/A,FALSE,"QTR ASNS";#N/A,#N/A,FALSE,"QTR PNCNS";#N/A,#N/A,FALSE,"QTR DSNS";#N/A,#N/A,FALSE,"QTR TNS"}</definedName>
    <definedName name="hgjs_1" hidden="1">{#N/A,#N/A,FALSE,"QTR Total";#N/A,#N/A,FALSE,"QTR ASNS";#N/A,#N/A,FALSE,"QTR PNCNS";#N/A,#N/A,FALSE,"QTR DSNS";#N/A,#N/A,FALSE,"QTR TNS"}</definedName>
    <definedName name="hhhh" localSheetId="2" hidden="1">{#N/A,#N/A,FALSE,"Assessment";#N/A,#N/A,FALSE,"Staffing";#N/A,#N/A,FALSE,"Hires";#N/A,#N/A,FALSE,"Assumptions"}</definedName>
    <definedName name="hhhh" hidden="1">{#N/A,#N/A,FALSE,"Assessment";#N/A,#N/A,FALSE,"Staffing";#N/A,#N/A,FALSE,"Hires";#N/A,#N/A,FALSE,"Assumptions"}</definedName>
    <definedName name="hhhh_1" localSheetId="2" hidden="1">{#N/A,#N/A,FALSE,"Assessment";#N/A,#N/A,FALSE,"Staffing";#N/A,#N/A,FALSE,"Hires";#N/A,#N/A,FALSE,"Assumptions"}</definedName>
    <definedName name="hhhh_1" hidden="1">{#N/A,#N/A,FALSE,"Assessment";#N/A,#N/A,FALSE,"Staffing";#N/A,#N/A,FALSE,"Hires";#N/A,#N/A,FALSE,"Assumptions"}</definedName>
    <definedName name="hn.ConvertZero1" hidden="1">[4]LTM!$G$461:$J$461,[4]LTM!$G$463:$J$464,[4]LTM!$G$468:$J$469,[4]LTM!$G$473:$J$475,[4]LTM!$G$480:$J$480,[4]LTM!$G$484:$J$485,[4]LTM!$G$490:$J$490,[4]LTM!$G$514:$J$518,[4]LTM!$G$525:$J$526,[4]LTM!$G$532:$J$537</definedName>
    <definedName name="hn.ConvertZero2" hidden="1">[4]LTM!$G$560:$J$560,[4]LTM!$H$590:$J$591,[4]LTM!$H$614:$J$614,[4]LTM!$H$635:$J$636,[4]LTM!$G$676:$J$680,[4]LTM!$G$686:$J$686,[4]LTM!$G$688:$J$694,[4]LTM!$G$681:$J$682</definedName>
    <definedName name="hn.ConvertZero3" hidden="1">[4]LTM!$G$699:$J$706,[4]LTM!$G$710:$J$714,[4]LTM!$G$717:$J$734,[4]LTM!$G$738:$J$738,[4]LTM!$G$745:$J$751</definedName>
    <definedName name="hn.ConvertZero4" hidden="1">[4]LTM!$G$840:$J$840,[4]LTM!$H$1266:$J$1266,[4]LTM!$G$1267:$J$1267,[4]LTM!$G$1454:$J$1461,[4]LTM!$J$1462,[4]LTM!$J$1463,[4]LTM!$G$1468:$J$1469,[4]LTM!$L$1469:$N$1469</definedName>
    <definedName name="hn.ConvertZeroUnhide1" hidden="1">[4]LTM!$G$1469:$J$1469,[4]LTM!$L$1469:$N$1469,[4]LTM!$H$1266:$J$1266</definedName>
    <definedName name="hn.Delete015" hidden="1">'[4]CREDIT STATS'!$B$9:$K$11,'[4]CREDIT STATS'!$O$11:$X$14,'[4]CREDIT STATS'!$B$25:$K$30,'[4]CREDIT STATS'!$O$25:$X$26</definedName>
    <definedName name="hn.DZ_MultByFXRates" hidden="1">[4]DropZone!$B$2:$I$118,[4]DropZone!$B$120:$I$132,[4]DropZone!$B$134:$I$136,[4]DropZone!$B$138:$I$146</definedName>
    <definedName name="hn.ExtDb" hidden="1">FALSE</definedName>
    <definedName name="hn.LTM_MultByFXRates" hidden="1">[4]LTM!$G$461:$N$477,[4]LTM!$G$480:$N$539,[4]LTM!$G$548:$N$667,[4]LTM!$G$676:$N$1266,[4]LTM!$G$1454:$N$1461,[4]LTM!$G$1463:$N$1465,[4]LTM!$G$1468:$N$1469</definedName>
    <definedName name="hn.ModelType" hidden="1">"DEAL"</definedName>
    <definedName name="hn.ModelVersion" hidden="1">1</definedName>
    <definedName name="hn.MultbyFXRates" hidden="1">[4]LTM!$G$461:$N$477,[4]LTM!$G$480:$N$539,[4]LTM!$G$548:$N$667,[4]LTM!$G$676:$N$1266,[4]LTM!$G$1454:$N$1461,[4]LTM!$G$1463:$N$1465,[4]LTM!$G$1468:$N$1469</definedName>
    <definedName name="hn.MultByFXRates1" hidden="1">[4]LTM!$G$461:$G$477,[4]LTM!$G$480:$G$539,[4]LTM!$G$548:$G$562,[4]LTM!$G$676:$G$840,[4]LTM!$G$1454:$G$1469</definedName>
    <definedName name="hn.MultByFXRates2" hidden="1">[4]LTM!$H$461:$H$477,[4]LTM!$H$480:$H$539,[4]LTM!$H$548:$H$667,[4]LTM!$H$676:$H$1266,[4]LTM!$H$1454:$H$1469</definedName>
    <definedName name="hn.MultByFXRates3" hidden="1">[4]LTM!$I$461:$I$477,[4]LTM!$I$480:$I$539,[4]LTM!$I$548:$I$667,[4]LTM!$I$676:$I$1266,[4]LTM!$I$1454:$I$1469</definedName>
    <definedName name="hn.MultbyFxrates4" hidden="1">[4]LTM!$J$461:$J$477,[4]LTM!$J$480:$J$539,[4]LTM!$J$548:$J$668,[4]LTM!$J$676:$J$1266,[4]LTM!$J$1454:$J$1461,[4]LTM!$J$1463:$J$1465,[4]LTM!$J$1468</definedName>
    <definedName name="hn.multbyfxrates5" hidden="1">[4]LTM!$L$461:$L$477,[4]LTM!$L$480:$L$539,[4]LTM!$L$548:$L$562,[4]LTM!$L$676:$L$840,[4]LTM!$L$1454:$L$1469</definedName>
    <definedName name="hn.multbyfxrates6" hidden="1">[4]LTM!$M$461:$M$477,[4]LTM!$M$480:$M$539,[4]LTM!$M$548:$M$668,[4]LTM!$M$676:$M$1266,[4]LTM!$M$1454:$M$1469</definedName>
    <definedName name="hn.multbyfxrates7" hidden="1">[4]LTM!$N$461:$N$477,[4]LTM!$N$480:$N$539,[4]LTM!$N$548:$N$667,[4]LTM!$N$676:$N$1266,[4]LTM!$N$1454:$N$1469</definedName>
    <definedName name="hn.MultByFXRatesBot1" hidden="1">[4]LTM!$G$676:$G$682,[4]LTM!$G$686,[4]LTM!$G$688:$G$694,[4]LTM!$G$699:$G$706,[4]LTM!$G$710:$G$714,[4]LTM!$G$717:$G$734,[4]LTM!$G$738,[4]LTM!$G$738,[4]LTM!$G$745:$G$751,[4]LTM!$G$840,[4]LTM!$G$1454:$G$1461,[4]LTM!$G$1468:$G$1469</definedName>
    <definedName name="hn.MultByFXRatesBot2" hidden="1">[4]LTM!$H$676:$H$682,[4]LTM!$H$686,[4]LTM!$H$688:$H$694,[4]LTM!$H$699:$H$706,[4]LTM!$H$710:$H$714,[4]LTM!$H$717:$H$734,[4]LTM!$H$738,[4]LTM!$H$745:$H$751,[4]LTM!$H$840,[4]LTM!$H$1266,[4]LTM!$H$1454:$H$1461,[4]LTM!$H$1468:$H$1469</definedName>
    <definedName name="hn.MultByFXRatesBot3" hidden="1">[4]LTM!$I$676:$I$682,[4]LTM!$I$686,[4]LTM!$I$688:$I$694,[4]LTM!$I$699:$I$706,[4]LTM!$I$710:$I$714,[4]LTM!$I$717:$I$734,[4]LTM!$I$738,[4]LTM!$I$745:$I$751,[4]LTM!$I$840,[4]LTM!$I$1266,[4]LTM!$I$1454:$I$1461,[4]LTM!$I$1468:$I$1469</definedName>
    <definedName name="hn.MultByFXRatesBot4" hidden="1">[4]LTM!$J$676:$J$682,[4]LTM!$J$686,[4]LTM!$J$688:$J$694,[4]LTM!$J$699:$J$706,[4]LTM!$J$710:$J$714,[4]LTM!$J$717:$J$734,[4]LTM!$J$738,[4]LTM!$J$745:$J$751,[4]LTM!$J$840,[4]LTM!$J$1266,[4]LTM!$J$1454:$J$1461,[4]LTM!$J$1463:$J$1465,[4]LTM!$J$1468</definedName>
    <definedName name="hn.MultByFXRatesBot5" hidden="1">[4]LTM!$L$676:$L$682,[4]LTM!$L$686,[4]LTM!$L$688:$L$694,[4]LTM!$L$699:$L$706,[4]LTM!$L$710:$L$714,[4]LTM!$L$717:$L$734,[4]LTM!$L$738,[4]LTM!$L$745:$L$751,[4]LTM!$L$837:$L$838,[4]LTM!$L$1454:$L$1458,[4]LTM!$L$1468:$L$1469</definedName>
    <definedName name="hn.MultByFXRatesBot6" hidden="1">[4]LTM!$M$676:$M$682,[4]LTM!$M$686,[4]LTM!$M$688:$M$694,[4]LTM!$M$699:$M$706,[4]LTM!$M$710:$M$714,[4]LTM!$M$717:$M$734,[4]LTM!$M$738,[4]LTM!$M$745:$M$751,[4]LTM!$M$837:$M$838,[4]LTM!$M$1454:$M$1458,[4]LTM!$M$1468:$M$1469</definedName>
    <definedName name="hn.MultByFXRatesBot7" hidden="1">[4]LTM!$N$676:$N$682,[4]LTM!$N$686,[4]LTM!$N$688:$N$694,[4]LTM!$N$699:$N$706,[4]LTM!$N$710:$N$714,[4]LTM!$N$717:$N$734,[4]LTM!$N$738,[4]LTM!$N$745:$N$751,[4]LTM!$N$837:$N$838,[4]LTM!$N$1454:$N$1458,[4]LTM!$N$1468:$N$1469</definedName>
    <definedName name="hn.MultByFXRatesTop1" hidden="1">[4]LTM!$G$461,[4]LTM!$G$463:$G$464,[4]LTM!$G$468:$G$469,[4]LTM!$G$473:$G$475,[4]LTM!$G$480,[4]LTM!$G$484:$G$485,[4]LTM!$G$490:$G$509,[4]LTM!$G$512,[4]LTM!$G$514:$G$518,[4]LTM!$G$525:$G$526,[4]LTM!$G$532:$G$537,[4]LTM!$G$560</definedName>
    <definedName name="hn.MultByFXRatesTop2" hidden="1">[4]LTM!$H$461,[4]LTM!$H$463:$H$464,[4]LTM!$H$468:$H$469,[4]LTM!$H$473:$H$475,[4]LTM!$H$480,[4]LTM!$H$484:$H$485,[4]LTM!$H$490:$H$509,[4]LTM!$H$512,[4]LTM!$H$514:$H$518,[4]LTM!$H$525:$H$526,[4]LTM!$H$532:$H$537,[4]LTM!$H$560,[4]LTM!$H$590:$H$591,[4]LTM!$H$614:$H$631,[4]LTM!$H$635:$H$636</definedName>
    <definedName name="hn.MultByFXRatesTop3" hidden="1">[4]LTM!$I$461,[4]LTM!$I$463:$I$464,[4]LTM!$I$468:$I$469,[4]LTM!$I$473:$I$475,[4]LTM!$I$480,[4]LTM!$I$484:$I$485,[4]LTM!$I$490:$I$509,[4]LTM!$I$512,[4]LTM!$I$514:$I$518,[4]LTM!$I$525:$I$526,[4]LTM!$I$532:$I$537,[4]LTM!$I$560,[4]LTM!$I$590:$I$591,[4]LTM!$I$614:$I$631,[4]LTM!$I$635:$I$636</definedName>
    <definedName name="hn.MultByFXRatesTop4" hidden="1">[4]LTM!$J$461,[4]LTM!$J$463:$J$464,[4]LTM!$J$468:$J$469,[4]LTM!$J$473:$J$475,[4]LTM!$J$480,[4]LTM!$J$484:$J$485,[4]LTM!$J$490:$J$509,[4]LTM!$J$512,[4]LTM!$J$514:$J$518,[4]LTM!$J$525:$J$526,[4]LTM!$J$532:$J$537,[4]LTM!$J$560,[4]LTM!$J$590:$J$591,[4]LTM!$J$614:$J$631,[4]LTM!$J$635:$J$636</definedName>
    <definedName name="hn.MultByFXRatesTop5" hidden="1">[4]LTM!$L$461,[4]LTM!$L$463:$L$464,[4]LTM!$L$468:$L$469,[4]LTM!$L$473:$L$475,[4]LTM!$L$480,[4]LTM!$L$484:$L$485,[4]LTM!$L$490:$L$509,[4]LTM!$L$512,[4]LTM!$L$514:$L$518,[4]LTM!$L$525:$L$526,[4]LTM!$L$532:$L$537,[4]LTM!$L$560</definedName>
    <definedName name="hn.MultByFXRatesTop6" hidden="1">[4]LTM!$M$461,[4]LTM!$M$463:$M$464,[4]LTM!$M$468:$M$469,[4]LTM!$M$473:$M$475,[4]LTM!$M$480,[4]LTM!$M$484:$M$485,[4]LTM!$M$490:$M$509,[4]LTM!$M$512,[4]LTM!$M$514:$M$518,[4]LTM!$M$525:$M$526,[4]LTM!$M$532:$M$537,[4]LTM!$M$560,[4]LTM!$M$590:$M$591,[4]LTM!$M$614:$M$631,[4]LTM!$M$635:$M$636</definedName>
    <definedName name="hn.MultByFXRatesTop7" hidden="1">[4]LTM!$N$461,[4]LTM!$N$463:$N$464,[4]LTM!$N$468:$N$469,[4]LTM!$N$473:$N$475,[4]LTM!$N$480,[4]LTM!$N$484:$N$485,[4]LTM!$N$490:$N$509,[4]LTM!$N$512,[4]LTM!$N$514:$N$518,[4]LTM!$N$525:$N$526,[4]LTM!$N$532:$N$537,[4]LTM!$N$560,[4]LTM!$N$590:$N$591,[4]LTM!$N$614:$N$631,[4]LTM!$N$635:$N$636</definedName>
    <definedName name="hn.NoUpload" hidden="1">0</definedName>
    <definedName name="hn.YearLabel" localSheetId="1" hidden="1">#REF!</definedName>
    <definedName name="hn.YearLabel" localSheetId="0" hidden="1">#REF!</definedName>
    <definedName name="hn.YearLabel" localSheetId="2" hidden="1">#REF!</definedName>
    <definedName name="hn.YearLabel" hidden="1">#REF!</definedName>
    <definedName name="HOME" localSheetId="2" hidden="1">{#N/A,#N/A,FALSE,"Assessment";#N/A,#N/A,FALSE,"Staffing";#N/A,#N/A,FALSE,"Hires";#N/A,#N/A,FALSE,"Assumptions"}</definedName>
    <definedName name="HOME" hidden="1">{#N/A,#N/A,FALSE,"Assessment";#N/A,#N/A,FALSE,"Staffing";#N/A,#N/A,FALSE,"Hires";#N/A,#N/A,FALSE,"Assumptions"}</definedName>
    <definedName name="HOME_1" localSheetId="2" hidden="1">{#N/A,#N/A,FALSE,"Assessment";#N/A,#N/A,FALSE,"Staffing";#N/A,#N/A,FALSE,"Hires";#N/A,#N/A,FALSE,"Assumptions"}</definedName>
    <definedName name="HOME_1" hidden="1">{#N/A,#N/A,FALSE,"Assessment";#N/A,#N/A,FALSE,"Staffing";#N/A,#N/A,FALSE,"Hires";#N/A,#N/A,FALSE,"Assumptions"}</definedName>
    <definedName name="HOMFE" localSheetId="2" hidden="1">{#N/A,#N/A,FALSE,"Assessment";#N/A,#N/A,FALSE,"Staffing";#N/A,#N/A,FALSE,"Hires";#N/A,#N/A,FALSE,"Assumptions"}</definedName>
    <definedName name="HOMFE" hidden="1">{#N/A,#N/A,FALSE,"Assessment";#N/A,#N/A,FALSE,"Staffing";#N/A,#N/A,FALSE,"Hires";#N/A,#N/A,FALSE,"Assumptions"}</definedName>
    <definedName name="HOMFE_1" localSheetId="2" hidden="1">{#N/A,#N/A,FALSE,"Assessment";#N/A,#N/A,FALSE,"Staffing";#N/A,#N/A,FALSE,"Hires";#N/A,#N/A,FALSE,"Assumptions"}</definedName>
    <definedName name="HOMFE_1" hidden="1">{#N/A,#N/A,FALSE,"Assessment";#N/A,#N/A,FALSE,"Staffing";#N/A,#N/A,FALSE,"Hires";#N/A,#N/A,FALSE,"Assumptions"}</definedName>
    <definedName name="HTML_CodePage" hidden="1">1252</definedName>
    <definedName name="HTML_Control" localSheetId="2" hidden="1">{"'Server Configuration'!$A$1:$DB$281"}</definedName>
    <definedName name="HTML_Control" hidden="1">{"'Server Configuration'!$A$1:$DB$281"}</definedName>
    <definedName name="HTML_Control_1" localSheetId="2" hidden="1">{"'Server Configuration'!$A$1:$DB$281"}</definedName>
    <definedName name="HTML_Control_1" hidden="1">{"'Server Configuration'!$A$1:$DB$281"}</definedName>
    <definedName name="HTML_Description" hidden="1">""</definedName>
    <definedName name="HTML_Email" hidden="1">""</definedName>
    <definedName name="HTML_Header" hidden="1">"Server Configuration"</definedName>
    <definedName name="HTML_LastUpdate" hidden="1">"2/9/01"</definedName>
    <definedName name="HTML_LineAfter" hidden="1">FALSE</definedName>
    <definedName name="HTML_LineBefore" hidden="1">FALSE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Incomepb" localSheetId="1" hidden="1">[4]MAIN!#REF!</definedName>
    <definedName name="Incomepb" localSheetId="0" hidden="1">[4]MAIN!#REF!</definedName>
    <definedName name="Incomepb" localSheetId="2" hidden="1">[4]MAIN!#REF!</definedName>
    <definedName name="Incomepb" hidden="1">[4]MAIN!#REF!</definedName>
    <definedName name="IntroPrintArea" localSheetId="1" hidden="1">#REF!</definedName>
    <definedName name="IntroPrintArea" localSheetId="0" hidden="1">#REF!</definedName>
    <definedName name="IntroPrintArea" localSheetId="2" hidden="1">#REF!</definedName>
    <definedName name="IntroPrintArea" hidden="1">#REF!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sColHidden" hidden="1">FALSE</definedName>
    <definedName name="IsLTMColHidden" hidden="1">FALSE</definedName>
    <definedName name="jajjks" localSheetId="2" hidden="1">{#N/A,#N/A,FALSE,"Total";#N/A,#N/A,FALSE,"ASNS";#N/A,#N/A,FALSE,"PNCNS";#N/A,#N/A,FALSE,"DSNS";#N/A,#N/A,FALSE,"TNS"}</definedName>
    <definedName name="jajjks" hidden="1">{#N/A,#N/A,FALSE,"Total";#N/A,#N/A,FALSE,"ASNS";#N/A,#N/A,FALSE,"PNCNS";#N/A,#N/A,FALSE,"DSNS";#N/A,#N/A,FALSE,"TNS"}</definedName>
    <definedName name="jajjks_1" localSheetId="2" hidden="1">{#N/A,#N/A,FALSE,"Total";#N/A,#N/A,FALSE,"ASNS";#N/A,#N/A,FALSE,"PNCNS";#N/A,#N/A,FALSE,"DSNS";#N/A,#N/A,FALSE,"TNS"}</definedName>
    <definedName name="jajjks_1" hidden="1">{#N/A,#N/A,FALSE,"Total";#N/A,#N/A,FALSE,"ASNS";#N/A,#N/A,FALSE,"PNCNS";#N/A,#N/A,FALSE,"DSNS";#N/A,#N/A,FALSE,"TNS"}</definedName>
    <definedName name="ji" localSheetId="2" hidden="1">{"'Highlights'!$A$1:$M$123"}</definedName>
    <definedName name="ji" hidden="1">{"'Highlights'!$A$1:$M$123"}</definedName>
    <definedName name="ji_1" localSheetId="2" hidden="1">{"'Highlights'!$A$1:$M$123"}</definedName>
    <definedName name="ji_1" hidden="1">{"'Highlights'!$A$1:$M$123"}</definedName>
    <definedName name="jj" localSheetId="2" hidden="1">{"'Apr-00'!$B$4:$AD$44"}</definedName>
    <definedName name="jj" hidden="1">{"'Apr-00'!$B$4:$AD$44"}</definedName>
    <definedName name="jj_1" localSheetId="2" hidden="1">{"'Apr-00'!$B$4:$AD$44"}</definedName>
    <definedName name="jj_1" hidden="1">{"'Apr-00'!$B$4:$AD$44"}</definedName>
    <definedName name="jkkjh" localSheetId="2" hidden="1">{"'Server Configuration'!$A$1:$DB$281"}</definedName>
    <definedName name="jkkjh" hidden="1">{"'Server Configuration'!$A$1:$DB$281"}</definedName>
    <definedName name="jkkjh_1" localSheetId="2" hidden="1">{"'Server Configuration'!$A$1:$DB$281"}</definedName>
    <definedName name="jkkjh_1" hidden="1">{"'Server Configuration'!$A$1:$DB$281"}</definedName>
    <definedName name="jn" localSheetId="2" hidden="1">{#N/A,#N/A,FALSE,"Global by BU";#N/A,#N/A,FALSE,"U.S. by BU";#N/A,#N/A,FALSE,"Canada by BU";#N/A,#N/A,FALSE,"Europe by BU";#N/A,#N/A,FALSE,"Asia by BU";#N/A,#N/A,FALSE,"Cala by BU"}</definedName>
    <definedName name="jn" hidden="1">{#N/A,#N/A,FALSE,"Global by BU";#N/A,#N/A,FALSE,"U.S. by BU";#N/A,#N/A,FALSE,"Canada by BU";#N/A,#N/A,FALSE,"Europe by BU";#N/A,#N/A,FALSE,"Asia by BU";#N/A,#N/A,FALSE,"Cala by BU"}</definedName>
    <definedName name="jn_1" localSheetId="2" hidden="1">{#N/A,#N/A,FALSE,"Global by BU";#N/A,#N/A,FALSE,"U.S. by BU";#N/A,#N/A,FALSE,"Canada by BU";#N/A,#N/A,FALSE,"Europe by BU";#N/A,#N/A,FALSE,"Asia by BU";#N/A,#N/A,FALSE,"Cala by BU"}</definedName>
    <definedName name="jn_1" hidden="1">{#N/A,#N/A,FALSE,"Global by BU";#N/A,#N/A,FALSE,"U.S. by BU";#N/A,#N/A,FALSE,"Canada by BU";#N/A,#N/A,FALSE,"Europe by BU";#N/A,#N/A,FALSE,"Asia by BU";#N/A,#N/A,FALSE,"Cala by BU"}</definedName>
    <definedName name="k"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kbid" localSheetId="2" hidden="1">{"PRICE",#N/A,FALSE,"PRICE VAR"}</definedName>
    <definedName name="kbid" hidden="1">{"PRICE",#N/A,FALSE,"PRICE VAR"}</definedName>
    <definedName name="kbid_1" localSheetId="2" hidden="1">{"PRICE",#N/A,FALSE,"PRICE VAR"}</definedName>
    <definedName name="kbid_1" hidden="1">{"PRICE",#N/A,FALSE,"PRICE VAR"}</definedName>
    <definedName name="kdibm" localSheetId="2" hidden="1">{"REPORT100",#N/A,FALSE,"100 &amp; 110"}</definedName>
    <definedName name="kdibm" hidden="1">{"REPORT100",#N/A,FALSE,"100 &amp; 110"}</definedName>
    <definedName name="kdibm_1" localSheetId="2" hidden="1">{"REPORT100",#N/A,FALSE,"100 &amp; 110"}</definedName>
    <definedName name="kdibm_1" hidden="1">{"REPORT100",#N/A,FALSE,"100 &amp; 110"}</definedName>
    <definedName name="kevin" localSheetId="2" hidden="1">{#N/A,#N/A,FALSE,"Assessment";#N/A,#N/A,FALSE,"Staffing";#N/A,#N/A,FALSE,"Hires";#N/A,#N/A,FALSE,"Assumptions"}</definedName>
    <definedName name="kevin" hidden="1">{#N/A,#N/A,FALSE,"Assessment";#N/A,#N/A,FALSE,"Staffing";#N/A,#N/A,FALSE,"Hires";#N/A,#N/A,FALSE,"Assumptions"}</definedName>
    <definedName name="kevin_1" localSheetId="2" hidden="1">{#N/A,#N/A,FALSE,"Assessment";#N/A,#N/A,FALSE,"Staffing";#N/A,#N/A,FALSE,"Hires";#N/A,#N/A,FALSE,"Assumptions"}</definedName>
    <definedName name="kevin_1" hidden="1">{#N/A,#N/A,FALSE,"Assessment";#N/A,#N/A,FALSE,"Staffing";#N/A,#N/A,FALSE,"Hires";#N/A,#N/A,FALSE,"Assumptions"}</definedName>
    <definedName name="kibmb" localSheetId="2" hidden="1">{"MFG COGS",#N/A,FALSE,"MFG COGS";"MFGCOGS ESTIMATES",#N/A,FALSE,"MFG COGS"}</definedName>
    <definedName name="kibmb" hidden="1">{"MFG COGS",#N/A,FALSE,"MFG COGS";"MFGCOGS ESTIMATES",#N/A,FALSE,"MFG COGS"}</definedName>
    <definedName name="kibmb_1" localSheetId="2" hidden="1">{"MFG COGS",#N/A,FALSE,"MFG COGS";"MFGCOGS ESTIMATES",#N/A,FALSE,"MFG COGS"}</definedName>
    <definedName name="kibmb_1" hidden="1">{"MFG COGS",#N/A,FALSE,"MFG COGS";"MFGCOGS ESTIMATES",#N/A,FALSE,"MFG COGS"}</definedName>
    <definedName name="kiby\" localSheetId="2" hidden="1">{"JOBCOGS",#N/A,FALSE,"JOB COGS";"JOBHIST",#N/A,FALSE,"JOB COGS"}</definedName>
    <definedName name="kiby\" hidden="1">{"JOBCOGS",#N/A,FALSE,"JOB COGS";"JOBHIST",#N/A,FALSE,"JOB COGS"}</definedName>
    <definedName name="kiby\_1" localSheetId="2" hidden="1">{"JOBCOGS",#N/A,FALSE,"JOB COGS";"JOBHIST",#N/A,FALSE,"JOB COGS"}</definedName>
    <definedName name="kiby\_1" hidden="1">{"JOBCOGS",#N/A,FALSE,"JOB COGS";"JOBHIST",#N/A,FALSE,"JOB COGS"}</definedName>
    <definedName name="kim" localSheetId="2" hidden="1">{"CONSOL",#N/A,FALSE,"CONSOLIDATION"}</definedName>
    <definedName name="kim" hidden="1">{"CONSOL",#N/A,FALSE,"CONSOLIDATION"}</definedName>
    <definedName name="kim_1" localSheetId="2" hidden="1">{"CONSOL",#N/A,FALSE,"CONSOLIDATION"}</definedName>
    <definedName name="kim_1" hidden="1">{"CONSOL",#N/A,FALSE,"CONSOLIDATION"}</definedName>
    <definedName name="kimb" localSheetId="2" hidden="1">{"EXCH HIST",#N/A,FALSE,"EXCHANGE VAR";"RATES",#N/A,FALSE,"EXCHANGE VAR"}</definedName>
    <definedName name="kimb" hidden="1">{"EXCH HIST",#N/A,FALSE,"EXCHANGE VAR";"RATES",#N/A,FALSE,"EXCHANGE VAR"}</definedName>
    <definedName name="kimb_1" localSheetId="2" hidden="1">{"EXCH HIST",#N/A,FALSE,"EXCHANGE VAR";"RATES",#N/A,FALSE,"EXCHANGE VAR"}</definedName>
    <definedName name="kimb_1" hidden="1">{"EXCH HIST",#N/A,FALSE,"EXCHANGE VAR";"RATES",#N/A,FALSE,"EXCHANGE VAR"}</definedName>
    <definedName name="kimbmb" localSheetId="2" hidden="1">{"MFGVAR",#N/A,FALSE,"MFG VAR"}</definedName>
    <definedName name="kimbmb" hidden="1">{"MFGVAR",#N/A,FALSE,"MFG VAR"}</definedName>
    <definedName name="kimbmb_1" localSheetId="2" hidden="1">{"MFGVAR",#N/A,FALSE,"MFG VAR"}</definedName>
    <definedName name="kimbmb_1" hidden="1">{"MFGVAR",#N/A,FALSE,"MFG VAR"}</definedName>
    <definedName name="kj" localSheetId="2" hidden="1">{#N/A,#N/A,FALSE,"Assessment";#N/A,#N/A,FALSE,"Staffing";#N/A,#N/A,FALSE,"Hires";#N/A,#N/A,FALSE,"Assumptions"}</definedName>
    <definedName name="kj" hidden="1">{#N/A,#N/A,FALSE,"Assessment";#N/A,#N/A,FALSE,"Staffing";#N/A,#N/A,FALSE,"Hires";#N/A,#N/A,FALSE,"Assumptions"}</definedName>
    <definedName name="kj_1" localSheetId="2" hidden="1">{#N/A,#N/A,FALSE,"Assessment";#N/A,#N/A,FALSE,"Staffing";#N/A,#N/A,FALSE,"Hires";#N/A,#N/A,FALSE,"Assumptions"}</definedName>
    <definedName name="kj_1" hidden="1">{#N/A,#N/A,FALSE,"Assessment";#N/A,#N/A,FALSE,"Staffing";#N/A,#N/A,FALSE,"Hires";#N/A,#N/A,FALSE,"Assumptions"}</definedName>
    <definedName name="kjl" localSheetId="2" hidden="1">{#N/A,#N/A,FALSE,"TOTFINAL";#N/A,#N/A,FALSE,"FINPLAN";#N/A,#N/A,FALSE,"TOTMOTADJ";#N/A,#N/A,FALSE,"tieEQ";#N/A,#N/A,FALSE,"G";#N/A,#N/A,FALSE,"ELIMS";#N/A,#N/A,FALSE,"NEXTEL ADJ";#N/A,#N/A,FALSE,"MIMS";#N/A,#N/A,FALSE,"LMPS";#N/A,#N/A,FALSE,"CNSS";#N/A,#N/A,FALSE,"CSS";#N/A,#N/A,FALSE,"MCG";#N/A,#N/A,FALSE,"AECS";#N/A,#N/A,FALSE,"SPS";#N/A,#N/A,FALSE,"CORP"}</definedName>
    <definedName name="kjl" hidden="1">{#N/A,#N/A,FALSE,"TOTFINAL";#N/A,#N/A,FALSE,"FINPLAN";#N/A,#N/A,FALSE,"TOTMOTADJ";#N/A,#N/A,FALSE,"tieEQ";#N/A,#N/A,FALSE,"G";#N/A,#N/A,FALSE,"ELIMS";#N/A,#N/A,FALSE,"NEXTEL ADJ";#N/A,#N/A,FALSE,"MIMS";#N/A,#N/A,FALSE,"LMPS";#N/A,#N/A,FALSE,"CNSS";#N/A,#N/A,FALSE,"CSS";#N/A,#N/A,FALSE,"MCG";#N/A,#N/A,FALSE,"AECS";#N/A,#N/A,FALSE,"SPS";#N/A,#N/A,FALSE,"CORP"}</definedName>
    <definedName name="kjl_1" localSheetId="2" hidden="1">{#N/A,#N/A,FALSE,"TOTFINAL";#N/A,#N/A,FALSE,"FINPLAN";#N/A,#N/A,FALSE,"TOTMOTADJ";#N/A,#N/A,FALSE,"tieEQ";#N/A,#N/A,FALSE,"G";#N/A,#N/A,FALSE,"ELIMS";#N/A,#N/A,FALSE,"NEXTEL ADJ";#N/A,#N/A,FALSE,"MIMS";#N/A,#N/A,FALSE,"LMPS";#N/A,#N/A,FALSE,"CNSS";#N/A,#N/A,FALSE,"CSS";#N/A,#N/A,FALSE,"MCG";#N/A,#N/A,FALSE,"AECS";#N/A,#N/A,FALSE,"SPS";#N/A,#N/A,FALSE,"CORP"}</definedName>
    <definedName name="kjl_1" hidden="1">{#N/A,#N/A,FALSE,"TOTFINAL";#N/A,#N/A,FALSE,"FINPLAN";#N/A,#N/A,FALSE,"TOTMOTADJ";#N/A,#N/A,FALSE,"tieEQ";#N/A,#N/A,FALSE,"G";#N/A,#N/A,FALSE,"ELIMS";#N/A,#N/A,FALSE,"NEXTEL ADJ";#N/A,#N/A,FALSE,"MIMS";#N/A,#N/A,FALSE,"LMPS";#N/A,#N/A,FALSE,"CNSS";#N/A,#N/A,FALSE,"CSS";#N/A,#N/A,FALSE,"MCG";#N/A,#N/A,FALSE,"AECS";#N/A,#N/A,FALSE,"SPS";#N/A,#N/A,FALSE,"CORP"}</definedName>
    <definedName name="kjlkj" localSheetId="2" hidden="1">{0,0,0,0;0,0,0,0;0,0,0,0;0,0,0,0;0,0,0,0;0,0,0,0;0,0,0,0;0,0,0,0;0,0,0,0;0,0,0,0;0,0,0,0;0,0,0,0;0,0,0,0}</definedName>
    <definedName name="kjlkj" hidden="1">{0,0,0,0;0,0,0,0;0,0,0,0;0,0,0,0;0,0,0,0;0,0,0,0;0,0,0,0;0,0,0,0;0,0,0,0;0,0,0,0;0,0,0,0;0,0,0,0;0,0,0,0}</definedName>
    <definedName name="kjlkj_1" localSheetId="2" hidden="1">{0,0,0,0;0,0,0,0;0,0,0,0;0,0,0,0;0,0,0,0;0,0,0,0;0,0,0,0;0,0,0,0;0,0,0,0;0,0,0,0;0,0,0,0;0,0,0,0;0,0,0,0}</definedName>
    <definedName name="kjlkj_1" hidden="1">{0,0,0,0;0,0,0,0;0,0,0,0;0,0,0,0;0,0,0,0;0,0,0,0;0,0,0,0;0,0,0,0;0,0,0,0;0,0,0,0;0,0,0,0;0,0,0,0;0,0,0,0}</definedName>
    <definedName name="kjlllll" localSheetId="2" hidden="1">{#N/A,#N/A,FALSE,"Assessment";#N/A,#N/A,FALSE,"Staffing";#N/A,#N/A,FALSE,"Hires";#N/A,#N/A,FALSE,"Assumptions"}</definedName>
    <definedName name="kjlllll" hidden="1">{#N/A,#N/A,FALSE,"Assessment";#N/A,#N/A,FALSE,"Staffing";#N/A,#N/A,FALSE,"Hires";#N/A,#N/A,FALSE,"Assumptions"}</definedName>
    <definedName name="kjlllll_1" localSheetId="2" hidden="1">{#N/A,#N/A,FALSE,"Assessment";#N/A,#N/A,FALSE,"Staffing";#N/A,#N/A,FALSE,"Hires";#N/A,#N/A,FALSE,"Assumptions"}</definedName>
    <definedName name="kjlllll_1" hidden="1">{#N/A,#N/A,FALSE,"Assessment";#N/A,#N/A,FALSE,"Staffing";#N/A,#N/A,FALSE,"Hires";#N/A,#N/A,FALSE,"Assumptions"}</definedName>
    <definedName name="KKK" localSheetId="2" hidden="1">{#N/A,#N/A,FALSE,"Assessment";#N/A,#N/A,FALSE,"Staffing";#N/A,#N/A,FALSE,"Hires";#N/A,#N/A,FALSE,"Assumptions"}</definedName>
    <definedName name="KKK" hidden="1">{#N/A,#N/A,FALSE,"Assessment";#N/A,#N/A,FALSE,"Staffing";#N/A,#N/A,FALSE,"Hires";#N/A,#N/A,FALSE,"Assumptions"}</definedName>
    <definedName name="KKK_1" localSheetId="2" hidden="1">{#N/A,#N/A,FALSE,"Assessment";#N/A,#N/A,FALSE,"Staffing";#N/A,#N/A,FALSE,"Hires";#N/A,#N/A,FALSE,"Assumptions"}</definedName>
    <definedName name="KKK_1" hidden="1">{#N/A,#N/A,FALSE,"Assessment";#N/A,#N/A,FALSE,"Staffing";#N/A,#N/A,FALSE,"Hires";#N/A,#N/A,FALSE,"Assumptions"}</definedName>
    <definedName name="kkkk" localSheetId="2" hidden="1">{#N/A,#N/A,FALSE,"Assessment";#N/A,#N/A,FALSE,"Staffing";#N/A,#N/A,FALSE,"Hires";#N/A,#N/A,FALSE,"Assumptions"}</definedName>
    <definedName name="kkkk" hidden="1">{#N/A,#N/A,FALSE,"Assessment";#N/A,#N/A,FALSE,"Staffing";#N/A,#N/A,FALSE,"Hires";#N/A,#N/A,FALSE,"Assumptions"}</definedName>
    <definedName name="kkkk_1" localSheetId="2" hidden="1">{#N/A,#N/A,FALSE,"Assessment";#N/A,#N/A,FALSE,"Staffing";#N/A,#N/A,FALSE,"Hires";#N/A,#N/A,FALSE,"Assumptions"}</definedName>
    <definedName name="kkkk_1" hidden="1">{#N/A,#N/A,FALSE,"Assessment";#N/A,#N/A,FALSE,"Staffing";#N/A,#N/A,FALSE,"Hires";#N/A,#N/A,FALSE,"Assumptions"}</definedName>
    <definedName name="kodak" localSheetId="2" hidden="1">{"REPORT100",#N/A,FALSE,"100 &amp; 110"}</definedName>
    <definedName name="kodak" hidden="1">{"REPORT100",#N/A,FALSE,"100 &amp; 110"}</definedName>
    <definedName name="kodak_1" localSheetId="2" hidden="1">{"REPORT100",#N/A,FALSE,"100 &amp; 110"}</definedName>
    <definedName name="kodak_1" hidden="1">{"REPORT100",#N/A,FALSE,"100 &amp; 110"}</definedName>
    <definedName name="kodakrjs" localSheetId="2" hidden="1">{"MFG COGS",#N/A,FALSE,"MFG COGS";"MFGCOGS ESTIMATES",#N/A,FALSE,"MFG COGS"}</definedName>
    <definedName name="kodakrjs" hidden="1">{"MFG COGS",#N/A,FALSE,"MFG COGS";"MFGCOGS ESTIMATES",#N/A,FALSE,"MFG COGS"}</definedName>
    <definedName name="kodakrjs_1" localSheetId="2" hidden="1">{"MFG COGS",#N/A,FALSE,"MFG COGS";"MFGCOGS ESTIMATES",#N/A,FALSE,"MFG COGS"}</definedName>
    <definedName name="kodakrjs_1" hidden="1">{"MFG COGS",#N/A,FALSE,"MFG COGS";"MFGCOGS ESTIMATES",#N/A,FALSE,"MFG COGS"}</definedName>
    <definedName name="limcount" hidden="1">3</definedName>
    <definedName name="lll" localSheetId="2" hidden="1">{#N/A,#N/A,FALSE,"Assessment";#N/A,#N/A,FALSE,"Staffing";#N/A,#N/A,FALSE,"Hires";#N/A,#N/A,FALSE,"Assumptions"}</definedName>
    <definedName name="lll" hidden="1">{#N/A,#N/A,FALSE,"Assessment";#N/A,#N/A,FALSE,"Staffing";#N/A,#N/A,FALSE,"Hires";#N/A,#N/A,FALSE,"Assumptions"}</definedName>
    <definedName name="lll_1" localSheetId="2" hidden="1">{#N/A,#N/A,FALSE,"Assessment";#N/A,#N/A,FALSE,"Staffing";#N/A,#N/A,FALSE,"Hires";#N/A,#N/A,FALSE,"Assumptions"}</definedName>
    <definedName name="lll_1" hidden="1">{#N/A,#N/A,FALSE,"Assessment";#N/A,#N/A,FALSE,"Staffing";#N/A,#N/A,FALSE,"Hires";#N/A,#N/A,FALSE,"Assumptions"}</definedName>
    <definedName name="na" localSheetId="2" hidden="1">{#N/A,#N/A,FALSE,"$170M Cash";#N/A,#N/A,FALSE,"$250M Cash";#N/A,#N/A,FALSE,"$325M Cash"}</definedName>
    <definedName name="na" hidden="1">{#N/A,#N/A,FALSE,"$170M Cash";#N/A,#N/A,FALSE,"$250M Cash";#N/A,#N/A,FALSE,"$325M Cash"}</definedName>
    <definedName name="na_1" localSheetId="2" hidden="1">{#N/A,#N/A,FALSE,"$170M Cash";#N/A,#N/A,FALSE,"$250M Cash";#N/A,#N/A,FALSE,"$325M Cash"}</definedName>
    <definedName name="na_1" hidden="1">{#N/A,#N/A,FALSE,"$170M Cash";#N/A,#N/A,FALSE,"$250M Cash";#N/A,#N/A,FALSE,"$325M Cash"}</definedName>
    <definedName name="nnn" localSheetId="2" hidden="1">{#N/A,#N/A,FALSE,"$170M Cash";#N/A,#N/A,FALSE,"$250M Cash";#N/A,#N/A,FALSE,"$325M Cash"}</definedName>
    <definedName name="nnn" hidden="1">{#N/A,#N/A,FALSE,"$170M Cash";#N/A,#N/A,FALSE,"$250M Cash";#N/A,#N/A,FALSE,"$325M Cash"}</definedName>
    <definedName name="nnn_1" localSheetId="2" hidden="1">{#N/A,#N/A,FALSE,"$170M Cash";#N/A,#N/A,FALSE,"$250M Cash";#N/A,#N/A,FALSE,"$325M Cash"}</definedName>
    <definedName name="nnn_1" hidden="1">{#N/A,#N/A,FALSE,"$170M Cash";#N/A,#N/A,FALSE,"$250M Cash";#N/A,#N/A,FALSE,"$325M Cash"}</definedName>
    <definedName name="o" localSheetId="2" hidden="1">{"Insurance",#N/A,FALSE,"Profitable Growth by Unit"}</definedName>
    <definedName name="o" hidden="1">{"Insurance",#N/A,FALSE,"Profitable Growth by Unit"}</definedName>
    <definedName name="o_1" localSheetId="2" hidden="1">{"Insurance",#N/A,FALSE,"Profitable Growth by Unit"}</definedName>
    <definedName name="o_1" hidden="1">{"Insurance",#N/A,FALSE,"Profitable Growth by Unit"}</definedName>
    <definedName name="oiii" localSheetId="1" hidden="1">#REF!</definedName>
    <definedName name="oiii" localSheetId="0" hidden="1">#REF!</definedName>
    <definedName name="oiii" localSheetId="2" hidden="1">#REF!</definedName>
    <definedName name="oiii" hidden="1">#REF!</definedName>
    <definedName name="oo" localSheetId="2" hidden="1">{0,0,0,0;0,0,0,0;0,0,0,0;0,0,1.51025168547124E-293,0}</definedName>
    <definedName name="oo" hidden="1">{0,0,0,0;0,0,0,0;0,0,0,0;0,0,1.51025168547124E-293,0}</definedName>
    <definedName name="oo_1" localSheetId="2" hidden="1">{0,0,0,0;0,0,0,0;0,0,0,0;0,0,1.51025168547124E-293,0}</definedName>
    <definedName name="oo_1" hidden="1">{0,0,0,0;0,0,0,0;0,0,0,0;0,0,1.51025168547124E-293,0}</definedName>
    <definedName name="p.DCF" localSheetId="1" hidden="1">#REF!</definedName>
    <definedName name="p.DCF" localSheetId="0" hidden="1">#REF!</definedName>
    <definedName name="p.DCF" localSheetId="2" hidden="1">#REF!</definedName>
    <definedName name="p.DCF" hidden="1">#REF!</definedName>
    <definedName name="p.DCF_Titles" localSheetId="1" hidden="1">#REF!</definedName>
    <definedName name="p.DCF_Titles" localSheetId="0" hidden="1">#REF!</definedName>
    <definedName name="p.DCF_Titles" localSheetId="2" hidden="1">#REF!</definedName>
    <definedName name="p.DCF_Titles" hidden="1">#REF!</definedName>
    <definedName name="p.DivisionA" hidden="1">'[3]DIV INC'!$B$197:$AQ$301</definedName>
    <definedName name="p.DivisionB" hidden="1">'[3]DIV INC'!$B$302:$AQ$411</definedName>
    <definedName name="p.DivisionC" hidden="1">'[3]DIV INC'!$B$412:$AQ$526</definedName>
    <definedName name="p.DivisionD" hidden="1">'[3]DIV INC'!$B$527:$AQ$635</definedName>
    <definedName name="p.DivisionE" hidden="1">'[3]DIV INC'!$B$636:$AQ$745</definedName>
    <definedName name="p.DivisionF" hidden="1">'[3]DIV INC'!$B$746:$AQ$827</definedName>
    <definedName name="p.DivisionG" hidden="1">'[3]DIV INC'!$B$828:$AQ$920</definedName>
    <definedName name="p.DivisionH" hidden="1">'[3]DIV INC'!$B$921:$AQ$1014</definedName>
    <definedName name="_xlnm.Print_Area" localSheetId="5">'Day 1 Project Costs_AT'!$A$1:$J$44</definedName>
    <definedName name="_xlnm.Print_Area" localSheetId="1">'Day 1 Project List_AT'!$A$1:$BC$33</definedName>
    <definedName name="_xlnm.Print_Area" localSheetId="0">'Instructions and Descriptions'!$A$1:$AW$54</definedName>
    <definedName name="_xlnm.Print_Area" localSheetId="3">'Project Plan(s) - {AT}'!$A$1:$BD$37</definedName>
    <definedName name="print1" localSheetId="2" hidden="1">{#N/A,#N/A,FALSE,"$170M Cash";#N/A,#N/A,FALSE,"$250M Cash";#N/A,#N/A,FALSE,"$325M Cash"}</definedName>
    <definedName name="print1" hidden="1">{#N/A,#N/A,FALSE,"$170M Cash";#N/A,#N/A,FALSE,"$250M Cash";#N/A,#N/A,FALSE,"$325M Cash"}</definedName>
    <definedName name="print1_1" localSheetId="2" hidden="1">{#N/A,#N/A,FALSE,"$170M Cash";#N/A,#N/A,FALSE,"$250M Cash";#N/A,#N/A,FALSE,"$325M Cash"}</definedName>
    <definedName name="print1_1" hidden="1">{#N/A,#N/A,FALSE,"$170M Cash";#N/A,#N/A,FALSE,"$250M Cash";#N/A,#N/A,FALSE,"$325M Cash"}</definedName>
    <definedName name="PrintEnd" localSheetId="1" hidden="1">[4]MAIN!#REF!</definedName>
    <definedName name="PrintEnd" localSheetId="0" hidden="1">[4]MAIN!#REF!</definedName>
    <definedName name="PrintEnd" localSheetId="2" hidden="1">[4]MAIN!#REF!</definedName>
    <definedName name="PrintEnd" hidden="1">[4]MAIN!#REF!</definedName>
    <definedName name="Q2Fcst" localSheetId="2" hidden="1">{#N/A,#N/A,FALSE,"TOTFINAL";#N/A,#N/A,FALSE,"FINPLAN";#N/A,#N/A,FALSE,"TOTMOTADJ";#N/A,#N/A,FALSE,"tieEQ";#N/A,#N/A,FALSE,"G";#N/A,#N/A,FALSE,"ELIMS";#N/A,#N/A,FALSE,"NEXTEL ADJ";#N/A,#N/A,FALSE,"MIMS";#N/A,#N/A,FALSE,"LMPS";#N/A,#N/A,FALSE,"CNSS";#N/A,#N/A,FALSE,"CSS";#N/A,#N/A,FALSE,"MCG";#N/A,#N/A,FALSE,"AECS";#N/A,#N/A,FALSE,"SPS";#N/A,#N/A,FALSE,"CORP"}</definedName>
    <definedName name="Q2Fcst" hidden="1">{#N/A,#N/A,FALSE,"TOTFINAL";#N/A,#N/A,FALSE,"FINPLAN";#N/A,#N/A,FALSE,"TOTMOTADJ";#N/A,#N/A,FALSE,"tieEQ";#N/A,#N/A,FALSE,"G";#N/A,#N/A,FALSE,"ELIMS";#N/A,#N/A,FALSE,"NEXTEL ADJ";#N/A,#N/A,FALSE,"MIMS";#N/A,#N/A,FALSE,"LMPS";#N/A,#N/A,FALSE,"CNSS";#N/A,#N/A,FALSE,"CSS";#N/A,#N/A,FALSE,"MCG";#N/A,#N/A,FALSE,"AECS";#N/A,#N/A,FALSE,"SPS";#N/A,#N/A,FALSE,"CORP"}</definedName>
    <definedName name="Q2Fcst_1" localSheetId="2" hidden="1">{#N/A,#N/A,FALSE,"TOTFINAL";#N/A,#N/A,FALSE,"FINPLAN";#N/A,#N/A,FALSE,"TOTMOTADJ";#N/A,#N/A,FALSE,"tieEQ";#N/A,#N/A,FALSE,"G";#N/A,#N/A,FALSE,"ELIMS";#N/A,#N/A,FALSE,"NEXTEL ADJ";#N/A,#N/A,FALSE,"MIMS";#N/A,#N/A,FALSE,"LMPS";#N/A,#N/A,FALSE,"CNSS";#N/A,#N/A,FALSE,"CSS";#N/A,#N/A,FALSE,"MCG";#N/A,#N/A,FALSE,"AECS";#N/A,#N/A,FALSE,"SPS";#N/A,#N/A,FALSE,"CORP"}</definedName>
    <definedName name="Q2Fcst_1" hidden="1">{#N/A,#N/A,FALSE,"TOTFINAL";#N/A,#N/A,FALSE,"FINPLAN";#N/A,#N/A,FALSE,"TOTMOTADJ";#N/A,#N/A,FALSE,"tieEQ";#N/A,#N/A,FALSE,"G";#N/A,#N/A,FALSE,"ELIMS";#N/A,#N/A,FALSE,"NEXTEL ADJ";#N/A,#N/A,FALSE,"MIMS";#N/A,#N/A,FALSE,"LMPS";#N/A,#N/A,FALSE,"CNSS";#N/A,#N/A,FALSE,"CSS";#N/A,#N/A,FALSE,"MCG";#N/A,#N/A,FALSE,"AECS";#N/A,#N/A,FALSE,"SPS";#N/A,#N/A,FALSE,"CORP"}</definedName>
    <definedName name="qqqqqqqqqqqqq" localSheetId="2" hidden="1">{#N/A,#N/A,FALSE,"Assessment";#N/A,#N/A,FALSE,"Staffing";#N/A,#N/A,FALSE,"Hires";#N/A,#N/A,FALSE,"Assumptions"}</definedName>
    <definedName name="qqqqqqqqqqqqq" hidden="1">{#N/A,#N/A,FALSE,"Assessment";#N/A,#N/A,FALSE,"Staffing";#N/A,#N/A,FALSE,"Hires";#N/A,#N/A,FALSE,"Assumptions"}</definedName>
    <definedName name="qqqqqqqqqqqqq_1" localSheetId="2" hidden="1">{#N/A,#N/A,FALSE,"Assessment";#N/A,#N/A,FALSE,"Staffing";#N/A,#N/A,FALSE,"Hires";#N/A,#N/A,FALSE,"Assumptions"}</definedName>
    <definedName name="qqqqqqqqqqqqq_1" hidden="1">{#N/A,#N/A,FALSE,"Assessment";#N/A,#N/A,FALSE,"Staffing";#N/A,#N/A,FALSE,"Hires";#N/A,#N/A,FALSE,"Assumptions"}</definedName>
    <definedName name="QRYCOUNT" hidden="1">0</definedName>
    <definedName name="QRYNEXT" hidden="1">1</definedName>
    <definedName name="QRYWKS1" hidden="1">0</definedName>
    <definedName name="qwer" localSheetId="2" hidden="1">{#N/A,#N/A,FALSE,"4-up charts p.1";#N/A,#N/A,FALSE,"4-up charts p.2";#N/A,#N/A,FALSE," rate of ? qtr";#N/A,#N/A,FALSE,"Detail Rel rate of ? ";#N/A,#N/A,FALSE,"Inventory"}</definedName>
    <definedName name="qwer" hidden="1">{#N/A,#N/A,FALSE,"4-up charts p.1";#N/A,#N/A,FALSE,"4-up charts p.2";#N/A,#N/A,FALSE," rate of ? qtr";#N/A,#N/A,FALSE,"Detail Rel rate of ? ";#N/A,#N/A,FALSE,"Inventory"}</definedName>
    <definedName name="qwer_1" localSheetId="2" hidden="1">{#N/A,#N/A,FALSE,"4-up charts p.1";#N/A,#N/A,FALSE,"4-up charts p.2";#N/A,#N/A,FALSE," rate of ? qtr";#N/A,#N/A,FALSE,"Detail Rel rate of ? ";#N/A,#N/A,FALSE,"Inventory"}</definedName>
    <definedName name="qwer_1" hidden="1">{#N/A,#N/A,FALSE,"4-up charts p.1";#N/A,#N/A,FALSE,"4-up charts p.2";#N/A,#N/A,FALSE," rate of ? qtr";#N/A,#N/A,FALSE,"Detail Rel rate of ? ";#N/A,#N/A,FALSE,"Inventory"}</definedName>
    <definedName name="qwerty" localSheetId="2" hidden="1">{#N/A,#N/A,FALSE,"Assessment";#N/A,#N/A,FALSE,"Staffing";#N/A,#N/A,FALSE,"Hires";#N/A,#N/A,FALSE,"Assumptions"}</definedName>
    <definedName name="qwerty" hidden="1">{#N/A,#N/A,FALSE,"Assessment";#N/A,#N/A,FALSE,"Staffing";#N/A,#N/A,FALSE,"Hires";#N/A,#N/A,FALSE,"Assumptions"}</definedName>
    <definedName name="qwerty_1" localSheetId="2" hidden="1">{#N/A,#N/A,FALSE,"Assessment";#N/A,#N/A,FALSE,"Staffing";#N/A,#N/A,FALSE,"Hires";#N/A,#N/A,FALSE,"Assumptions"}</definedName>
    <definedName name="qwerty_1" hidden="1">{#N/A,#N/A,FALSE,"Assessment";#N/A,#N/A,FALSE,"Staffing";#N/A,#N/A,FALSE,"Hires";#N/A,#N/A,FALSE,"Assumptions"}</definedName>
    <definedName name="r.CashFlow" localSheetId="1" hidden="1">#REF!</definedName>
    <definedName name="r.CashFlow" localSheetId="0" hidden="1">#REF!</definedName>
    <definedName name="r.CashFlow" localSheetId="2" hidden="1">#REF!</definedName>
    <definedName name="r.CashFlow" hidden="1">#REF!</definedName>
    <definedName name="r.Leverage" localSheetId="1" hidden="1">#REF!</definedName>
    <definedName name="r.Leverage" localSheetId="0" hidden="1">#REF!</definedName>
    <definedName name="r.Leverage" localSheetId="2" hidden="1">#REF!</definedName>
    <definedName name="r.Leverage" hidden="1">#REF!</definedName>
    <definedName name="r.Liquidity" localSheetId="1" hidden="1">#REF!</definedName>
    <definedName name="r.Liquidity" localSheetId="0" hidden="1">#REF!</definedName>
    <definedName name="r.Liquidity" localSheetId="2" hidden="1">#REF!</definedName>
    <definedName name="r.Liquidity" hidden="1">#REF!</definedName>
    <definedName name="r.Market" localSheetId="1" hidden="1">#REF!</definedName>
    <definedName name="r.Market" localSheetId="0" hidden="1">#REF!</definedName>
    <definedName name="r.Market" localSheetId="2" hidden="1">#REF!</definedName>
    <definedName name="r.Market" hidden="1">#REF!</definedName>
    <definedName name="r.Profitability" localSheetId="1" hidden="1">#REF!</definedName>
    <definedName name="r.Profitability" localSheetId="0" hidden="1">#REF!</definedName>
    <definedName name="r.Profitability" localSheetId="2" hidden="1">#REF!</definedName>
    <definedName name="r.Profitability" hidden="1">#REF!</definedName>
    <definedName name="r.Summary" localSheetId="1" hidden="1">#REF!</definedName>
    <definedName name="r.Summary" localSheetId="0" hidden="1">#REF!</definedName>
    <definedName name="r.Summary" localSheetId="2" hidden="1">#REF!</definedName>
    <definedName name="r.Summary" hidden="1">#REF!</definedName>
    <definedName name="resources" localSheetId="2" hidden="1">{#N/A,#N/A,FALSE,"Assessment";#N/A,#N/A,FALSE,"Staffing";#N/A,#N/A,FALSE,"Hires";#N/A,#N/A,FALSE,"Assumptions"}</definedName>
    <definedName name="resources" hidden="1">{#N/A,#N/A,FALSE,"Assessment";#N/A,#N/A,FALSE,"Staffing";#N/A,#N/A,FALSE,"Hires";#N/A,#N/A,FALSE,"Assumptions"}</definedName>
    <definedName name="resources_1" localSheetId="2" hidden="1">{#N/A,#N/A,FALSE,"Assessment";#N/A,#N/A,FALSE,"Staffing";#N/A,#N/A,FALSE,"Hires";#N/A,#N/A,FALSE,"Assumptions"}</definedName>
    <definedName name="resources_1" hidden="1">{#N/A,#N/A,FALSE,"Assessment";#N/A,#N/A,FALSE,"Staffing";#N/A,#N/A,FALSE,"Hires";#N/A,#N/A,FALSE,"Assumptions"}</definedName>
    <definedName name="RPTCOUNT" hidden="1">1</definedName>
    <definedName name="RPTDATACELL1" localSheetId="1" hidden="1">#REF!</definedName>
    <definedName name="RPTDATACELL1" localSheetId="0" hidden="1">#REF!</definedName>
    <definedName name="RPTDATACELL1" localSheetId="2" hidden="1">#REF!</definedName>
    <definedName name="RPTDATACELL1" hidden="1">#REF!</definedName>
    <definedName name="RPTID" hidden="1">0</definedName>
    <definedName name="RPTNEXT" hidden="1">2</definedName>
    <definedName name="RPTQRY1" hidden="1">1</definedName>
    <definedName name="RPTWKS1" localSheetId="1" hidden="1">#REF!</definedName>
    <definedName name="RPTWKS1" localSheetId="0" hidden="1">#REF!</definedName>
    <definedName name="RPTWKS1" localSheetId="2" hidden="1">#REF!</definedName>
    <definedName name="RPTWKS1" hidden="1">#REF!</definedName>
    <definedName name="rr" localSheetId="2" hidden="1">{#N/A,#N/A,FALSE,"Global Wls Trend";#N/A,#N/A,FALSE,"Region Trend";#N/A,#N/A,FALSE,"PBU Trend"}</definedName>
    <definedName name="rr" hidden="1">{#N/A,#N/A,FALSE,"Global Wls Trend";#N/A,#N/A,FALSE,"Region Trend";#N/A,#N/A,FALSE,"PBU Trend"}</definedName>
    <definedName name="rr_1" localSheetId="2" hidden="1">{#N/A,#N/A,FALSE,"Global Wls Trend";#N/A,#N/A,FALSE,"Region Trend";#N/A,#N/A,FALSE,"PBU Trend"}</definedName>
    <definedName name="rr_1" hidden="1">{#N/A,#N/A,FALSE,"Global Wls Trend";#N/A,#N/A,FALSE,"Region Trend";#N/A,#N/A,FALSE,"PBU Trend"}</definedName>
    <definedName name="rrr" localSheetId="2" hidden="1">{0,0,0,0;0,0,0,0;0,0,0,0;0,0,0,0}</definedName>
    <definedName name="rrr" hidden="1">{0,0,0,0;0,0,0,0;0,0,0,0;0,0,0,0}</definedName>
    <definedName name="rrr_1" localSheetId="2" hidden="1">{0,0,0,0;0,0,0,0;0,0,0,0;0,0,0,0}</definedName>
    <definedName name="rrr_1" hidden="1">{0,0,0,0;0,0,0,0;0,0,0,0;0,0,0,0}</definedName>
    <definedName name="rrrr" localSheetId="2" hidden="1">{#N/A,#N/A,FALSE,"Global by BU";#N/A,#N/A,FALSE,"U.S. by BU";#N/A,#N/A,FALSE,"Canada by BU";#N/A,#N/A,FALSE,"Europe by BU";#N/A,#N/A,FALSE,"Asia by BU";#N/A,#N/A,FALSE,"Cala by BU"}</definedName>
    <definedName name="rrrr" hidden="1">{#N/A,#N/A,FALSE,"Global by BU";#N/A,#N/A,FALSE,"U.S. by BU";#N/A,#N/A,FALSE,"Canada by BU";#N/A,#N/A,FALSE,"Europe by BU";#N/A,#N/A,FALSE,"Asia by BU";#N/A,#N/A,FALSE,"Cala by BU"}</definedName>
    <definedName name="rrrr_1" localSheetId="2" hidden="1">{#N/A,#N/A,FALSE,"Global by BU";#N/A,#N/A,FALSE,"U.S. by BU";#N/A,#N/A,FALSE,"Canada by BU";#N/A,#N/A,FALSE,"Europe by BU";#N/A,#N/A,FALSE,"Asia by BU";#N/A,#N/A,FALSE,"Cala by BU"}</definedName>
    <definedName name="rrrr_1" hidden="1">{#N/A,#N/A,FALSE,"Global by BU";#N/A,#N/A,FALSE,"U.S. by BU";#N/A,#N/A,FALSE,"Canada by BU";#N/A,#N/A,FALSE,"Europe by BU";#N/A,#N/A,FALSE,"Asia by BU";#N/A,#N/A,FALSE,"Cala by BU"}</definedName>
    <definedName name="rrrrr" localSheetId="2" hidden="1">{#N/A,#N/A,FALSE,"$170M Cash";#N/A,#N/A,FALSE,"$250M Cash";#N/A,#N/A,FALSE,"$325M Cash"}</definedName>
    <definedName name="rrrrr" hidden="1">{#N/A,#N/A,FALSE,"$170M Cash";#N/A,#N/A,FALSE,"$250M Cash";#N/A,#N/A,FALSE,"$325M Cash"}</definedName>
    <definedName name="rrrrr_1" localSheetId="2" hidden="1">{#N/A,#N/A,FALSE,"$170M Cash";#N/A,#N/A,FALSE,"$250M Cash";#N/A,#N/A,FALSE,"$325M Cash"}</definedName>
    <definedName name="rrrrr_1" hidden="1">{#N/A,#N/A,FALSE,"$170M Cash";#N/A,#N/A,FALSE,"$250M Cash";#N/A,#N/A,FALSE,"$325M Cash"}</definedName>
    <definedName name="sa" localSheetId="2" hidden="1">{#N/A,#N/A,FALSE,"Assessment";#N/A,#N/A,FALSE,"Staffing";#N/A,#N/A,FALSE,"Hires";#N/A,#N/A,FALSE,"Assumptions"}</definedName>
    <definedName name="sa" hidden="1">{#N/A,#N/A,FALSE,"Assessment";#N/A,#N/A,FALSE,"Staffing";#N/A,#N/A,FALSE,"Hires";#N/A,#N/A,FALSE,"Assumptions"}</definedName>
    <definedName name="sa_1" localSheetId="2" hidden="1">{#N/A,#N/A,FALSE,"Assessment";#N/A,#N/A,FALSE,"Staffing";#N/A,#N/A,FALSE,"Hires";#N/A,#N/A,FALSE,"Assumptions"}</definedName>
    <definedName name="sa_1" hidden="1">{#N/A,#N/A,FALSE,"Assessment";#N/A,#N/A,FALSE,"Staffing";#N/A,#N/A,FALSE,"Hires";#N/A,#N/A,FALSE,"Assumptions"}</definedName>
    <definedName name="sacx" localSheetId="2" hidden="1">{#N/A,#N/A,FALSE,"Assessment";#N/A,#N/A,FALSE,"Staffing";#N/A,#N/A,FALSE,"Hires";#N/A,#N/A,FALSE,"Assumptions"}</definedName>
    <definedName name="sacx" hidden="1">{#N/A,#N/A,FALSE,"Assessment";#N/A,#N/A,FALSE,"Staffing";#N/A,#N/A,FALSE,"Hires";#N/A,#N/A,FALSE,"Assumptions"}</definedName>
    <definedName name="sacx_1" localSheetId="2" hidden="1">{#N/A,#N/A,FALSE,"Assessment";#N/A,#N/A,FALSE,"Staffing";#N/A,#N/A,FALSE,"Hires";#N/A,#N/A,FALSE,"Assumptions"}</definedName>
    <definedName name="sacx_1" hidden="1">{#N/A,#N/A,FALSE,"Assessment";#N/A,#N/A,FALSE,"Staffing";#N/A,#N/A,FALSE,"Hires";#N/A,#N/A,FALSE,"Assumptions"}</definedName>
    <definedName name="Sales2" localSheetId="2" hidden="1">{"'Highlights'!$A$1:$M$123"}</definedName>
    <definedName name="Sales2" hidden="1">{"'Highlights'!$A$1:$M$123"}</definedName>
    <definedName name="Sales2_1" localSheetId="2" hidden="1">{"'Highlights'!$A$1:$M$123"}</definedName>
    <definedName name="Sales2_1" hidden="1">{"'Highlights'!$A$1:$M$123"}</definedName>
    <definedName name="SAPBEXdnldView" hidden="1">"41ONEMJ8WJICIL8IMWUVCGV1L"</definedName>
    <definedName name="SAPBEXsysID" hidden="1">"P25"</definedName>
    <definedName name="Schdasd" localSheetId="2" hidden="1">{"SCH1C",#N/A,FALSE,"North America";"SCH2C",#N/A,FALSE,"North America"}</definedName>
    <definedName name="Schdasd" hidden="1">{"SCH1C",#N/A,FALSE,"North America";"SCH2C",#N/A,FALSE,"North America"}</definedName>
    <definedName name="Schdasd_1" localSheetId="2" hidden="1">{"SCH1C",#N/A,FALSE,"North America";"SCH2C",#N/A,FALSE,"North America"}</definedName>
    <definedName name="Schdasd_1" hidden="1">{"SCH1C",#N/A,FALSE,"North America";"SCH2C",#N/A,FALSE,"North America"}</definedName>
    <definedName name="sda" localSheetId="2" hidden="1">{#N/A,#N/A,FALSE,"Assessment";#N/A,#N/A,FALSE,"Staffing";#N/A,#N/A,FALSE,"Hires";#N/A,#N/A,FALSE,"Assumptions"}</definedName>
    <definedName name="sda" hidden="1">{#N/A,#N/A,FALSE,"Assessment";#N/A,#N/A,FALSE,"Staffing";#N/A,#N/A,FALSE,"Hires";#N/A,#N/A,FALSE,"Assumptions"}</definedName>
    <definedName name="sda_1" localSheetId="2" hidden="1">{#N/A,#N/A,FALSE,"Assessment";#N/A,#N/A,FALSE,"Staffing";#N/A,#N/A,FALSE,"Hires";#N/A,#N/A,FALSE,"Assumptions"}</definedName>
    <definedName name="sda_1" hidden="1">{#N/A,#N/A,FALSE,"Assessment";#N/A,#N/A,FALSE,"Staffing";#N/A,#N/A,FALSE,"Hires";#N/A,#N/A,FALSE,"Assumptions"}</definedName>
    <definedName name="sddsa" localSheetId="2" hidden="1">{#N/A,#N/A,FALSE,"Total";#N/A,#N/A,FALSE,"ASNS";#N/A,#N/A,FALSE,"PNCNS";#N/A,#N/A,FALSE,"DSNS";#N/A,#N/A,FALSE,"TNS"}</definedName>
    <definedName name="sddsa" hidden="1">{#N/A,#N/A,FALSE,"Total";#N/A,#N/A,FALSE,"ASNS";#N/A,#N/A,FALSE,"PNCNS";#N/A,#N/A,FALSE,"DSNS";#N/A,#N/A,FALSE,"TNS"}</definedName>
    <definedName name="sddsa_1" localSheetId="2" hidden="1">{#N/A,#N/A,FALSE,"Total";#N/A,#N/A,FALSE,"ASNS";#N/A,#N/A,FALSE,"PNCNS";#N/A,#N/A,FALSE,"DSNS";#N/A,#N/A,FALSE,"TNS"}</definedName>
    <definedName name="sddsa_1" hidden="1">{#N/A,#N/A,FALSE,"Total";#N/A,#N/A,FALSE,"ASNS";#N/A,#N/A,FALSE,"PNCNS";#N/A,#N/A,FALSE,"DSNS";#N/A,#N/A,FALSE,"TNS"}</definedName>
    <definedName name="SDF" localSheetId="2" hidden="1">{#N/A,#N/A,FALSE,"Assessment";#N/A,#N/A,FALSE,"Staffing";#N/A,#N/A,FALSE,"Hires";#N/A,#N/A,FALSE,"Assumptions"}</definedName>
    <definedName name="SDF" hidden="1">{#N/A,#N/A,FALSE,"Assessment";#N/A,#N/A,FALSE,"Staffing";#N/A,#N/A,FALSE,"Hires";#N/A,#N/A,FALSE,"Assumptions"}</definedName>
    <definedName name="SDF_1" localSheetId="2" hidden="1">{#N/A,#N/A,FALSE,"Assessment";#N/A,#N/A,FALSE,"Staffing";#N/A,#N/A,FALSE,"Hires";#N/A,#N/A,FALSE,"Assumptions"}</definedName>
    <definedName name="SDF_1" hidden="1">{#N/A,#N/A,FALSE,"Assessment";#N/A,#N/A,FALSE,"Staffing";#N/A,#N/A,FALSE,"Hires";#N/A,#N/A,FALSE,"Assumptions"}</definedName>
    <definedName name="sdfsd" hidden="1">'[1]YTD Actual'!$D$13:$D$13</definedName>
    <definedName name="sedr" localSheetId="2" hidden="1">{#N/A,#N/A,FALSE,"Assessment";#N/A,#N/A,FALSE,"Staffing";#N/A,#N/A,FALSE,"Hires";#N/A,#N/A,FALSE,"Assumptions"}</definedName>
    <definedName name="sedr" hidden="1">{#N/A,#N/A,FALSE,"Assessment";#N/A,#N/A,FALSE,"Staffing";#N/A,#N/A,FALSE,"Hires";#N/A,#N/A,FALSE,"Assumptions"}</definedName>
    <definedName name="sedr_1" localSheetId="2" hidden="1">{#N/A,#N/A,FALSE,"Assessment";#N/A,#N/A,FALSE,"Staffing";#N/A,#N/A,FALSE,"Hires";#N/A,#N/A,FALSE,"Assumptions"}</definedName>
    <definedName name="sedr_1" hidden="1">{#N/A,#N/A,FALSE,"Assessment";#N/A,#N/A,FALSE,"Staffing";#N/A,#N/A,FALSE,"Hires";#N/A,#N/A,FALSE,"Assumptions"}</definedName>
    <definedName name="sencount" hidden="1">3</definedName>
    <definedName name="sfgasd" localSheetId="2" hidden="1">{0,0,0,0;0,0,0,0;0,0,0,0;0,0,0,0;0,0,0,0;0,0,0,0;0,0,2,0;2,3,3,0;FALSE,FALSE,FALSE,FALSE;TRUE,FALSE,TRUE,TRUE;FALSE,FALSE,TRUE,TRUE;FALSE,0,2.78134444564786E-308,4.45015196281921E-308;7.78776275135711E-308,1.33504516457612E-307,2.22507555776164E-307,3.56012157274209E-307}</definedName>
    <definedName name="sfgasd" hidden="1">{0,0,0,0;0,0,0,0;0,0,0,0;0,0,0,0;0,0,0,0;0,0,0,0;0,0,2,0;2,3,3,0;FALSE,FALSE,FALSE,FALSE;TRUE,FALSE,TRUE,TRUE;FALSE,FALSE,TRUE,TRUE;FALSE,0,2.78134444564786E-308,4.45015196281921E-308;7.78776275135711E-308,1.33504516457612E-307,2.22507555776164E-307,3.56012157274209E-307}</definedName>
    <definedName name="sfgasd_1" localSheetId="2" hidden="1">{0,0,0,0;0,0,0,0;0,0,0,0;0,0,0,0;0,0,0,0;0,0,0,0;0,0,2,0;2,3,3,0;FALSE,FALSE,FALSE,FALSE;TRUE,FALSE,TRUE,TRUE;FALSE,FALSE,TRUE,TRUE;FALSE,0,2.78134444564786E-308,4.45015196281921E-308;7.78776275135711E-308,1.33504516457612E-307,2.22507555776164E-307,3.56012157274209E-307}</definedName>
    <definedName name="sfgasd_1" hidden="1">{0,0,0,0;0,0,0,0;0,0,0,0;0,0,0,0;0,0,0,0;0,0,0,0;0,0,2,0;2,3,3,0;FALSE,FALSE,FALSE,FALSE;TRUE,FALSE,TRUE,TRUE;FALSE,FALSE,TRUE,TRUE;FALSE,0,2.78134444564786E-308,4.45015196281921E-308;7.78776275135711E-308,1.33504516457612E-307,2.22507555776164E-307,3.56012157274209E-307}</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1" hidden="1">#REF!</definedName>
    <definedName name="solver_opt" localSheetId="0" hidden="1">#REF!</definedName>
    <definedName name="solver_opt" localSheetId="2"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s" localSheetId="2" hidden="1">{#N/A,#N/A,FALSE,"Assessment";#N/A,#N/A,FALSE,"Staffing";#N/A,#N/A,FALSE,"Hires";#N/A,#N/A,FALSE,"Assumptions"}</definedName>
    <definedName name="ss" hidden="1">{#N/A,#N/A,FALSE,"Assessment";#N/A,#N/A,FALSE,"Staffing";#N/A,#N/A,FALSE,"Hires";#N/A,#N/A,FALSE,"Assumptions"}</definedName>
    <definedName name="ss_1" localSheetId="2" hidden="1">{#N/A,#N/A,FALSE,"Assessment";#N/A,#N/A,FALSE,"Staffing";#N/A,#N/A,FALSE,"Hires";#N/A,#N/A,FALSE,"Assumptions"}</definedName>
    <definedName name="ss_1" hidden="1">{#N/A,#N/A,FALSE,"Assessment";#N/A,#N/A,FALSE,"Staffing";#N/A,#N/A,FALSE,"Hires";#N/A,#N/A,FALSE,"Assumptions"}</definedName>
    <definedName name="sss" localSheetId="2" hidden="1">{#N/A,#N/A,FALSE,"Assessment";#N/A,#N/A,FALSE,"Staffing";#N/A,#N/A,FALSE,"Hires";#N/A,#N/A,FALSE,"Assumptions"}</definedName>
    <definedName name="sss" hidden="1">{#N/A,#N/A,FALSE,"Assessment";#N/A,#N/A,FALSE,"Staffing";#N/A,#N/A,FALSE,"Hires";#N/A,#N/A,FALSE,"Assumptions"}</definedName>
    <definedName name="sss_1" localSheetId="2" hidden="1">{#N/A,#N/A,FALSE,"Assessment";#N/A,#N/A,FALSE,"Staffing";#N/A,#N/A,FALSE,"Hires";#N/A,#N/A,FALSE,"Assumptions"}</definedName>
    <definedName name="sss_1" hidden="1">{#N/A,#N/A,FALSE,"Assessment";#N/A,#N/A,FALSE,"Staffing";#N/A,#N/A,FALSE,"Hires";#N/A,#N/A,FALSE,"Assumptions"}</definedName>
    <definedName name="ssssss" localSheetId="2" hidden="1">{#N/A,#N/A,FALSE,"Assessment";#N/A,#N/A,FALSE,"Staffing";#N/A,#N/A,FALSE,"Hires";#N/A,#N/A,FALSE,"Assumptions"}</definedName>
    <definedName name="ssssss" hidden="1">{#N/A,#N/A,FALSE,"Assessment";#N/A,#N/A,FALSE,"Staffing";#N/A,#N/A,FALSE,"Hires";#N/A,#N/A,FALSE,"Assumptions"}</definedName>
    <definedName name="ssssss_1" localSheetId="2" hidden="1">{#N/A,#N/A,FALSE,"Assessment";#N/A,#N/A,FALSE,"Staffing";#N/A,#N/A,FALSE,"Hires";#N/A,#N/A,FALSE,"Assumptions"}</definedName>
    <definedName name="ssssss_1" hidden="1">{#N/A,#N/A,FALSE,"Assessment";#N/A,#N/A,FALSE,"Staffing";#N/A,#N/A,FALSE,"Hires";#N/A,#N/A,FALSE,"Assumptions"}</definedName>
    <definedName name="staffing2" localSheetId="2" hidden="1">{#N/A,#N/A,FALSE,"Assessment";#N/A,#N/A,FALSE,"Staffing";#N/A,#N/A,FALSE,"Hires";#N/A,#N/A,FALSE,"Assumptions"}</definedName>
    <definedName name="staffing2" hidden="1">{#N/A,#N/A,FALSE,"Assessment";#N/A,#N/A,FALSE,"Staffing";#N/A,#N/A,FALSE,"Hires";#N/A,#N/A,FALSE,"Assumptions"}</definedName>
    <definedName name="staffing2_1" localSheetId="2" hidden="1">{#N/A,#N/A,FALSE,"Assessment";#N/A,#N/A,FALSE,"Staffing";#N/A,#N/A,FALSE,"Hires";#N/A,#N/A,FALSE,"Assumptions"}</definedName>
    <definedName name="staffing2_1" hidden="1">{#N/A,#N/A,FALSE,"Assessment";#N/A,#N/A,FALSE,"Staffing";#N/A,#N/A,FALSE,"Hires";#N/A,#N/A,FALSE,"Assumptions"}</definedName>
    <definedName name="Staffing3" localSheetId="2" hidden="1">{#N/A,#N/A,FALSE,"Assessment";#N/A,#N/A,FALSE,"Staffing";#N/A,#N/A,FALSE,"Hires";#N/A,#N/A,FALSE,"Assumptions"}</definedName>
    <definedName name="Staffing3" hidden="1">{#N/A,#N/A,FALSE,"Assessment";#N/A,#N/A,FALSE,"Staffing";#N/A,#N/A,FALSE,"Hires";#N/A,#N/A,FALSE,"Assumptions"}</definedName>
    <definedName name="Staffing3_1" localSheetId="2" hidden="1">{#N/A,#N/A,FALSE,"Assessment";#N/A,#N/A,FALSE,"Staffing";#N/A,#N/A,FALSE,"Hires";#N/A,#N/A,FALSE,"Assumptions"}</definedName>
    <definedName name="Staffing3_1" hidden="1">{#N/A,#N/A,FALSE,"Assessment";#N/A,#N/A,FALSE,"Staffing";#N/A,#N/A,FALSE,"Hires";#N/A,#N/A,FALSE,"Assumptions"}</definedName>
    <definedName name="Stub" hidden="1">[4]MAIN!$I$11</definedName>
    <definedName name="Stub_Header1" hidden="1">[4]MAIN!$K$11</definedName>
    <definedName name="Stub_Header2" hidden="1">[4]MAIN!$L$11</definedName>
    <definedName name="Stub_Header3" hidden="1">[5]Analitics!$M$11</definedName>
    <definedName name="Temp_2" localSheetId="2" hidden="1">{#N/A,#N/A,FALSE,"Assessment";#N/A,#N/A,FALSE,"Staffing";#N/A,#N/A,FALSE,"Hires";#N/A,#N/A,FALSE,"Assumptions"}</definedName>
    <definedName name="Temp_2" hidden="1">{#N/A,#N/A,FALSE,"Assessment";#N/A,#N/A,FALSE,"Staffing";#N/A,#N/A,FALSE,"Hires";#N/A,#N/A,FALSE,"Assumptions"}</definedName>
    <definedName name="Temp_2_1" localSheetId="2" hidden="1">{#N/A,#N/A,FALSE,"Assessment";#N/A,#N/A,FALSE,"Staffing";#N/A,#N/A,FALSE,"Hires";#N/A,#N/A,FALSE,"Assumptions"}</definedName>
    <definedName name="Temp_2_1" hidden="1">{#N/A,#N/A,FALSE,"Assessment";#N/A,#N/A,FALSE,"Staffing";#N/A,#N/A,FALSE,"Hires";#N/A,#N/A,FALSE,"Assumptions"}</definedName>
    <definedName name="Temp_3" localSheetId="2" hidden="1">{#N/A,#N/A,FALSE,"Assessment";#N/A,#N/A,FALSE,"Staffing";#N/A,#N/A,FALSE,"Hires";#N/A,#N/A,FALSE,"Assumptions"}</definedName>
    <definedName name="Temp_3" hidden="1">{#N/A,#N/A,FALSE,"Assessment";#N/A,#N/A,FALSE,"Staffing";#N/A,#N/A,FALSE,"Hires";#N/A,#N/A,FALSE,"Assumptions"}</definedName>
    <definedName name="Temp_3_1" localSheetId="2" hidden="1">{#N/A,#N/A,FALSE,"Assessment";#N/A,#N/A,FALSE,"Staffing";#N/A,#N/A,FALSE,"Hires";#N/A,#N/A,FALSE,"Assumptions"}</definedName>
    <definedName name="Temp_3_1" hidden="1">{#N/A,#N/A,FALSE,"Assessment";#N/A,#N/A,FALSE,"Staffing";#N/A,#N/A,FALSE,"Hires";#N/A,#N/A,FALSE,"Assumptions"}</definedName>
    <definedName name="teste16"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6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7"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7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8"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8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9"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localSheetId="2"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19_1"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25"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localSheetId="2"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25_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30"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localSheetId="2"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30_1"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40"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localSheetId="2"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40_1"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tt" localSheetId="1" hidden="1">'[2]Изм гот прод'!#REF!</definedName>
    <definedName name="ttt" localSheetId="0" hidden="1">'[2]Изм гот прод'!#REF!</definedName>
    <definedName name="ttt" localSheetId="2" hidden="1">'[2]Изм гот прод'!#REF!</definedName>
    <definedName name="ttt" hidden="1">'[2]Изм гот прод'!#REF!</definedName>
    <definedName name="u" localSheetId="2" hidden="1">{"Insurance",#N/A,FALSE,"Profitable Growth by Unit"}</definedName>
    <definedName name="u" hidden="1">{"Insurance",#N/A,FALSE,"Profitable Growth by Unit"}</definedName>
    <definedName name="u_1" localSheetId="2" hidden="1">{"Insurance",#N/A,FALSE,"Profitable Growth by Unit"}</definedName>
    <definedName name="u_1" hidden="1">{"Insurance",#N/A,FALSE,"Profitable Growth by Unit"}</definedName>
    <definedName name="uwu" localSheetId="2" hidden="1">{#N/A,#N/A,FALSE,"QTR Total";#N/A,#N/A,FALSE,"QTR ASNS";#N/A,#N/A,FALSE,"QTR PNCNS";#N/A,#N/A,FALSE,"QTR DSNS";#N/A,#N/A,FALSE,"QTR TNS"}</definedName>
    <definedName name="uwu" hidden="1">{#N/A,#N/A,FALSE,"QTR Total";#N/A,#N/A,FALSE,"QTR ASNS";#N/A,#N/A,FALSE,"QTR PNCNS";#N/A,#N/A,FALSE,"QTR DSNS";#N/A,#N/A,FALSE,"QTR TNS"}</definedName>
    <definedName name="uwu_1" localSheetId="2" hidden="1">{#N/A,#N/A,FALSE,"QTR Total";#N/A,#N/A,FALSE,"QTR ASNS";#N/A,#N/A,FALSE,"QTR PNCNS";#N/A,#N/A,FALSE,"QTR DSNS";#N/A,#N/A,FALSE,"QTR TNS"}</definedName>
    <definedName name="uwu_1" hidden="1">{#N/A,#N/A,FALSE,"QTR Total";#N/A,#N/A,FALSE,"QTR ASNS";#N/A,#N/A,FALSE,"QTR PNCNS";#N/A,#N/A,FALSE,"QTR DSNS";#N/A,#N/A,FALSE,"QTR TNS"}</definedName>
    <definedName name="v" localSheetId="2" hidden="1">{#N/A,#N/A,FALSE,"TOTFINAL";#N/A,#N/A,FALSE,"FINPLAN";#N/A,#N/A,FALSE,"TOTMOTADJ";#N/A,#N/A,FALSE,"tieEQ";#N/A,#N/A,FALSE,"G";#N/A,#N/A,FALSE,"ELIMS";#N/A,#N/A,FALSE,"NEXTEL ADJ";#N/A,#N/A,FALSE,"MIMS";#N/A,#N/A,FALSE,"LMPS";#N/A,#N/A,FALSE,"CNSS";#N/A,#N/A,FALSE,"CSS";#N/A,#N/A,FALSE,"MCG";#N/A,#N/A,FALSE,"AECS";#N/A,#N/A,FALSE,"SPS";#N/A,#N/A,FALSE,"CORP"}</definedName>
    <definedName name="v" hidden="1">{#N/A,#N/A,FALSE,"TOTFINAL";#N/A,#N/A,FALSE,"FINPLAN";#N/A,#N/A,FALSE,"TOTMOTADJ";#N/A,#N/A,FALSE,"tieEQ";#N/A,#N/A,FALSE,"G";#N/A,#N/A,FALSE,"ELIMS";#N/A,#N/A,FALSE,"NEXTEL ADJ";#N/A,#N/A,FALSE,"MIMS";#N/A,#N/A,FALSE,"LMPS";#N/A,#N/A,FALSE,"CNSS";#N/A,#N/A,FALSE,"CSS";#N/A,#N/A,FALSE,"MCG";#N/A,#N/A,FALSE,"AECS";#N/A,#N/A,FALSE,"SPS";#N/A,#N/A,FALSE,"CORP"}</definedName>
    <definedName name="v_1" localSheetId="2" hidden="1">{#N/A,#N/A,FALSE,"TOTFINAL";#N/A,#N/A,FALSE,"FINPLAN";#N/A,#N/A,FALSE,"TOTMOTADJ";#N/A,#N/A,FALSE,"tieEQ";#N/A,#N/A,FALSE,"G";#N/A,#N/A,FALSE,"ELIMS";#N/A,#N/A,FALSE,"NEXTEL ADJ";#N/A,#N/A,FALSE,"MIMS";#N/A,#N/A,FALSE,"LMPS";#N/A,#N/A,FALSE,"CNSS";#N/A,#N/A,FALSE,"CSS";#N/A,#N/A,FALSE,"MCG";#N/A,#N/A,FALSE,"AECS";#N/A,#N/A,FALSE,"SPS";#N/A,#N/A,FALSE,"CORP"}</definedName>
    <definedName name="v_1" hidden="1">{#N/A,#N/A,FALSE,"TOTFINAL";#N/A,#N/A,FALSE,"FINPLAN";#N/A,#N/A,FALSE,"TOTMOTADJ";#N/A,#N/A,FALSE,"tieEQ";#N/A,#N/A,FALSE,"G";#N/A,#N/A,FALSE,"ELIMS";#N/A,#N/A,FALSE,"NEXTEL ADJ";#N/A,#N/A,FALSE,"MIMS";#N/A,#N/A,FALSE,"LMPS";#N/A,#N/A,FALSE,"CNSS";#N/A,#N/A,FALSE,"CSS";#N/A,#N/A,FALSE,"MCG";#N/A,#N/A,FALSE,"AECS";#N/A,#N/A,FALSE,"SPS";#N/A,#N/A,FALSE,"CORP"}</definedName>
    <definedName name="wda" localSheetId="2" hidden="1">{#N/A,#N/A,FALSE,"Assessment";#N/A,#N/A,FALSE,"Staffing";#N/A,#N/A,FALSE,"Hires";#N/A,#N/A,FALSE,"Assumptions"}</definedName>
    <definedName name="wda" hidden="1">{#N/A,#N/A,FALSE,"Assessment";#N/A,#N/A,FALSE,"Staffing";#N/A,#N/A,FALSE,"Hires";#N/A,#N/A,FALSE,"Assumptions"}</definedName>
    <definedName name="wda_1" localSheetId="2" hidden="1">{#N/A,#N/A,FALSE,"Assessment";#N/A,#N/A,FALSE,"Staffing";#N/A,#N/A,FALSE,"Hires";#N/A,#N/A,FALSE,"Assumptions"}</definedName>
    <definedName name="wda_1" hidden="1">{#N/A,#N/A,FALSE,"Assessment";#N/A,#N/A,FALSE,"Staffing";#N/A,#N/A,FALSE,"Hires";#N/A,#N/A,FALSE,"Assumptions"}</definedName>
    <definedName name="wdeaw" localSheetId="2" hidden="1">{#N/A,#N/A,FALSE,"Assessment";#N/A,#N/A,FALSE,"Staffing";#N/A,#N/A,FALSE,"Hires";#N/A,#N/A,FALSE,"Assumptions"}</definedName>
    <definedName name="wdeaw" hidden="1">{#N/A,#N/A,FALSE,"Assessment";#N/A,#N/A,FALSE,"Staffing";#N/A,#N/A,FALSE,"Hires";#N/A,#N/A,FALSE,"Assumptions"}</definedName>
    <definedName name="wdeaw_1" localSheetId="2" hidden="1">{#N/A,#N/A,FALSE,"Assessment";#N/A,#N/A,FALSE,"Staffing";#N/A,#N/A,FALSE,"Hires";#N/A,#N/A,FALSE,"Assumptions"}</definedName>
    <definedName name="wdeaw_1" hidden="1">{#N/A,#N/A,FALSE,"Assessment";#N/A,#N/A,FALSE,"Staffing";#N/A,#N/A,FALSE,"Hires";#N/A,#N/A,FALSE,"Assumptions"}</definedName>
    <definedName name="wee" localSheetId="2" hidden="1">{#N/A,#N/A,FALSE,"Assessment";#N/A,#N/A,FALSE,"Staffing";#N/A,#N/A,FALSE,"Hires";#N/A,#N/A,FALSE,"Assumptions"}</definedName>
    <definedName name="wee" hidden="1">{#N/A,#N/A,FALSE,"Assessment";#N/A,#N/A,FALSE,"Staffing";#N/A,#N/A,FALSE,"Hires";#N/A,#N/A,FALSE,"Assumptions"}</definedName>
    <definedName name="wee_1" localSheetId="2" hidden="1">{#N/A,#N/A,FALSE,"Assessment";#N/A,#N/A,FALSE,"Staffing";#N/A,#N/A,FALSE,"Hires";#N/A,#N/A,FALSE,"Assumptions"}</definedName>
    <definedName name="wee_1" hidden="1">{#N/A,#N/A,FALSE,"Assessment";#N/A,#N/A,FALSE,"Staffing";#N/A,#N/A,FALSE,"Hires";#N/A,#N/A,FALSE,"Assumptions"}</definedName>
    <definedName name="XLDW_VER" hidden="1">"Office 2000 2.0 with Query Builder"</definedName>
    <definedName name="XLRPARAMS_xDATASTOP" hidden="1">[6]XLR_NoRangeSheet!$B$6</definedName>
  </definedNames>
  <calcPr calcId="152511"/>
</workbook>
</file>

<file path=xl/calcChain.xml><?xml version="1.0" encoding="utf-8"?>
<calcChain xmlns="http://schemas.openxmlformats.org/spreadsheetml/2006/main">
  <c r="BF10" i="20" l="1"/>
  <c r="BF11" i="20"/>
  <c r="BF12" i="20"/>
  <c r="BF13" i="20"/>
  <c r="BF14" i="20"/>
  <c r="BF15" i="20"/>
  <c r="BF16" i="20"/>
  <c r="BF17" i="20"/>
  <c r="BF18" i="20"/>
  <c r="BF19" i="20"/>
  <c r="BF20" i="20"/>
  <c r="BF21" i="20"/>
  <c r="BF22" i="20"/>
  <c r="BF23" i="20"/>
  <c r="BF24" i="20"/>
  <c r="BF25" i="20"/>
  <c r="BF26" i="20"/>
  <c r="BF27" i="20"/>
  <c r="BF28" i="20"/>
  <c r="BF29" i="20"/>
  <c r="BF30" i="20"/>
  <c r="BF31" i="20"/>
  <c r="BF32" i="20"/>
  <c r="BF33" i="20"/>
  <c r="BF34" i="20"/>
  <c r="BF35" i="20"/>
  <c r="BF36" i="20"/>
  <c r="BF37" i="20"/>
  <c r="BF38" i="20"/>
  <c r="BF39" i="20"/>
  <c r="BF40" i="20"/>
  <c r="BF41" i="20"/>
  <c r="BF42" i="20"/>
  <c r="BF43" i="20"/>
  <c r="BF44" i="20"/>
  <c r="BF45" i="20"/>
  <c r="BF46" i="20"/>
  <c r="BF47" i="20"/>
  <c r="BF48" i="20"/>
  <c r="BF49" i="20"/>
  <c r="BF50" i="20"/>
  <c r="BF51" i="20"/>
  <c r="BF52" i="20"/>
  <c r="BF53" i="20"/>
  <c r="BF54" i="20"/>
  <c r="BF55" i="20"/>
  <c r="BF56" i="20"/>
  <c r="BF57" i="20"/>
  <c r="BF58" i="20"/>
  <c r="BF59" i="20"/>
  <c r="BF60" i="20"/>
  <c r="BF61" i="20"/>
  <c r="BF62" i="20"/>
  <c r="BF63" i="20"/>
  <c r="BF64" i="20"/>
  <c r="BF65" i="20"/>
  <c r="BF66" i="20"/>
  <c r="BF67" i="20"/>
  <c r="BF68" i="20"/>
  <c r="BF69" i="20"/>
  <c r="BF70" i="20"/>
  <c r="BF71" i="20"/>
  <c r="BF72" i="20"/>
  <c r="BF73" i="20"/>
  <c r="BF74" i="20"/>
  <c r="BF75" i="20"/>
  <c r="BF76" i="20"/>
  <c r="BF77" i="20"/>
  <c r="BF78" i="20"/>
  <c r="BF79" i="20"/>
  <c r="BF80" i="20"/>
  <c r="BF81" i="20"/>
  <c r="BF82" i="20"/>
  <c r="BF83" i="20"/>
  <c r="BF84" i="20"/>
  <c r="BF85" i="20"/>
  <c r="BF86" i="20"/>
  <c r="BF87" i="20"/>
  <c r="BF88" i="20"/>
  <c r="BF89" i="20"/>
  <c r="BF90" i="20"/>
  <c r="BF91" i="20"/>
  <c r="BF92" i="20"/>
  <c r="BF93" i="20"/>
  <c r="BF94" i="20"/>
  <c r="BF95" i="20"/>
  <c r="BF96" i="20"/>
  <c r="BF97" i="20"/>
  <c r="BF98" i="20"/>
  <c r="BF99" i="20"/>
  <c r="BF100" i="20"/>
  <c r="BF101" i="20"/>
  <c r="BF102" i="20"/>
  <c r="BF103" i="20"/>
  <c r="BF104" i="20"/>
  <c r="BF105" i="20"/>
  <c r="BF106" i="20"/>
  <c r="BF107" i="20"/>
  <c r="BF108" i="20"/>
  <c r="BF109" i="20"/>
  <c r="BF110" i="20"/>
  <c r="BF111" i="20"/>
  <c r="BF112" i="20"/>
  <c r="BF113" i="20"/>
  <c r="BF114" i="20"/>
  <c r="BF115" i="20"/>
  <c r="BF116" i="20"/>
  <c r="BF117" i="20"/>
  <c r="BF118" i="20"/>
  <c r="BF119" i="20"/>
  <c r="BF120" i="20"/>
  <c r="BF121" i="20"/>
  <c r="BF122" i="20"/>
  <c r="BF123" i="20"/>
  <c r="BE10" i="20"/>
  <c r="BE11" i="20"/>
  <c r="BE12" i="20"/>
  <c r="BE13" i="20"/>
  <c r="BE14" i="20"/>
  <c r="BE15" i="20"/>
  <c r="BE16" i="20"/>
  <c r="BE17" i="20"/>
  <c r="BE18" i="20"/>
  <c r="BE19" i="20"/>
  <c r="BE20" i="20"/>
  <c r="BE21" i="20"/>
  <c r="BE22" i="20"/>
  <c r="BE23" i="20"/>
  <c r="BE24" i="20"/>
  <c r="BE25" i="20"/>
  <c r="BE26" i="20"/>
  <c r="BE27" i="20"/>
  <c r="BE28" i="20"/>
  <c r="BE29" i="20"/>
  <c r="BE30" i="20"/>
  <c r="BE31" i="20"/>
  <c r="BE32" i="20"/>
  <c r="BE33" i="20"/>
  <c r="BE34" i="20"/>
  <c r="BE35" i="20"/>
  <c r="BE36" i="20"/>
  <c r="BE37" i="20"/>
  <c r="BE38" i="20"/>
  <c r="BE39" i="20"/>
  <c r="BE40" i="20"/>
  <c r="BE41" i="20"/>
  <c r="BE42" i="20"/>
  <c r="BE43" i="20"/>
  <c r="BE44" i="20"/>
  <c r="BE45" i="20"/>
  <c r="BE46" i="20"/>
  <c r="BE47" i="20"/>
  <c r="BE48" i="20"/>
  <c r="BE49" i="20"/>
  <c r="BE50" i="20"/>
  <c r="BE51" i="20"/>
  <c r="BE52" i="20"/>
  <c r="BE53" i="20"/>
  <c r="BE54" i="20"/>
  <c r="BE55" i="20"/>
  <c r="BE56" i="20"/>
  <c r="BE57" i="20"/>
  <c r="BE58" i="20"/>
  <c r="BE59" i="20"/>
  <c r="BE60" i="20"/>
  <c r="BE61" i="20"/>
  <c r="BE62" i="20"/>
  <c r="BE63" i="20"/>
  <c r="BE64" i="20"/>
  <c r="BE65" i="20"/>
  <c r="BE66" i="20"/>
  <c r="BE67" i="20"/>
  <c r="BE68" i="20"/>
  <c r="BE69" i="20"/>
  <c r="BE70" i="20"/>
  <c r="BE71" i="20"/>
  <c r="BE72" i="20"/>
  <c r="BE73" i="20"/>
  <c r="BE74" i="20"/>
  <c r="BE75" i="20"/>
  <c r="BE76" i="20"/>
  <c r="BE77" i="20"/>
  <c r="BE78" i="20"/>
  <c r="BE79" i="20"/>
  <c r="BE80" i="20"/>
  <c r="BE81" i="20"/>
  <c r="BE82" i="20"/>
  <c r="BE83" i="20"/>
  <c r="BE84" i="20"/>
  <c r="BE85" i="20"/>
  <c r="BE86" i="20"/>
  <c r="BE87" i="20"/>
  <c r="BE88" i="20"/>
  <c r="BE89" i="20"/>
  <c r="BE90" i="20"/>
  <c r="BE91" i="20"/>
  <c r="BE92" i="20"/>
  <c r="BE93" i="20"/>
  <c r="BE94" i="20"/>
  <c r="BE95" i="20"/>
  <c r="BE96" i="20"/>
  <c r="BE97" i="20"/>
  <c r="BE98" i="20"/>
  <c r="BE99" i="20"/>
  <c r="BE100" i="20"/>
  <c r="BE101" i="20"/>
  <c r="BE102" i="20"/>
  <c r="BE103" i="20"/>
  <c r="BE104" i="20"/>
  <c r="BE105" i="20"/>
  <c r="BE106" i="20"/>
  <c r="BE107" i="20"/>
  <c r="BE108" i="20"/>
  <c r="BE109" i="20"/>
  <c r="BE110" i="20"/>
  <c r="BE111" i="20"/>
  <c r="BE112" i="20"/>
  <c r="BE113" i="20"/>
  <c r="BE114" i="20"/>
  <c r="BE115" i="20"/>
  <c r="BE116" i="20"/>
  <c r="BE117" i="20"/>
  <c r="BE118" i="20"/>
  <c r="BE119" i="20"/>
  <c r="BE120" i="20"/>
  <c r="BE121" i="20"/>
  <c r="BE122" i="20"/>
  <c r="BE123" i="20"/>
  <c r="BD10" i="20"/>
  <c r="BD11" i="20"/>
  <c r="BD12" i="20"/>
  <c r="BD13" i="20"/>
  <c r="BD14" i="20"/>
  <c r="BD15" i="20"/>
  <c r="BD16" i="20"/>
  <c r="BD17" i="20"/>
  <c r="BD18" i="20"/>
  <c r="BD19" i="20"/>
  <c r="BD20" i="20"/>
  <c r="BD21" i="20"/>
  <c r="BD22" i="20"/>
  <c r="BD23" i="20"/>
  <c r="BD24" i="20"/>
  <c r="BD25" i="20"/>
  <c r="BD26" i="20"/>
  <c r="BD27" i="20"/>
  <c r="BD28" i="20"/>
  <c r="BD29" i="20"/>
  <c r="BD30" i="20"/>
  <c r="BD31" i="20"/>
  <c r="BD32" i="20"/>
  <c r="BD33" i="20"/>
  <c r="BD34" i="20"/>
  <c r="BD35" i="20"/>
  <c r="BD36" i="20"/>
  <c r="BD37" i="20"/>
  <c r="BD38" i="20"/>
  <c r="BD39" i="20"/>
  <c r="BD40" i="20"/>
  <c r="BD41" i="20"/>
  <c r="BD42" i="20"/>
  <c r="BD43" i="20"/>
  <c r="BD44" i="20"/>
  <c r="BD45" i="20"/>
  <c r="BD46" i="20"/>
  <c r="BD47" i="20"/>
  <c r="BD48" i="20"/>
  <c r="BD49" i="20"/>
  <c r="BD50" i="20"/>
  <c r="BD51" i="20"/>
  <c r="BD52" i="20"/>
  <c r="BD53" i="20"/>
  <c r="BD54" i="20"/>
  <c r="BD55" i="20"/>
  <c r="BD56" i="20"/>
  <c r="BD57" i="20"/>
  <c r="BD58" i="20"/>
  <c r="BD59" i="20"/>
  <c r="BD60" i="20"/>
  <c r="BD61" i="20"/>
  <c r="BD62" i="20"/>
  <c r="BD63" i="20"/>
  <c r="BD64" i="20"/>
  <c r="BD65" i="20"/>
  <c r="BD66" i="20"/>
  <c r="BD67" i="20"/>
  <c r="BD68" i="20"/>
  <c r="BD69" i="20"/>
  <c r="BD70" i="20"/>
  <c r="BD71" i="20"/>
  <c r="BD72" i="20"/>
  <c r="BD73" i="20"/>
  <c r="BD74" i="20"/>
  <c r="BD75" i="20"/>
  <c r="BD76" i="20"/>
  <c r="BD77" i="20"/>
  <c r="BD78" i="20"/>
  <c r="BD79" i="20"/>
  <c r="BD80" i="20"/>
  <c r="BD81" i="20"/>
  <c r="BD82" i="20"/>
  <c r="BD83" i="20"/>
  <c r="BD84" i="20"/>
  <c r="BD85" i="20"/>
  <c r="BD86" i="20"/>
  <c r="BD87" i="20"/>
  <c r="BD88" i="20"/>
  <c r="BD89" i="20"/>
  <c r="BD90" i="20"/>
  <c r="BD91" i="20"/>
  <c r="BD92" i="20"/>
  <c r="BD93" i="20"/>
  <c r="BD94" i="20"/>
  <c r="BD95" i="20"/>
  <c r="BD96" i="20"/>
  <c r="BD97" i="20"/>
  <c r="BD98" i="20"/>
  <c r="BD99" i="20"/>
  <c r="BD100" i="20"/>
  <c r="BD101" i="20"/>
  <c r="BD102" i="20"/>
  <c r="BD103" i="20"/>
  <c r="BD104" i="20"/>
  <c r="BD105" i="20"/>
  <c r="BD106" i="20"/>
  <c r="BD107" i="20"/>
  <c r="BD108" i="20"/>
  <c r="BD109" i="20"/>
  <c r="BD110" i="20"/>
  <c r="BD111" i="20"/>
  <c r="BD112" i="20"/>
  <c r="BD113" i="20"/>
  <c r="BD114" i="20"/>
  <c r="BD115" i="20"/>
  <c r="BD116" i="20"/>
  <c r="BD117" i="20"/>
  <c r="BD118" i="20"/>
  <c r="BD119" i="20"/>
  <c r="BD120" i="20"/>
  <c r="BD121" i="20"/>
  <c r="BD122" i="20"/>
  <c r="BD123" i="20"/>
  <c r="BG10" i="29"/>
  <c r="BG11" i="29"/>
  <c r="BG12" i="29"/>
  <c r="BG13" i="29"/>
  <c r="BG14" i="29"/>
  <c r="BG15" i="29"/>
  <c r="BG16" i="29"/>
  <c r="BG17" i="29"/>
  <c r="BG18" i="29"/>
  <c r="BG19" i="29"/>
  <c r="BG20" i="29"/>
  <c r="BG21" i="29"/>
  <c r="BG22" i="29"/>
  <c r="BG23" i="29"/>
  <c r="BG24" i="29"/>
  <c r="BG25" i="29"/>
  <c r="BG26" i="29"/>
  <c r="BG27" i="29"/>
  <c r="BG28" i="29"/>
  <c r="BG29" i="29"/>
  <c r="BG30" i="29"/>
  <c r="BG31" i="29"/>
  <c r="BG32" i="29"/>
  <c r="BG33" i="29"/>
  <c r="BG34" i="29"/>
  <c r="BG35" i="29"/>
  <c r="BF12" i="29" l="1"/>
  <c r="BE10" i="29"/>
  <c r="BE11" i="29"/>
  <c r="BE12" i="29"/>
  <c r="BE13" i="29"/>
  <c r="BE14" i="29"/>
  <c r="BE15" i="29"/>
  <c r="BE16" i="29"/>
  <c r="BE17" i="29"/>
  <c r="BE18" i="29"/>
  <c r="BE19" i="29"/>
  <c r="BE20" i="29"/>
  <c r="BE21" i="29"/>
  <c r="BE22" i="29"/>
  <c r="BE23" i="29"/>
  <c r="BE24" i="29"/>
  <c r="BE25" i="29"/>
  <c r="BE26" i="29"/>
  <c r="BE27" i="29"/>
  <c r="BE28" i="29"/>
  <c r="BE29" i="29"/>
  <c r="BE30" i="29"/>
  <c r="BE31" i="29"/>
  <c r="BE32" i="29"/>
  <c r="BE33" i="29"/>
  <c r="BE34" i="29"/>
  <c r="BE35" i="29"/>
  <c r="BD10" i="29"/>
  <c r="BD11" i="29"/>
  <c r="BD12" i="29"/>
  <c r="BD13" i="29"/>
  <c r="BD14" i="29"/>
  <c r="BD15" i="29"/>
  <c r="BD16" i="29"/>
  <c r="BD17" i="29"/>
  <c r="BD18" i="29"/>
  <c r="BD19" i="29"/>
  <c r="BD20" i="29"/>
  <c r="BD21" i="29"/>
  <c r="BD22" i="29"/>
  <c r="BD23" i="29"/>
  <c r="BD24" i="29"/>
  <c r="BD25" i="29"/>
  <c r="BD26" i="29"/>
  <c r="BD27" i="29"/>
  <c r="BD28" i="29"/>
  <c r="BD29" i="29"/>
  <c r="BD30" i="29"/>
  <c r="BD31" i="29"/>
  <c r="BD32" i="29"/>
  <c r="BD33" i="29"/>
  <c r="BD34" i="29"/>
  <c r="BD35" i="29"/>
  <c r="BC10" i="29"/>
  <c r="BC11" i="29"/>
  <c r="BC12" i="29"/>
  <c r="BC13" i="29"/>
  <c r="BC14" i="29"/>
  <c r="BC15" i="29"/>
  <c r="BC16" i="29"/>
  <c r="BC17" i="29"/>
  <c r="BC18" i="29"/>
  <c r="BC19" i="29"/>
  <c r="BC20" i="29"/>
  <c r="BC21" i="29"/>
  <c r="BC22" i="29"/>
  <c r="BC23" i="29"/>
  <c r="BC24" i="29"/>
  <c r="BC25" i="29"/>
  <c r="BC26" i="29"/>
  <c r="BC27" i="29"/>
  <c r="BC28" i="29"/>
  <c r="BC29" i="29"/>
  <c r="BC30" i="29"/>
  <c r="BC31" i="29"/>
  <c r="BC32" i="29"/>
  <c r="BC33" i="29"/>
  <c r="BC34" i="29"/>
  <c r="BC35" i="29"/>
  <c r="AX13" i="20" l="1"/>
  <c r="AX10" i="20"/>
  <c r="AX24" i="20"/>
  <c r="AX25" i="20"/>
  <c r="AX17" i="20"/>
  <c r="K97" i="20"/>
  <c r="K96" i="20"/>
  <c r="AZ31" i="29" l="1"/>
  <c r="K20" i="20"/>
  <c r="K95" i="20"/>
  <c r="K94" i="20"/>
  <c r="K93" i="20"/>
  <c r="K92" i="20"/>
  <c r="K91" i="20"/>
  <c r="K90" i="20"/>
  <c r="K89" i="20"/>
  <c r="K88" i="20"/>
  <c r="K87" i="20"/>
  <c r="K86" i="20"/>
  <c r="K85" i="20"/>
  <c r="K84" i="20"/>
  <c r="K83" i="20"/>
  <c r="K82" i="20"/>
  <c r="K81" i="20"/>
  <c r="K80" i="20"/>
  <c r="K79" i="20"/>
  <c r="K78" i="20"/>
  <c r="AZ30" i="29" l="1"/>
  <c r="AZ22" i="29"/>
  <c r="AX100" i="20" l="1"/>
  <c r="AX101" i="20"/>
  <c r="AX102" i="20"/>
  <c r="AX103" i="20"/>
  <c r="AX104" i="20"/>
  <c r="AX105" i="20"/>
  <c r="AX106" i="20"/>
  <c r="AX107" i="20"/>
  <c r="AX108" i="20"/>
  <c r="AX109" i="20"/>
  <c r="AX110" i="20"/>
  <c r="AX111" i="20"/>
  <c r="AX112" i="20"/>
  <c r="AX113" i="20"/>
  <c r="AX114" i="20"/>
  <c r="AX20" i="20"/>
  <c r="BF30" i="29" l="1"/>
  <c r="C37" i="20"/>
  <c r="L32" i="29"/>
  <c r="AH10" i="29"/>
  <c r="L10" i="29"/>
  <c r="K46" i="20"/>
  <c r="AX46" i="20" s="1"/>
  <c r="AX88" i="20" l="1"/>
  <c r="AX89" i="20"/>
  <c r="AX90" i="20"/>
  <c r="AX91" i="20"/>
  <c r="AX92" i="20"/>
  <c r="AX93" i="20"/>
  <c r="AX94" i="20"/>
  <c r="AX95" i="20"/>
  <c r="AX96" i="20"/>
  <c r="AX97" i="20"/>
  <c r="AX98" i="20"/>
  <c r="AX99" i="20"/>
  <c r="AH32" i="29"/>
  <c r="AH33" i="29"/>
  <c r="AH34" i="29"/>
  <c r="AH35" i="29"/>
  <c r="AX78" i="20"/>
  <c r="AX79" i="20"/>
  <c r="AX80" i="20"/>
  <c r="AX81" i="20"/>
  <c r="AX82" i="20"/>
  <c r="AX83" i="20"/>
  <c r="AX84" i="20"/>
  <c r="AX85" i="20"/>
  <c r="AX86" i="20"/>
  <c r="AX87" i="20"/>
  <c r="BF25" i="29" l="1"/>
  <c r="BF22" i="29"/>
  <c r="BF31" i="29"/>
  <c r="K42" i="20"/>
  <c r="AX42" i="20" s="1"/>
  <c r="K21" i="20"/>
  <c r="AX21" i="20" s="1"/>
  <c r="K73" i="20" l="1"/>
  <c r="K74" i="20"/>
  <c r="K75" i="20"/>
  <c r="K76" i="20"/>
  <c r="AX76" i="20" s="1"/>
  <c r="K77" i="20"/>
  <c r="AX77" i="20" s="1"/>
  <c r="K15" i="20"/>
  <c r="K16" i="20"/>
  <c r="K18" i="20"/>
  <c r="K19" i="20"/>
  <c r="K22" i="20"/>
  <c r="K23" i="20"/>
  <c r="K26" i="20"/>
  <c r="K27" i="20"/>
  <c r="K28" i="20"/>
  <c r="K29" i="20"/>
  <c r="K30" i="20"/>
  <c r="K31" i="20"/>
  <c r="K32" i="20"/>
  <c r="K33" i="20"/>
  <c r="K34" i="20"/>
  <c r="K35" i="20"/>
  <c r="K36" i="20"/>
  <c r="K37" i="20"/>
  <c r="K38" i="20"/>
  <c r="K39" i="20"/>
  <c r="K40" i="20"/>
  <c r="K41" i="20"/>
  <c r="K43" i="20"/>
  <c r="K44" i="20"/>
  <c r="K45"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14" i="20"/>
  <c r="L31" i="29" l="1"/>
  <c r="L30" i="29"/>
  <c r="L27" i="29"/>
  <c r="L26" i="29"/>
  <c r="L25" i="29"/>
  <c r="L24" i="29"/>
  <c r="L23" i="29"/>
  <c r="L22" i="29"/>
  <c r="L21" i="29"/>
  <c r="L20" i="29"/>
  <c r="L19" i="29"/>
  <c r="L18" i="29"/>
  <c r="L17" i="29"/>
  <c r="L16" i="29"/>
  <c r="L15" i="29"/>
  <c r="L14" i="29"/>
  <c r="L13" i="29"/>
  <c r="L12" i="29"/>
  <c r="AX38" i="20"/>
  <c r="AX39" i="20"/>
  <c r="AX40" i="20"/>
  <c r="AX41" i="20"/>
  <c r="AX43" i="20"/>
  <c r="AX44" i="20"/>
  <c r="AX45" i="20"/>
  <c r="AX47" i="20"/>
  <c r="AX48" i="20"/>
  <c r="AX49" i="20"/>
  <c r="AX50" i="20"/>
  <c r="AX51" i="20"/>
  <c r="AX52" i="20"/>
  <c r="AX53" i="20"/>
  <c r="AX54" i="20"/>
  <c r="AX55" i="20"/>
  <c r="AX56" i="20"/>
  <c r="AX57" i="20"/>
  <c r="AX58" i="20"/>
  <c r="AX59" i="20"/>
  <c r="AX60" i="20"/>
  <c r="AX61" i="20"/>
  <c r="AX62" i="20"/>
  <c r="AX63" i="20"/>
  <c r="AX64" i="20"/>
  <c r="AX65" i="20"/>
  <c r="AX66" i="20"/>
  <c r="AX67" i="20"/>
  <c r="AX68" i="20"/>
  <c r="AX69" i="20"/>
  <c r="AX70" i="20"/>
  <c r="AX71" i="20"/>
  <c r="AX72" i="20"/>
  <c r="AX73" i="20"/>
  <c r="AX74" i="20"/>
  <c r="AX75" i="20"/>
  <c r="BA31" i="29"/>
  <c r="AX23" i="20"/>
  <c r="AX35" i="20"/>
  <c r="AX14" i="20"/>
  <c r="AX15" i="20"/>
  <c r="AX16" i="20"/>
  <c r="AX18" i="20"/>
  <c r="AX19" i="20"/>
  <c r="AX22" i="20"/>
  <c r="AX26" i="20"/>
  <c r="AX27" i="20"/>
  <c r="AX28" i="20"/>
  <c r="AX29" i="20"/>
  <c r="AX30" i="20"/>
  <c r="AX31" i="20"/>
  <c r="AX32" i="20"/>
  <c r="AX33" i="20"/>
  <c r="AX34" i="20"/>
  <c r="AX36" i="20"/>
  <c r="AX37" i="20"/>
  <c r="J2" i="33"/>
  <c r="J3" i="33"/>
  <c r="J4" i="33"/>
  <c r="J5" i="33"/>
  <c r="J6" i="33"/>
  <c r="J7" i="33"/>
  <c r="J8" i="33"/>
  <c r="J9" i="33"/>
  <c r="J10" i="33"/>
  <c r="J11" i="33"/>
  <c r="J12" i="33"/>
  <c r="J13" i="33"/>
  <c r="J14" i="33"/>
  <c r="J15" i="33"/>
  <c r="J16" i="33"/>
  <c r="J17" i="33"/>
  <c r="J18" i="33"/>
  <c r="J19" i="33"/>
  <c r="J20" i="33"/>
  <c r="J21" i="33"/>
  <c r="J22" i="33"/>
  <c r="J23" i="33"/>
  <c r="J24" i="33"/>
  <c r="J25" i="33"/>
  <c r="J26" i="33"/>
  <c r="J27" i="33"/>
  <c r="J28" i="33"/>
  <c r="J29" i="33"/>
  <c r="J30" i="33"/>
  <c r="J31" i="33"/>
  <c r="J32" i="33"/>
  <c r="J33" i="33"/>
  <c r="J34" i="33"/>
  <c r="J35" i="33"/>
  <c r="J36" i="33"/>
  <c r="J37" i="33"/>
  <c r="J38" i="33"/>
  <c r="J39" i="33"/>
  <c r="J40" i="33"/>
  <c r="J41" i="33"/>
  <c r="J42" i="33"/>
  <c r="J43" i="33"/>
  <c r="C36" i="20"/>
  <c r="AH11" i="29"/>
  <c r="AH12" i="29"/>
  <c r="AH13" i="29"/>
  <c r="AH14" i="29"/>
  <c r="AH15" i="29"/>
  <c r="AH16" i="29"/>
  <c r="AH17" i="29"/>
  <c r="AH18" i="29"/>
  <c r="AH19" i="29"/>
  <c r="AH20" i="29"/>
  <c r="AH21" i="29"/>
  <c r="AH22" i="29"/>
  <c r="AH23" i="29"/>
  <c r="AH24" i="29"/>
  <c r="AH25" i="29"/>
  <c r="AH26" i="29"/>
  <c r="AH27" i="29"/>
  <c r="AH28" i="29"/>
  <c r="AH29" i="29"/>
  <c r="AH30" i="29"/>
  <c r="AH31" i="29"/>
  <c r="X18" i="29"/>
  <c r="V18" i="29"/>
  <c r="T18" i="29"/>
  <c r="S18" i="29"/>
  <c r="BF28" i="29" l="1"/>
  <c r="BF34" i="29"/>
  <c r="BF35" i="29"/>
  <c r="BF23" i="29"/>
  <c r="BF32" i="29"/>
  <c r="BF24" i="29"/>
  <c r="BF19" i="29"/>
  <c r="BF18" i="29"/>
  <c r="BF13" i="29"/>
  <c r="BF14" i="29"/>
  <c r="BF27" i="29"/>
  <c r="AZ17" i="29"/>
  <c r="BF17" i="29"/>
  <c r="BF11" i="29"/>
  <c r="AZ33" i="29"/>
  <c r="BA33" i="29" s="1"/>
  <c r="BF33" i="29"/>
  <c r="BF20" i="29"/>
  <c r="AZ26" i="29"/>
  <c r="BF26" i="29"/>
  <c r="BF10" i="29"/>
  <c r="BF16" i="29"/>
  <c r="BF15" i="29"/>
  <c r="BF29" i="29"/>
  <c r="BF21" i="29"/>
  <c r="AZ34" i="29"/>
  <c r="BA34" i="29" s="1"/>
  <c r="AZ35" i="29"/>
  <c r="BA35" i="29" s="1"/>
  <c r="AZ32" i="29"/>
  <c r="BA32" i="29" s="1"/>
  <c r="AZ29" i="29"/>
  <c r="BA29" i="29" s="1"/>
  <c r="AZ23" i="29"/>
  <c r="BA23" i="29" s="1"/>
  <c r="BB23" i="29" s="1"/>
  <c r="AZ21" i="29"/>
  <c r="BA21" i="29" s="1"/>
  <c r="AZ20" i="29"/>
  <c r="BA20" i="29" s="1"/>
  <c r="AZ19" i="29"/>
  <c r="BA19" i="29" s="1"/>
  <c r="AZ18" i="29"/>
  <c r="BA18" i="29" s="1"/>
  <c r="BB18" i="29" s="1"/>
  <c r="AZ16" i="29"/>
  <c r="BA16" i="29" s="1"/>
  <c r="AZ14" i="29"/>
  <c r="BA14" i="29" s="1"/>
  <c r="AZ13" i="29"/>
  <c r="BA13" i="29" s="1"/>
  <c r="BB13" i="29" s="1"/>
  <c r="AZ12" i="29"/>
  <c r="BA12" i="29" s="1"/>
  <c r="AZ11" i="29"/>
  <c r="BA11" i="29" s="1"/>
  <c r="AZ10" i="29"/>
  <c r="BA10" i="29" s="1"/>
  <c r="BB10" i="29" s="1"/>
  <c r="BA26" i="29"/>
  <c r="AZ28" i="29"/>
  <c r="BA28" i="29" s="1"/>
  <c r="BB31" i="29"/>
  <c r="BA30" i="29"/>
  <c r="AZ27" i="29"/>
  <c r="BA27" i="29" s="1"/>
  <c r="AZ25" i="29"/>
  <c r="BA25" i="29" s="1"/>
  <c r="BB25" i="29" s="1"/>
  <c r="AZ24" i="29"/>
  <c r="BA24" i="29" s="1"/>
  <c r="BA22" i="29"/>
  <c r="BA17" i="29"/>
  <c r="AZ15" i="29"/>
  <c r="BA15" i="29" s="1"/>
  <c r="BB15" i="29" s="1"/>
  <c r="F27" i="29"/>
  <c r="L28" i="29"/>
  <c r="L29" i="29"/>
  <c r="L11" i="29"/>
  <c r="C5" i="32"/>
  <c r="BB16" i="29" l="1"/>
  <c r="BB26" i="29"/>
  <c r="BB19" i="29"/>
  <c r="BB27" i="29"/>
  <c r="BB22" i="29"/>
  <c r="BB21" i="29"/>
  <c r="BB11" i="29"/>
  <c r="BB29" i="29"/>
  <c r="BB28" i="29"/>
  <c r="BB12" i="29"/>
  <c r="BB17" i="29"/>
  <c r="BB20" i="29"/>
  <c r="BB24" i="29"/>
  <c r="BB30" i="29"/>
  <c r="J39" i="30"/>
  <c r="BB14" i="29" l="1"/>
  <c r="J19" i="30"/>
  <c r="J18" i="30"/>
  <c r="J33" i="30"/>
  <c r="J38" i="30"/>
  <c r="J37" i="30"/>
  <c r="J36" i="30"/>
  <c r="J35" i="30"/>
  <c r="J34" i="30"/>
  <c r="C5" i="29"/>
  <c r="C5" i="20"/>
  <c r="E35" i="14" l="1"/>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G3" i="14"/>
  <c r="E3" i="14"/>
  <c r="E2" i="14"/>
</calcChain>
</file>

<file path=xl/comments1.xml><?xml version="1.0" encoding="utf-8"?>
<comments xmlns="http://schemas.openxmlformats.org/spreadsheetml/2006/main">
  <authors>
    <author>cotem</author>
  </authors>
  <commentList>
    <comment ref="S18" authorId="0" shapeId="0">
      <text>
        <r>
          <rPr>
            <b/>
            <sz val="9"/>
            <color indexed="81"/>
            <rFont val="Tahoma"/>
            <family val="2"/>
          </rPr>
          <t>cotem:</t>
        </r>
        <r>
          <rPr>
            <sz val="9"/>
            <color indexed="81"/>
            <rFont val="Tahoma"/>
            <family val="2"/>
          </rPr>
          <t xml:space="preserve">
Canadian Tax Melanie Dolbec</t>
        </r>
      </text>
    </comment>
    <comment ref="V27" authorId="0" shapeId="0">
      <text>
        <r>
          <rPr>
            <b/>
            <sz val="9"/>
            <color indexed="81"/>
            <rFont val="Tahoma"/>
            <family val="2"/>
          </rPr>
          <t>cotem:</t>
        </r>
        <r>
          <rPr>
            <sz val="9"/>
            <color indexed="81"/>
            <rFont val="Tahoma"/>
            <family val="2"/>
          </rPr>
          <t xml:space="preserve">
Canadian HR</t>
        </r>
      </text>
    </comment>
    <comment ref="V28" authorId="0" shapeId="0">
      <text>
        <r>
          <rPr>
            <b/>
            <sz val="9"/>
            <color indexed="81"/>
            <rFont val="Tahoma"/>
            <family val="2"/>
          </rPr>
          <t>cotem:</t>
        </r>
        <r>
          <rPr>
            <sz val="9"/>
            <color indexed="81"/>
            <rFont val="Tahoma"/>
            <family val="2"/>
          </rPr>
          <t xml:space="preserve">
Canadian HR</t>
        </r>
      </text>
    </comment>
    <comment ref="V29" authorId="0" shapeId="0">
      <text>
        <r>
          <rPr>
            <b/>
            <sz val="9"/>
            <color indexed="81"/>
            <rFont val="Tahoma"/>
            <family val="2"/>
          </rPr>
          <t>cotem:</t>
        </r>
        <r>
          <rPr>
            <sz val="9"/>
            <color indexed="81"/>
            <rFont val="Tahoma"/>
            <family val="2"/>
          </rPr>
          <t xml:space="preserve">
Canadian HR</t>
        </r>
      </text>
    </comment>
    <comment ref="V30" authorId="0" shapeId="0">
      <text>
        <r>
          <rPr>
            <b/>
            <sz val="9"/>
            <color indexed="81"/>
            <rFont val="Tahoma"/>
            <family val="2"/>
          </rPr>
          <t>cotem:</t>
        </r>
        <r>
          <rPr>
            <sz val="9"/>
            <color indexed="81"/>
            <rFont val="Tahoma"/>
            <family val="2"/>
          </rPr>
          <t xml:space="preserve">
Canadian HR</t>
        </r>
      </text>
    </comment>
    <comment ref="W32" authorId="0" shapeId="0">
      <text>
        <r>
          <rPr>
            <b/>
            <sz val="9"/>
            <color indexed="81"/>
            <rFont val="Tahoma"/>
            <family val="2"/>
          </rPr>
          <t>cotem:</t>
        </r>
        <r>
          <rPr>
            <sz val="9"/>
            <color indexed="81"/>
            <rFont val="Tahoma"/>
            <family val="2"/>
          </rPr>
          <t xml:space="preserve">
Canadian IT</t>
        </r>
      </text>
    </comment>
    <comment ref="W33" authorId="0" shapeId="0">
      <text>
        <r>
          <rPr>
            <b/>
            <sz val="9"/>
            <color indexed="81"/>
            <rFont val="Tahoma"/>
            <family val="2"/>
          </rPr>
          <t>cotem:</t>
        </r>
        <r>
          <rPr>
            <sz val="9"/>
            <color indexed="81"/>
            <rFont val="Tahoma"/>
            <family val="2"/>
          </rPr>
          <t xml:space="preserve">
Canadian IT</t>
        </r>
      </text>
    </comment>
    <comment ref="U36" authorId="0" shapeId="0">
      <text>
        <r>
          <rPr>
            <b/>
            <sz val="9"/>
            <color indexed="81"/>
            <rFont val="Tahoma"/>
            <family val="2"/>
          </rPr>
          <t>cotem:</t>
        </r>
        <r>
          <rPr>
            <sz val="9"/>
            <color indexed="81"/>
            <rFont val="Tahoma"/>
            <family val="2"/>
          </rPr>
          <t xml:space="preserve">
Mexican Laywer</t>
        </r>
      </text>
    </comment>
    <comment ref="V36" authorId="0" shapeId="0">
      <text>
        <r>
          <rPr>
            <b/>
            <sz val="9"/>
            <color indexed="81"/>
            <rFont val="Tahoma"/>
            <family val="2"/>
          </rPr>
          <t>cotem:</t>
        </r>
        <r>
          <rPr>
            <sz val="9"/>
            <color indexed="81"/>
            <rFont val="Tahoma"/>
            <family val="2"/>
          </rPr>
          <t xml:space="preserve">
Maxican HR</t>
        </r>
      </text>
    </comment>
    <comment ref="U37" authorId="0" shapeId="0">
      <text>
        <r>
          <rPr>
            <b/>
            <sz val="9"/>
            <color indexed="81"/>
            <rFont val="Tahoma"/>
            <family val="2"/>
          </rPr>
          <t>cotem:</t>
        </r>
        <r>
          <rPr>
            <sz val="9"/>
            <color indexed="81"/>
            <rFont val="Tahoma"/>
            <family val="2"/>
          </rPr>
          <t xml:space="preserve">
Mexican Laywer</t>
        </r>
      </text>
    </comment>
    <comment ref="V37" authorId="0" shapeId="0">
      <text>
        <r>
          <rPr>
            <b/>
            <sz val="9"/>
            <color indexed="81"/>
            <rFont val="Tahoma"/>
            <family val="2"/>
          </rPr>
          <t>cotem:</t>
        </r>
        <r>
          <rPr>
            <sz val="9"/>
            <color indexed="81"/>
            <rFont val="Tahoma"/>
            <family val="2"/>
          </rPr>
          <t xml:space="preserve">
Mexican HR</t>
        </r>
      </text>
    </comment>
    <comment ref="S38" authorId="0" shapeId="0">
      <text>
        <r>
          <rPr>
            <b/>
            <sz val="9"/>
            <color indexed="81"/>
            <rFont val="Tahoma"/>
            <family val="2"/>
          </rPr>
          <t>cotem:</t>
        </r>
        <r>
          <rPr>
            <sz val="9"/>
            <color indexed="81"/>
            <rFont val="Tahoma"/>
            <family val="2"/>
          </rPr>
          <t xml:space="preserve">
canadian Tax</t>
        </r>
      </text>
    </comment>
    <comment ref="U38" authorId="0" shapeId="0">
      <text>
        <r>
          <rPr>
            <b/>
            <sz val="9"/>
            <color indexed="81"/>
            <rFont val="Tahoma"/>
            <family val="2"/>
          </rPr>
          <t>cotem:</t>
        </r>
        <r>
          <rPr>
            <sz val="9"/>
            <color indexed="81"/>
            <rFont val="Tahoma"/>
            <family val="2"/>
          </rPr>
          <t xml:space="preserve">
Canadian Legal</t>
        </r>
      </text>
    </comment>
    <comment ref="S40" authorId="0" shapeId="0">
      <text>
        <r>
          <rPr>
            <b/>
            <sz val="9"/>
            <color indexed="81"/>
            <rFont val="Tahoma"/>
            <family val="2"/>
          </rPr>
          <t>cotem:</t>
        </r>
        <r>
          <rPr>
            <sz val="9"/>
            <color indexed="81"/>
            <rFont val="Tahoma"/>
            <family val="2"/>
          </rPr>
          <t xml:space="preserve">
Canadian Tax</t>
        </r>
      </text>
    </comment>
    <comment ref="AA43" authorId="0" shapeId="0">
      <text>
        <r>
          <rPr>
            <b/>
            <sz val="9"/>
            <color indexed="81"/>
            <rFont val="Tahoma"/>
            <family val="2"/>
          </rPr>
          <t>cotem:</t>
        </r>
        <r>
          <rPr>
            <sz val="9"/>
            <color indexed="81"/>
            <rFont val="Tahoma"/>
            <family val="2"/>
          </rPr>
          <t xml:space="preserve">
Isbelle Foster</t>
        </r>
      </text>
    </comment>
    <comment ref="S55" authorId="0" shapeId="0">
      <text>
        <r>
          <rPr>
            <b/>
            <sz val="9"/>
            <color indexed="81"/>
            <rFont val="Tahoma"/>
            <family val="2"/>
          </rPr>
          <t>cotem:</t>
        </r>
        <r>
          <rPr>
            <sz val="9"/>
            <color indexed="81"/>
            <rFont val="Tahoma"/>
            <family val="2"/>
          </rPr>
          <t xml:space="preserve">
Canadian Tax</t>
        </r>
      </text>
    </comment>
    <comment ref="U60" authorId="0" shapeId="0">
      <text>
        <r>
          <rPr>
            <b/>
            <sz val="9"/>
            <color indexed="81"/>
            <rFont val="Tahoma"/>
            <family val="2"/>
          </rPr>
          <t>cotem:</t>
        </r>
        <r>
          <rPr>
            <sz val="9"/>
            <color indexed="81"/>
            <rFont val="Tahoma"/>
            <family val="2"/>
          </rPr>
          <t xml:space="preserve">
Canadian Legal</t>
        </r>
      </text>
    </comment>
    <comment ref="U61" authorId="0" shapeId="0">
      <text>
        <r>
          <rPr>
            <b/>
            <sz val="9"/>
            <color indexed="81"/>
            <rFont val="Tahoma"/>
            <family val="2"/>
          </rPr>
          <t>cotem:</t>
        </r>
        <r>
          <rPr>
            <sz val="9"/>
            <color indexed="81"/>
            <rFont val="Tahoma"/>
            <family val="2"/>
          </rPr>
          <t xml:space="preserve">
Canadian Legal</t>
        </r>
      </text>
    </comment>
    <comment ref="U62" authorId="0" shapeId="0">
      <text>
        <r>
          <rPr>
            <b/>
            <sz val="9"/>
            <color indexed="81"/>
            <rFont val="Tahoma"/>
            <family val="2"/>
          </rPr>
          <t>cotem:</t>
        </r>
        <r>
          <rPr>
            <sz val="9"/>
            <color indexed="81"/>
            <rFont val="Tahoma"/>
            <family val="2"/>
          </rPr>
          <t xml:space="preserve">
Canadian Legal</t>
        </r>
      </text>
    </comment>
    <comment ref="S63" authorId="0" shapeId="0">
      <text>
        <r>
          <rPr>
            <b/>
            <sz val="9"/>
            <color indexed="81"/>
            <rFont val="Tahoma"/>
            <family val="2"/>
          </rPr>
          <t>cotem:</t>
        </r>
        <r>
          <rPr>
            <sz val="9"/>
            <color indexed="81"/>
            <rFont val="Tahoma"/>
            <family val="2"/>
          </rPr>
          <t xml:space="preserve">
Mexican TAx</t>
        </r>
      </text>
    </comment>
    <comment ref="U63" authorId="0" shapeId="0">
      <text>
        <r>
          <rPr>
            <b/>
            <sz val="9"/>
            <color indexed="81"/>
            <rFont val="Tahoma"/>
            <family val="2"/>
          </rPr>
          <t>cotem:</t>
        </r>
        <r>
          <rPr>
            <sz val="9"/>
            <color indexed="81"/>
            <rFont val="Tahoma"/>
            <family val="2"/>
          </rPr>
          <t xml:space="preserve">
Mexica Legal</t>
        </r>
      </text>
    </comment>
    <comment ref="U76" authorId="0" shapeId="0">
      <text>
        <r>
          <rPr>
            <b/>
            <sz val="9"/>
            <color indexed="81"/>
            <rFont val="Tahoma"/>
            <family val="2"/>
          </rPr>
          <t>cotem:</t>
        </r>
        <r>
          <rPr>
            <sz val="9"/>
            <color indexed="81"/>
            <rFont val="Tahoma"/>
            <family val="2"/>
          </rPr>
          <t xml:space="preserve">
Mexican Legal</t>
        </r>
      </text>
    </comment>
  </commentList>
</comments>
</file>

<file path=xl/sharedStrings.xml><?xml version="1.0" encoding="utf-8"?>
<sst xmlns="http://schemas.openxmlformats.org/spreadsheetml/2006/main" count="2299" uniqueCount="789">
  <si>
    <t>#</t>
  </si>
  <si>
    <t>Human Resources</t>
  </si>
  <si>
    <t>Location Country</t>
  </si>
  <si>
    <t xml:space="preserve">Total Employees </t>
  </si>
  <si>
    <t>USA Total</t>
  </si>
  <si>
    <t>FRA Total</t>
  </si>
  <si>
    <t>GBR Total</t>
  </si>
  <si>
    <t>CAN Total</t>
  </si>
  <si>
    <t>DEU Total</t>
  </si>
  <si>
    <t>IND Total</t>
  </si>
  <si>
    <t>AUS Total</t>
  </si>
  <si>
    <t>SWE Total</t>
  </si>
  <si>
    <t>MEX Total</t>
  </si>
  <si>
    <t>BEL Total</t>
  </si>
  <si>
    <t>HKG Total</t>
  </si>
  <si>
    <t>SGP Total</t>
  </si>
  <si>
    <t>CHE Total</t>
  </si>
  <si>
    <t>ARG Total</t>
  </si>
  <si>
    <t>NLD Total</t>
  </si>
  <si>
    <t>DNK Total</t>
  </si>
  <si>
    <t>TWN Total</t>
  </si>
  <si>
    <t>POL Total</t>
  </si>
  <si>
    <t>NOR Total</t>
  </si>
  <si>
    <t>THA Total</t>
  </si>
  <si>
    <t>CZE Total</t>
  </si>
  <si>
    <t>GRC Total</t>
  </si>
  <si>
    <t>HUN Total</t>
  </si>
  <si>
    <t>MCO Total</t>
  </si>
  <si>
    <t>ESP Total</t>
  </si>
  <si>
    <t>LUX Total</t>
  </si>
  <si>
    <t>FIN Total</t>
  </si>
  <si>
    <t>JPN Total</t>
  </si>
  <si>
    <t>NZL Total</t>
  </si>
  <si>
    <t>BRA Total</t>
  </si>
  <si>
    <t>CHN Total</t>
  </si>
  <si>
    <t>IRL Total</t>
  </si>
  <si>
    <t>MYS Total</t>
  </si>
  <si>
    <t>RUS Total</t>
  </si>
  <si>
    <t>Grand Total</t>
  </si>
  <si>
    <t>TSA Feasibility</t>
  </si>
  <si>
    <t>USA</t>
  </si>
  <si>
    <t>FRA</t>
  </si>
  <si>
    <t>GBR</t>
  </si>
  <si>
    <t>CAN</t>
  </si>
  <si>
    <t>DEU</t>
  </si>
  <si>
    <t>IND</t>
  </si>
  <si>
    <t>AUS</t>
  </si>
  <si>
    <t>SWE</t>
  </si>
  <si>
    <t>MEX</t>
  </si>
  <si>
    <t>BEL</t>
  </si>
  <si>
    <t>HKG</t>
  </si>
  <si>
    <t>SGP</t>
  </si>
  <si>
    <t>CHE</t>
  </si>
  <si>
    <t>ARG</t>
  </si>
  <si>
    <t>NLD</t>
  </si>
  <si>
    <t>DNK</t>
  </si>
  <si>
    <t>TWN</t>
  </si>
  <si>
    <t>POL</t>
  </si>
  <si>
    <t>NOR</t>
  </si>
  <si>
    <t>THA</t>
  </si>
  <si>
    <t>CZE</t>
  </si>
  <si>
    <t>GRC</t>
  </si>
  <si>
    <t>HUN</t>
  </si>
  <si>
    <t>MCO</t>
  </si>
  <si>
    <t>ESP</t>
  </si>
  <si>
    <t>LUX</t>
  </si>
  <si>
    <t>FIN</t>
  </si>
  <si>
    <t>JPN</t>
  </si>
  <si>
    <t>NZL</t>
  </si>
  <si>
    <t>BRA</t>
  </si>
  <si>
    <t>CHN</t>
  </si>
  <si>
    <t>IRL</t>
  </si>
  <si>
    <t>MYS</t>
  </si>
  <si>
    <t>RUS</t>
  </si>
  <si>
    <t>Owner</t>
  </si>
  <si>
    <t>Day 1 Target State</t>
  </si>
  <si>
    <t>TSA Exit Activities</t>
  </si>
  <si>
    <t>Legal</t>
  </si>
  <si>
    <t>Benefits</t>
  </si>
  <si>
    <t>Competition</t>
  </si>
  <si>
    <t>Corporate</t>
  </si>
  <si>
    <t>Employment</t>
  </si>
  <si>
    <t>Stock Systems</t>
  </si>
  <si>
    <t>Compliance</t>
  </si>
  <si>
    <t>Government Relations</t>
  </si>
  <si>
    <t>IP</t>
  </si>
  <si>
    <t>Litigation</t>
  </si>
  <si>
    <t>Privacy</t>
  </si>
  <si>
    <t>Real Estate</t>
  </si>
  <si>
    <t>HR Systems</t>
  </si>
  <si>
    <t>Treasury</t>
  </si>
  <si>
    <t>FP&amp;A</t>
  </si>
  <si>
    <t>Tax</t>
  </si>
  <si>
    <t>AP</t>
  </si>
  <si>
    <t>Travel</t>
  </si>
  <si>
    <t>Purchasing</t>
  </si>
  <si>
    <t>Payroll</t>
  </si>
  <si>
    <t>Finance Separation</t>
  </si>
  <si>
    <t>Accounting Policy</t>
  </si>
  <si>
    <t>SEC Reporting</t>
  </si>
  <si>
    <t>SOX</t>
  </si>
  <si>
    <t>OCIO</t>
  </si>
  <si>
    <t>PMO</t>
  </si>
  <si>
    <t>Facilities</t>
  </si>
  <si>
    <t>Finance Systems</t>
  </si>
  <si>
    <t>CS Systems</t>
  </si>
  <si>
    <t>Traditional IT Systems</t>
  </si>
  <si>
    <t>Investor Relations</t>
  </si>
  <si>
    <t>Communications</t>
  </si>
  <si>
    <t>Inc. PR</t>
  </si>
  <si>
    <t>Internal</t>
  </si>
  <si>
    <t>Brand / EVP</t>
  </si>
  <si>
    <t>Social Innovation</t>
  </si>
  <si>
    <t>GPI</t>
  </si>
  <si>
    <t>Business Office</t>
  </si>
  <si>
    <t>Operations</t>
  </si>
  <si>
    <t>Tools</t>
  </si>
  <si>
    <t>Services</t>
  </si>
  <si>
    <t>Platform</t>
  </si>
  <si>
    <t>Data</t>
  </si>
  <si>
    <t>Data Center</t>
  </si>
  <si>
    <t>Global Billing</t>
  </si>
  <si>
    <t>Operational</t>
  </si>
  <si>
    <t>Systems</t>
  </si>
  <si>
    <t>Business Unit Functions</t>
  </si>
  <si>
    <t>Strategy</t>
  </si>
  <si>
    <t>Sales &amp; Business Development</t>
  </si>
  <si>
    <t>Marketing</t>
  </si>
  <si>
    <t>Risk</t>
  </si>
  <si>
    <t>Trust &amp; Safety</t>
  </si>
  <si>
    <t>CS</t>
  </si>
  <si>
    <t>PD / Arch</t>
  </si>
  <si>
    <t>Product</t>
  </si>
  <si>
    <t>Info Security</t>
  </si>
  <si>
    <t>Regulatory</t>
  </si>
  <si>
    <t>Master Function List</t>
  </si>
  <si>
    <t>Sub-function list</t>
  </si>
  <si>
    <t>HumanResources</t>
  </si>
  <si>
    <t>InvestorRelations</t>
  </si>
  <si>
    <t>GlobalBilling</t>
  </si>
  <si>
    <t>BusinessUnitFunctions</t>
  </si>
  <si>
    <t>FinanceandAccounting</t>
  </si>
  <si>
    <t>Finance and Accounting</t>
  </si>
  <si>
    <t>GTA</t>
  </si>
  <si>
    <t>MyHR</t>
  </si>
  <si>
    <t>Comp/Ben/M&amp;A</t>
  </si>
  <si>
    <t>L&amp;OD</t>
  </si>
  <si>
    <t>Diversity</t>
  </si>
  <si>
    <t>Finance Trans</t>
  </si>
  <si>
    <t>Other Enabling Sys</t>
  </si>
  <si>
    <t>Procurement</t>
  </si>
  <si>
    <t>Infrastructure/Cloud</t>
  </si>
  <si>
    <t>No</t>
  </si>
  <si>
    <t>Yes</t>
  </si>
  <si>
    <t>Yes/No</t>
  </si>
  <si>
    <t>Replicate (Clone)</t>
  </si>
  <si>
    <t>Give and Go</t>
  </si>
  <si>
    <t>New Build</t>
  </si>
  <si>
    <t>Forward TSA</t>
  </si>
  <si>
    <t>Reverse TSA</t>
  </si>
  <si>
    <t>Standalone</t>
  </si>
  <si>
    <t>Discontinue</t>
  </si>
  <si>
    <t>Operating Agreement</t>
  </si>
  <si>
    <t>Possible - Very Complex</t>
  </si>
  <si>
    <t>Impossible</t>
  </si>
  <si>
    <t>Not Required</t>
  </si>
  <si>
    <t>Possible - Low/Medium Complexity</t>
  </si>
  <si>
    <t>Project Elevation</t>
  </si>
  <si>
    <t>As Of</t>
  </si>
  <si>
    <t>Days to Accomplish</t>
  </si>
  <si>
    <t>Required Completion Date</t>
  </si>
  <si>
    <t>Status</t>
  </si>
  <si>
    <t>% Complete</t>
  </si>
  <si>
    <t>V-A Co, Up. Co, or Both</t>
  </si>
  <si>
    <t>Labor Relations</t>
  </si>
  <si>
    <t>French Works Council Approval</t>
  </si>
  <si>
    <t>Both</t>
  </si>
  <si>
    <t>-Draft Proposal</t>
  </si>
  <si>
    <t>Dominique Bordeaux</t>
  </si>
  <si>
    <t>Not Started</t>
  </si>
  <si>
    <t>x</t>
  </si>
  <si>
    <t>-Follow up after 3 months</t>
  </si>
  <si>
    <t>-Submit Proposal</t>
  </si>
  <si>
    <t>German Works Council Approval</t>
  </si>
  <si>
    <t>-Follow up after 2 months</t>
  </si>
  <si>
    <t>IT</t>
  </si>
  <si>
    <t>Dependency Desc: Nearly Complete Org Design must be Complete earlier than in most other countries
Will require input from X, Y, and Z</t>
  </si>
  <si>
    <t>Start Date
(Calculated)</t>
  </si>
  <si>
    <t>Finance</t>
  </si>
  <si>
    <t>HR</t>
  </si>
  <si>
    <t>Branding</t>
  </si>
  <si>
    <t>Global Shared Services (GSS)</t>
  </si>
  <si>
    <t>Carve-out Financials / Form 10</t>
  </si>
  <si>
    <t>EHS</t>
  </si>
  <si>
    <t>IPAM</t>
  </si>
  <si>
    <t>Quality</t>
  </si>
  <si>
    <t>Growth &amp; Market Strategy</t>
  </si>
  <si>
    <t>Shared Sites / Real Estate</t>
  </si>
  <si>
    <t>Gov't Affairs</t>
  </si>
  <si>
    <t>Alcoa Technical Center (ATC)</t>
  </si>
  <si>
    <t>China / Asia Region</t>
  </si>
  <si>
    <t>Australia Region</t>
  </si>
  <si>
    <t>Europe Region</t>
  </si>
  <si>
    <t>LATAM Region</t>
  </si>
  <si>
    <t>Investor Relations (IR)</t>
  </si>
  <si>
    <t>Audit</t>
  </si>
  <si>
    <t>Transportation</t>
  </si>
  <si>
    <t>Aircraft / Security</t>
  </si>
  <si>
    <t>Alcoa Ventures</t>
  </si>
  <si>
    <t>Other</t>
  </si>
  <si>
    <t>List Others
(if appl)</t>
  </si>
  <si>
    <t xml:space="preserve"> </t>
  </si>
  <si>
    <t>Org Design and Selection</t>
  </si>
  <si>
    <t>Task-Level Description</t>
  </si>
  <si>
    <t>Dependency Resolution Checklist</t>
  </si>
  <si>
    <t>Milestone
(True / False)</t>
  </si>
  <si>
    <t>Workstream (WS)</t>
  </si>
  <si>
    <t xml:space="preserve">Task ID
[SWS-Activity-Task]
</t>
  </si>
  <si>
    <t>Task Name</t>
  </si>
  <si>
    <t>High-Level Separation Workplan - Instructions, Descriptions, and Examples</t>
  </si>
  <si>
    <t>Petra Schmidt</t>
  </si>
  <si>
    <t>Activity-Level Description</t>
  </si>
  <si>
    <r>
      <t xml:space="preserve">Dependencies
(True / False)
</t>
    </r>
    <r>
      <rPr>
        <b/>
        <i/>
        <sz val="12"/>
        <color theme="0"/>
        <rFont val="Arial"/>
        <family val="2"/>
      </rPr>
      <t>Flag Specifics -&gt;</t>
    </r>
  </si>
  <si>
    <t>A calculated field indicating approximately what day work must begin. May need to be moved from a weekend day due to nature of calcuation</t>
  </si>
  <si>
    <t>Indicate who will be the SPA (single point of accountability) for completion of this activity</t>
  </si>
  <si>
    <t>List the name of the Resource Unit, Function, or division acting as a workstream with the separation</t>
  </si>
  <si>
    <t>Assign a unique ID with a workstream-defined three letter code for WS &amp; SWS and a unique 3 digit code for the activity within</t>
  </si>
  <si>
    <t>Provide the name of the sub-division within a workstream managing a related groups of activities</t>
  </si>
  <si>
    <t>Adjusting organizations in France  requires gaining approval from the Works Council via a formal proposal</t>
  </si>
  <si>
    <t>Adjusting organizations in Germany  requires gaining approval from the Works Council via a series of formal meetings</t>
  </si>
  <si>
    <t>Use these fields to indicate dependencies with a specific function. If the date by which a dependency must be resolved is known, use that date to mark the appropriate column. If no required resolution date is yet known, put 10/31/15 as the date to highlight the cell red</t>
  </si>
  <si>
    <t>Indicate the amount of the activity currently complete, as a percentage of the entire activity. Put 0% if no work has commenced</t>
  </si>
  <si>
    <t>Use this field to indicate whether an activity applies to both future companies, or just a particular one</t>
  </si>
  <si>
    <t>3) Please refer any questions to your separation counterpart or contact. Leverage your contact for help with submission and plan consolidation</t>
  </si>
  <si>
    <t>Below are instructions for the high-level separation workplan template</t>
  </si>
  <si>
    <t>Canada</t>
  </si>
  <si>
    <t>Corporate Affairs</t>
  </si>
  <si>
    <t>HRD-LRL-002</t>
  </si>
  <si>
    <t>HRD-LRL-001</t>
  </si>
  <si>
    <t>Sub-Workstream 
(SWS)</t>
  </si>
  <si>
    <t>Day 1 Project
Name</t>
  </si>
  <si>
    <t>Day 1 Project
Description</t>
  </si>
  <si>
    <t>Dependencies
Description</t>
  </si>
  <si>
    <t>[Function] High-Level Separation Workplan - Day 1 Projects</t>
  </si>
  <si>
    <t>Project-Level Description</t>
  </si>
  <si>
    <t>Indicate the current status of this activity (Not Started, On track, Off Track, At Risk, Completed). Provide justification/reasoning if the activity is Off Track or At Risk in the 'Comments / Notes' field</t>
  </si>
  <si>
    <t>[Function] High-Level Separation Workplan - Project Plan(s) - [Project]</t>
  </si>
  <si>
    <t>Provide a detailed description (what, why and where) of the dependencies for this project</t>
  </si>
  <si>
    <t>Identify the name of the Day 1 project (required for separation)</t>
  </si>
  <si>
    <t>Provide a detailed description (what, why and where) of the Day 1 Project</t>
  </si>
  <si>
    <t>All Org. Design work must be done before the proposal can be submitted, and no offical selections of talent for roles can occur until after approval is received</t>
  </si>
  <si>
    <t>Will require input from X, Y, and Z</t>
  </si>
  <si>
    <t>This template comprises of three tabs: one focused a list of Day 1 projects, the second focused on capturing the tasks and milestones required to complete those projects, and final focused on capturing project-associated costs</t>
  </si>
  <si>
    <t>2) This template is designed to be modular - if you need to create multiple Project Plan tabs to break up workplanning, please do so. Indicate your tab divisions by renaming the tab where it says "{Project}"</t>
  </si>
  <si>
    <t>Day 1 Project List Tab</t>
  </si>
  <si>
    <t>Project Plan Tab</t>
  </si>
  <si>
    <t>LRL-001-01</t>
  </si>
  <si>
    <t>LRL-001-02</t>
  </si>
  <si>
    <t>Briefly describe rationale (business case) for cost estimate</t>
  </si>
  <si>
    <t>Rationale</t>
  </si>
  <si>
    <t>Estimated Value</t>
  </si>
  <si>
    <t>One-time</t>
  </si>
  <si>
    <t>Dis-synergy</t>
  </si>
  <si>
    <t>Description</t>
  </si>
  <si>
    <t>Project ID
(WS-SWS-Activity)</t>
  </si>
  <si>
    <t>Day 1 Project Name</t>
  </si>
  <si>
    <t>[Function] High-Level Separation Workplan - Day 1 Project Costs</t>
  </si>
  <si>
    <t>Project Costs Tab</t>
  </si>
  <si>
    <t>LRL-002-01</t>
  </si>
  <si>
    <t>LRL-002-02</t>
  </si>
  <si>
    <t>LRL-001-03</t>
  </si>
  <si>
    <t>LRL-002-03</t>
  </si>
  <si>
    <t>Provide the unique ID for the project defined on the Day 1 Projects tab</t>
  </si>
  <si>
    <t>Provided the name of the Day 1 project defined on the Day 1 Projects tab</t>
  </si>
  <si>
    <t>Provide a description of what the cost is and why it exists</t>
  </si>
  <si>
    <t>Indicate if this cost is a dis-synergy (incl stranded cost) (True/False)</t>
  </si>
  <si>
    <t>Indicate if this cost is a one-time cost (True/False)</t>
  </si>
  <si>
    <t>Indicate who will own the plan to minimize and address this cost</t>
  </si>
  <si>
    <t>Assign a unique ID with workstream-defined three letter code for SWS, the unique 3 digit code for the activity, and a two digit code for the task</t>
  </si>
  <si>
    <t>Identify the name of the task that must be done to complete the project. Only list one task per row</t>
  </si>
  <si>
    <t>Mark whether or not this task is a milestone for a project. Milestones are the most critical tasks within a project, which are often time-sensitive.</t>
  </si>
  <si>
    <t>Peter Schmidt</t>
  </si>
  <si>
    <t>Spending this money will reduce risk and speed transition for German Org</t>
  </si>
  <si>
    <t>Lobbying - Gaining approval often requires spending money to lobby key officials</t>
  </si>
  <si>
    <t>Provide an estimated cost for all or part of this Day 1 Project</t>
  </si>
  <si>
    <t>Provide the date by which this project must be completed</t>
  </si>
  <si>
    <t>Provide the date by which this task must be completed</t>
  </si>
  <si>
    <r>
      <t xml:space="preserve">Provide an estimate of the number of </t>
    </r>
    <r>
      <rPr>
        <u/>
        <sz val="12"/>
        <color theme="1"/>
        <rFont val="Arial"/>
        <family val="2"/>
      </rPr>
      <t>calendar days</t>
    </r>
    <r>
      <rPr>
        <sz val="12"/>
        <color theme="1"/>
        <rFont val="Arial"/>
        <family val="2"/>
      </rPr>
      <t xml:space="preserve"> it will take to complete the entire project</t>
    </r>
  </si>
  <si>
    <r>
      <t xml:space="preserve">Provide an estimate of the number of </t>
    </r>
    <r>
      <rPr>
        <u/>
        <sz val="12"/>
        <color theme="1"/>
        <rFont val="Arial"/>
        <family val="2"/>
      </rPr>
      <t>calendar days</t>
    </r>
    <r>
      <rPr>
        <sz val="12"/>
        <color theme="1"/>
        <rFont val="Arial"/>
        <family val="2"/>
      </rPr>
      <t xml:space="preserve"> it will take to complete the entire task</t>
    </r>
  </si>
  <si>
    <t>Mark this field true if the task is dependent on another project or function, and then: 1) describe the dependencies at right 2) mark the functions at right in the checklist area to categorize these dependencies</t>
  </si>
  <si>
    <t>Mark this field true if the project is dependent on another project or function, and then: 1) describe the dependencies at right 2) mark the functions at right in the checklist area to categorize these dependencies</t>
  </si>
  <si>
    <t>Comments / Notes
(Status explanations, additional details, etc.)</t>
  </si>
  <si>
    <t>Write down any status explanations, additional details and/or other data that cannot be captured in other fields</t>
  </si>
  <si>
    <t>Write down any status explanations, important subtasks that must be captured, additional details and/or other data that cannot be captured in other fields</t>
  </si>
  <si>
    <t>Comments / Notes
(Subtasks, status explanations, etc.)</t>
  </si>
  <si>
    <t>1) Follow the directions in the light grey rows of example tables below. There is an example table for each of the three tabs; example line items are provided in italics.</t>
  </si>
  <si>
    <t>Project Number</t>
  </si>
  <si>
    <t>Project ID Blueprint #
(WS-SWS-Activity)</t>
  </si>
  <si>
    <t>In scope sub processes</t>
  </si>
  <si>
    <t>Country of Service Delivery</t>
  </si>
  <si>
    <t>Fields due for completion by 17 December 2015</t>
  </si>
  <si>
    <t>Orange fields due for completion by 4 December 2015</t>
  </si>
  <si>
    <t>AT01</t>
  </si>
  <si>
    <t>AT02</t>
  </si>
  <si>
    <t>AT03</t>
  </si>
  <si>
    <t>AT04</t>
  </si>
  <si>
    <t>AT05</t>
  </si>
  <si>
    <t>AT06</t>
  </si>
  <si>
    <t>AT07</t>
  </si>
  <si>
    <t>AT09</t>
  </si>
  <si>
    <t>AT10</t>
  </si>
  <si>
    <t>AT11</t>
  </si>
  <si>
    <t>AT12</t>
  </si>
  <si>
    <t>AT13</t>
  </si>
  <si>
    <t>AT14</t>
  </si>
  <si>
    <t>AT15</t>
  </si>
  <si>
    <t>AT18</t>
  </si>
  <si>
    <t>AT19</t>
  </si>
  <si>
    <t>AT20</t>
  </si>
  <si>
    <t>AT21</t>
  </si>
  <si>
    <t>AT22</t>
  </si>
  <si>
    <t>GSS</t>
  </si>
  <si>
    <t xml:space="preserve">Acquisition/Divestiture Services
General Ledger Accounting
Government Compliance Reporting
</t>
  </si>
  <si>
    <t>Establish organization structure, name changes,  review contracts, new tax ID, notify to government new names, change bank contract and bank account numbers.</t>
  </si>
  <si>
    <t>Mexico</t>
  </si>
  <si>
    <t>V-A Co.</t>
  </si>
  <si>
    <t xml:space="preserve">Pedro Rosas </t>
  </si>
  <si>
    <t xml:space="preserve">Invoice processing
Payment processing
Holds resolution
Customer service
AP subledger closing
</t>
  </si>
  <si>
    <t>Communication with vendors for names changes and change names and bank account numbers, checks.</t>
  </si>
  <si>
    <t>Preparation of invoices for all Mexican locations, send fiscal invoices to customers, create fiscal invoice</t>
  </si>
  <si>
    <t>Notified change name to customers and provide VAT taxes numbers, change bank account numbers.</t>
  </si>
  <si>
    <t>Tax, Legal. Legal department has to confirm the new names for Mexican locations.</t>
  </si>
  <si>
    <t>Management of all T&amp;E precess including the customer services, issuance of credit card etc
- Annual reconciliation
- T&amp;E audit
- Customer service desk
- Escalation management
- LVP admin</t>
  </si>
  <si>
    <t>Name change on contract with CITI related to Credit Cards for travelers.</t>
  </si>
  <si>
    <t>Domestic Payroll Production, Payroll Tax Administration, Garnishment Administration, SUB Payroll Production, Payroll Accounting &amp; Account Reconciliation,</t>
  </si>
  <si>
    <t>Work with Mexican lawyers to change the social benefits ID number to new company names. Change contract with payroll vendor system.</t>
  </si>
  <si>
    <t xml:space="preserve">Compensation &amp; Benefits admin </t>
  </si>
  <si>
    <t>Health &amp; welfare contract management
customers services Pension and insurance</t>
  </si>
  <si>
    <t>Change suppliers contract for employees benefits ( insurance and pension )</t>
  </si>
  <si>
    <t>Income Tax and Tax claim for VAT
Tax Planning
Tax Returns and Reporting
Manage governement audit
Transfer pricing study
Support BU with all tax questions</t>
  </si>
  <si>
    <t>Obtain all new tax ID numbers for corporate and VAT taxes. Change bank account numbers.</t>
  </si>
  <si>
    <t>Acquisition/Divestiture Services
General Ledger Accounting
Government Compliance Reporting
Intercompany Accounting
Account reconciliation
Customer services</t>
  </si>
  <si>
    <t>Invoice processing
Payment processing
Holds resolution
Customer service
AP subledger closing
GRNI
Reporting</t>
  </si>
  <si>
    <t>Notified change name to customers and provide VAT taxes numbers, change bank account numbers.
Procurement will have to manage the PO accordingly to the new orgs.</t>
  </si>
  <si>
    <t>Alain and Pedro</t>
  </si>
  <si>
    <t>Liaison with locations for invoice preparation</t>
  </si>
  <si>
    <t>Domestic Payroll Production, Payroll Tax Administration, Garnishment Administration, Payroll Accounting &amp; Account Reconciliation, Expatriate Payroll Production</t>
  </si>
  <si>
    <t>T&amp;A</t>
  </si>
  <si>
    <t>Kronos Time &amp; Attendance Support</t>
  </si>
  <si>
    <t>Health &amp; welfare</t>
  </si>
  <si>
    <t xml:space="preserve">People Services Transaction Support </t>
  </si>
  <si>
    <t>GPS data management</t>
  </si>
  <si>
    <t>duplicate GPS 
train IT SPA on HCMCA</t>
  </si>
  <si>
    <t>Global Mobility</t>
  </si>
  <si>
    <t>Expatriate assignments as well as extended business travelers, Provide support for Payroll, Health Care and taxes</t>
  </si>
  <si>
    <t>Corporate and VAT taxe return preparation</t>
  </si>
  <si>
    <t>Pension funds accounting and Admin</t>
  </si>
  <si>
    <t xml:space="preserve">Pension accounting , audited financial statement 
Managing the assets </t>
  </si>
  <si>
    <t xml:space="preserve">Corporate affair </t>
  </si>
  <si>
    <t>Archive,gov stat, legal books etc</t>
  </si>
  <si>
    <t>Transformation_Facilities</t>
  </si>
  <si>
    <t>Shared Facilities</t>
  </si>
  <si>
    <t>Physical location of office and all supporting infrastructure</t>
  </si>
  <si>
    <t>Project to address all infrastructure to support both orgs</t>
  </si>
  <si>
    <t>Lisa Marie</t>
  </si>
  <si>
    <t>Mexico and Canada</t>
  </si>
  <si>
    <t xml:space="preserve">Name change on contract with CITI and Amex Canada related to Credit Cards for travelers.
Contract split, split concur in two
</t>
  </si>
  <si>
    <t>Separate contract ( Desjardins, Kronos)
Should be done in Canada
Hire pay master for value Add
create new Cloud and Kronos environment for value add
GL
Reconciliation
Work with Canadian lawyers to change legal entity names. Change contract with payroll vendor system.
REview payroll with following the new corporate structure</t>
  </si>
  <si>
    <t>split the agreement with Kronos and two clouds
Integrate RTI -Laval before the split
standardize processes
train the trainer
implement GPS</t>
  </si>
  <si>
    <t>Knowledge and procedure  transfert to value add SPA</t>
  </si>
  <si>
    <t>Transfer knowledge to new SPA, Integrate RTI-Laval in the process
Establish updated contract with  Hungary will continue to support value add
F03, F05, F07, F08' F09, F10, F11</t>
  </si>
  <si>
    <t>Agree on TCA
Split the defined benefits plan
Obtain government approval
Coordinate with actuaries, corporate and PWC</t>
  </si>
  <si>
    <t xml:space="preserve">Obtain all new tax ID numbers for corporate and VAT taxes. </t>
  </si>
  <si>
    <t>Seperate archves
Updates minutes books
responsability transfer to new book SPA</t>
  </si>
  <si>
    <t>Mariano</t>
  </si>
  <si>
    <t>6-30-16</t>
  </si>
  <si>
    <t>3-30-16</t>
  </si>
  <si>
    <t>4-30-16</t>
  </si>
  <si>
    <t>1-15-16</t>
  </si>
  <si>
    <t>5-31-16</t>
  </si>
  <si>
    <t>3-31-16</t>
  </si>
  <si>
    <t>Tax department has to confirm the corporate structure and new names for locations. Procurment has to review their contract accordingly</t>
  </si>
  <si>
    <t>6-31-16</t>
  </si>
  <si>
    <t>Tax department has to confirm the corporate structure and new names for locations. Procurment has to review their contract accordingly. IT will work with us to separte payroll and T&amp;A system</t>
  </si>
  <si>
    <t>6-30-15</t>
  </si>
  <si>
    <t>Agreed with HR on the policy to used for transfer of employees</t>
  </si>
  <si>
    <t>Split the ASP system and agreed on Hub services with Hungary</t>
  </si>
  <si>
    <t>Agreed with consolidation and international tax for the Canadian structure for BU, RU reporting</t>
  </si>
  <si>
    <t>Tax and  legal department has to confirm the new corporate structure and names for Canadian locations. IT: GBS system will need to be updated for name . Agreed with consolidation and international tax for the Canadian structure for BU, RU reportingchanges</t>
  </si>
  <si>
    <t>Work with Benefit accounting group for F/S reporting, Legal and procurment will assist with the separation of pension funds and required suppliers contracts</t>
  </si>
  <si>
    <t>Tax, Legal, Procurement, Treasury. Legal department has to confirm the new names for Mexican locations. Tresury will need to open new bank accounts with new names and IT system setup to link the new bank accounts. Procurment has to review their contract accordingly</t>
  </si>
  <si>
    <t>IT and or GBS US will work on separation of the database of GPS</t>
  </si>
  <si>
    <t>Legal will prepare corporate books when names changes when they are confirm by tax department</t>
  </si>
  <si>
    <t>Facilities for upstram already in place no change. For Value add, it should be in Howmet Laval facilitites, we need to review if we are missing anything
IT will need to review if servers are available to cover the need for shared services. Finally HR will assist to hire employees if required</t>
  </si>
  <si>
    <t>Tax, Legal, Treasury. Legal department has to confirm the new names for Mexican locations. IT: GBS system will need to be updated for name</t>
  </si>
  <si>
    <t>Tax department has to confirm the corporate structure and new names for locations.  Treasury will need to open new bank accounts and GSS Hungary will need to modify the invoices layout and system setup to link the new bank accounts</t>
  </si>
  <si>
    <t>HR will assist in communication with employees and Legal will review new contracts</t>
  </si>
  <si>
    <t>PAY-001-01</t>
  </si>
  <si>
    <t>Payroll Kronos</t>
  </si>
  <si>
    <t xml:space="preserve">kronos will go with upstream. TSA for H2-2016. </t>
  </si>
  <si>
    <t>PAY-001-03</t>
  </si>
  <si>
    <t>PAY-001-04</t>
  </si>
  <si>
    <t>PAY-001-05</t>
  </si>
  <si>
    <t>T&amp;A-001-01</t>
  </si>
  <si>
    <t>T&amp;A-001-02</t>
  </si>
  <si>
    <t>for 2017. It will cost 5k per employee to do it within the year</t>
  </si>
  <si>
    <t>BEN-001-01</t>
  </si>
  <si>
    <t>Pension Funds</t>
  </si>
  <si>
    <t>BEN-001-02</t>
  </si>
  <si>
    <t>BEN-002-01</t>
  </si>
  <si>
    <t>Insurance</t>
  </si>
  <si>
    <t>BEN-002-02</t>
  </si>
  <si>
    <t>Integrate RTI-Laval into Canadian contract</t>
  </si>
  <si>
    <t>GPS</t>
  </si>
  <si>
    <t>Assumption is GPS goes with value add</t>
  </si>
  <si>
    <t>TCA for GPS for Day 1</t>
  </si>
  <si>
    <t>Create clone in UpStream</t>
  </si>
  <si>
    <t>Agree TSA for payroll for H2-2016</t>
  </si>
  <si>
    <t>Government ID# change V-A Co</t>
  </si>
  <si>
    <t>FAS-001-01</t>
  </si>
  <si>
    <t>FAS</t>
  </si>
  <si>
    <t>TRUE</t>
  </si>
  <si>
    <t>All other process depend on mane changes and corpoarte structure</t>
  </si>
  <si>
    <t>Taillefer Alain</t>
  </si>
  <si>
    <t xml:space="preserve">Working with Tax depratment and laywers Stickman </t>
  </si>
  <si>
    <t xml:space="preserve">Review contracts </t>
  </si>
  <si>
    <t xml:space="preserve">New tax ID, notify to government new names, </t>
  </si>
  <si>
    <t>Change bank contract and bank account numbers.</t>
  </si>
  <si>
    <t>FAS-001-02</t>
  </si>
  <si>
    <t>FAS-001-03</t>
  </si>
  <si>
    <t>FAS-001-04</t>
  </si>
  <si>
    <t>Langlois Diane</t>
  </si>
  <si>
    <t>A/P-001-01</t>
  </si>
  <si>
    <t>Procurement will have to manage the PO accordingly to the new orgs.</t>
  </si>
  <si>
    <t>Change bank account numbers.</t>
  </si>
  <si>
    <t>A/P-001-02</t>
  </si>
  <si>
    <t>A/P-001-03</t>
  </si>
  <si>
    <t>A/R-001-01</t>
  </si>
  <si>
    <t>Notified change name to customers and provide VAT taxes numbers,</t>
  </si>
  <si>
    <t>Work with  Hungary GSS to modify set up for this process</t>
  </si>
  <si>
    <t>A/R-001-02</t>
  </si>
  <si>
    <t>A/R-001-03</t>
  </si>
  <si>
    <t>Lagacé Alain</t>
  </si>
  <si>
    <t>Global A/R and credit departement will need to work with us</t>
  </si>
  <si>
    <t>Theriault Marielle</t>
  </si>
  <si>
    <t>Misc. A/R Canadian process is handle by Hungary shared servives</t>
  </si>
  <si>
    <t>T&amp;E-001-01</t>
  </si>
  <si>
    <t>Name change on contract with CITI and Amex Canada related to Credit Cards for travelers.</t>
  </si>
  <si>
    <t>Contract split, split concur in two</t>
  </si>
  <si>
    <t>T&amp;E-001-02</t>
  </si>
  <si>
    <t>GM-001-01</t>
  </si>
  <si>
    <t>Petit Karine</t>
  </si>
  <si>
    <t xml:space="preserve">Transfer knowledge to new SPA, </t>
  </si>
  <si>
    <t>Establish updated contract with  Hungary will continue to support value add 'F03, F05, F07, F08' F09, F10, F11</t>
  </si>
  <si>
    <t>Lahaie André</t>
  </si>
  <si>
    <t>Agree on TCA</t>
  </si>
  <si>
    <t>Split the defined benefits plan</t>
  </si>
  <si>
    <t>Obtain government approval</t>
  </si>
  <si>
    <t>Coordinate with actuaries, corporate and PWC</t>
  </si>
  <si>
    <t>FALSE</t>
  </si>
  <si>
    <t xml:space="preserve">Seperate archves
</t>
  </si>
  <si>
    <t>Updates minutes books</t>
  </si>
  <si>
    <t>responsability transfer to new book SPA</t>
  </si>
  <si>
    <t>PAY-001-02</t>
  </si>
  <si>
    <t>Couillard, Guillaume</t>
  </si>
  <si>
    <t>Langlois, Diane</t>
  </si>
  <si>
    <t>Cote, Mariano</t>
  </si>
  <si>
    <t>PST-001-001</t>
  </si>
  <si>
    <t>PST-001-002</t>
  </si>
  <si>
    <t>PST-001-003</t>
  </si>
  <si>
    <t>Create Icloud Value Add</t>
  </si>
  <si>
    <t>Agree 2-years TSA (DB)</t>
  </si>
  <si>
    <t>Methot, Stephane</t>
  </si>
  <si>
    <t>Kronos (vendor)</t>
  </si>
  <si>
    <t xml:space="preserve">Notified change name to suppliers and provide VAT taxes numbers, </t>
  </si>
  <si>
    <t>Hungary</t>
  </si>
  <si>
    <t>ASP-001-01</t>
  </si>
  <si>
    <t>ASP-001-03</t>
  </si>
  <si>
    <t>TAX-001-01</t>
  </si>
  <si>
    <t>Actuaries</t>
  </si>
  <si>
    <t>Government</t>
  </si>
  <si>
    <t>PEN-001-01</t>
  </si>
  <si>
    <t>PEN-001-02</t>
  </si>
  <si>
    <t>PEN-001-03</t>
  </si>
  <si>
    <t>PEN-001-04</t>
  </si>
  <si>
    <t>GOV-001-01</t>
  </si>
  <si>
    <t>GOV-001-02</t>
  </si>
  <si>
    <t>GOV-001-03</t>
  </si>
  <si>
    <t>Rosas, Pedro</t>
  </si>
  <si>
    <t>Adjust contract with new entity name</t>
  </si>
  <si>
    <t>Project #</t>
  </si>
  <si>
    <t>All other process depend on name changes and corporate structure</t>
  </si>
  <si>
    <t>Will work with Procurement</t>
  </si>
  <si>
    <t xml:space="preserve">Notified change name to suppliers and provide TAX ID numbers, </t>
  </si>
  <si>
    <t>Work with GSS &amp; location to modify set up for this process</t>
  </si>
  <si>
    <t>Name change on contract with CITI and Amex Mexico related to Credit Cards for travelers.</t>
  </si>
  <si>
    <t>Contract with concur</t>
  </si>
  <si>
    <t>Payroll TRESS</t>
  </si>
  <si>
    <t>Change name</t>
  </si>
  <si>
    <t>Date risk recorded</t>
  </si>
  <si>
    <t>Mitigating Action(s)</t>
  </si>
  <si>
    <t>&lt;Select&gt;</t>
  </si>
  <si>
    <t>Alain Taillefer_Canada Finance</t>
  </si>
  <si>
    <t>Related project Task ID(s)</t>
  </si>
  <si>
    <t>Risk rating (Probability x Impact)</t>
  </si>
  <si>
    <t>Total # Tasks in Project</t>
  </si>
  <si>
    <t># of Tasks for Review</t>
  </si>
  <si>
    <t>% Project Tasks For review</t>
  </si>
  <si>
    <t>Project For GSS PMO Review?</t>
  </si>
  <si>
    <t>Risk Title</t>
  </si>
  <si>
    <t>Probability of occurance
 (0-100%) 0% being less probable</t>
  </si>
  <si>
    <t>Degree of Impact (1-10)
1 being low impact</t>
  </si>
  <si>
    <t>For GSS PMO Review?</t>
  </si>
  <si>
    <t>On Track</t>
  </si>
  <si>
    <t>Internal Resource Work Hours Required (Team 1)</t>
  </si>
  <si>
    <t>Internal Team 1 Description</t>
  </si>
  <si>
    <t>Internal Resource Work Hours Required (Team 2)</t>
  </si>
  <si>
    <t>Internal Team 2 Description</t>
  </si>
  <si>
    <t xml:space="preserve">External Resource Work Hours </t>
  </si>
  <si>
    <t>Comments / Notes
(Subtasks, status explanations, etc.) 
PLEASE INSERT DATE BEFORE COMMENT DD-MON-YYYY (06-JAN-2016)</t>
  </si>
  <si>
    <t>Comments / Notes
(Status explanations, additional details, etc.) PLEASE INSERT DATE BEFORE COMMENT DD-MON-YYYY (06-JAN-2016)</t>
  </si>
  <si>
    <t>For discussion in GSS PMO? (Y/N)</t>
  </si>
  <si>
    <t>Weekly Status Comments (enter date DD-MON-YYYY (06-JAN-2016) then comment)</t>
  </si>
  <si>
    <t>Person recording risk
(Last name, First name)</t>
  </si>
  <si>
    <t>Date Reviewed in PMO DD-MON-YYYY (06-JAN-2016)</t>
  </si>
  <si>
    <t>Track in Deloitte tool?</t>
  </si>
  <si>
    <t xml:space="preserve">SPO escalation? </t>
  </si>
  <si>
    <t>CSS LEAD</t>
  </si>
  <si>
    <t>System support</t>
  </si>
  <si>
    <t>Benefits Admin</t>
  </si>
  <si>
    <t>CSS Lead</t>
  </si>
  <si>
    <t>Benefits accounting</t>
  </si>
  <si>
    <t>Benefits admin</t>
  </si>
  <si>
    <t>GSS Lead</t>
  </si>
  <si>
    <t>AR</t>
  </si>
  <si>
    <t>RtP</t>
  </si>
  <si>
    <t>CoE-Proc.ops</t>
  </si>
  <si>
    <t>AR Hun</t>
  </si>
  <si>
    <t>US T&amp;E</t>
  </si>
  <si>
    <t>Compliance Admin</t>
  </si>
  <si>
    <t>Benefits Accounting</t>
  </si>
  <si>
    <t>Archive</t>
  </si>
  <si>
    <t>FAS-002-01</t>
  </si>
  <si>
    <t>Alain Taillefer_Canada</t>
  </si>
  <si>
    <t>Oracle Set up</t>
  </si>
  <si>
    <t>Gauthier, Carole</t>
  </si>
  <si>
    <t>Knowledge and procedures  transfert to value add SPA</t>
  </si>
  <si>
    <t>Agree TSA for payroll for H2-16</t>
  </si>
  <si>
    <t>Create V-A Co structure payroll system (LBC)</t>
  </si>
  <si>
    <t xml:space="preserve">Create V-A Co structure in the system </t>
  </si>
  <si>
    <t>Split saving plan (401K)(DC)</t>
  </si>
  <si>
    <t>Split benefits  contract</t>
  </si>
  <si>
    <t>Will work with Procurment Isabelle Foster.</t>
  </si>
  <si>
    <t>Procurement will have to manage the PO accordingly to the new orgs/names.</t>
  </si>
  <si>
    <t>It will take more than 2 years to get government approval. So we will have to put in place a TCA that will cover it during that period of time</t>
  </si>
  <si>
    <t>Establish  name changes</t>
  </si>
  <si>
    <t>Tax department has to confirm the corporate structure and new names for locations. . IT will work with us to split payroll and T&amp;A system</t>
  </si>
  <si>
    <t>Tax: Canadian Tax</t>
  </si>
  <si>
    <t>Isabelle Foster</t>
  </si>
  <si>
    <t>? Has to be validated to whom it will be worked out</t>
  </si>
  <si>
    <t>FAS Canada</t>
  </si>
  <si>
    <t>Mirrors set up L Parent. 5 new companies to settle up and 5 to temrinated</t>
  </si>
  <si>
    <t>FIN System solution</t>
  </si>
  <si>
    <t>Alain Taillefer</t>
  </si>
  <si>
    <t>In conjuction with Tax, corporate consolidation, FP&amp;A, Financial transactions and BU controllers review and implement new LEC/LBC/BU structure for each company.</t>
  </si>
  <si>
    <t>PAY-001-06</t>
  </si>
  <si>
    <t>Create / Update SOPs and Training Documents</t>
  </si>
  <si>
    <t>FAS-001-05</t>
  </si>
  <si>
    <t>VAD-001-01</t>
  </si>
  <si>
    <t>VAD-001-02</t>
  </si>
  <si>
    <t>Contract Separation Training for GSS Team Members</t>
  </si>
  <si>
    <t>Jennifer Kintzel</t>
  </si>
  <si>
    <t>Complete</t>
  </si>
  <si>
    <t xml:space="preserve"> Introduce GSS lead to all sub contractor/ specialist ( Lawyers, accountant, Actuaries, Insurance and saving admistrators )</t>
  </si>
  <si>
    <t>Contact suppliers and agreed on split contract and if possible on potential additional saving</t>
  </si>
  <si>
    <t xml:space="preserve"> Agree with Howmet on the future office space required for GSS Canada ( including rent)</t>
  </si>
  <si>
    <t xml:space="preserve">Agree with Howmet on the future SLA agreements for GSS supports ( Local IT, Procurement, HR services , etc) </t>
  </si>
  <si>
    <t xml:space="preserve"> Cross training on all task to be transferred</t>
  </si>
  <si>
    <t>Up. Co.</t>
  </si>
  <si>
    <t xml:space="preserve">Reduce workforce at upstream GSS Canada base on agreed plan with GPP Canada </t>
  </si>
  <si>
    <t>Agree/ Maximize  what will be transferred to Hungary ( define the model with Hob )</t>
  </si>
  <si>
    <t>Identify orphelin employees that need to be transferred from GPP to Value-add corporate ledger ( Wheels, AFS, AMP, aerospace , GSS, etc)
• Transfer those employees to Howmet payroll  new corporate LBC and agree on charge back to Value add BU</t>
  </si>
  <si>
    <t xml:space="preserve">IT infrastructure , work with IT Canada representative on a detail plan for Ppoeple System for the Carve out </t>
  </si>
  <si>
    <t>Create people assignments and complete training</t>
  </si>
  <si>
    <t>A/P-001-04</t>
  </si>
  <si>
    <t>Duplicate and create set of procedures for Value Add</t>
  </si>
  <si>
    <t>Johane Goulet</t>
  </si>
  <si>
    <t>Benefits and Administration</t>
  </si>
  <si>
    <t xml:space="preserve">Create or adjust the Policy of Benefits according to the rules </t>
  </si>
  <si>
    <t>Setup the Payroll system to apply the Benefits Policies of New Co. (duplicate the rules of workflows, parameters of benefits discount files, default and rules to discount the benefits)</t>
  </si>
  <si>
    <t>Duplicate the internal controls for New Co. to guarantee the acuracy of process</t>
  </si>
  <si>
    <t>Create or adjust the flows and procedures regarding Benefits process</t>
  </si>
  <si>
    <t>Create the New Co. in the Global People System (GPS) and associate the LBC, Department and Fiscal Code to allocate the employess</t>
  </si>
  <si>
    <t>Tax, Legal, Treasury. Legal department has to confirm the new names for locations. IT: GBS system will need to be updated for name</t>
  </si>
  <si>
    <t>PEN-001-05</t>
  </si>
  <si>
    <t>PEN-001-06</t>
  </si>
  <si>
    <t>PEN-001-07</t>
  </si>
  <si>
    <t>PEN-001-08</t>
  </si>
  <si>
    <t>PEN-001-10</t>
  </si>
  <si>
    <t>BENEFITS AND ADMINISTRATION</t>
  </si>
  <si>
    <t>Poeple System Support</t>
  </si>
  <si>
    <t>All</t>
  </si>
  <si>
    <t>Risk of system clones not completing on time and delaying integrated functional testing (data, applications, interfaces) and remediation.</t>
  </si>
  <si>
    <t>Participate with GIS, and deliver needed inputs and knowledge…prepare for timely and thorough testing.</t>
  </si>
  <si>
    <t>Need to ensure sufficient testing resources are in place to support functional testing. Extra resources need to be brought with proper lead time so as to be productive during testing and remediation.</t>
  </si>
  <si>
    <t>Resources for growth/sweeps need to be hired earlier so that we have resources freed up for testing.</t>
  </si>
  <si>
    <t>Risk of filling dis-synergie positions too late. There are a number of key open positions, where we need to start hiring asap. E.g. Payment team member, US-AUS-CAN AP Team Lead, Functional Support PO/Inv, TBO team members</t>
  </si>
  <si>
    <t>Discuss whether we can start posting jobs and seeking for candidates. Need approval for these positions asap.</t>
  </si>
  <si>
    <t>Pension Fund – It will take more than two years to get all government approvals</t>
  </si>
  <si>
    <t>Get the final corporate structure by 2/2/016 for both companies and name change for 3/31/2016</t>
  </si>
  <si>
    <t xml:space="preserve">Alcoa GIS resources availability on time </t>
  </si>
  <si>
    <t>Pension Funds - Change name on saving plan (DC) contract</t>
  </si>
  <si>
    <t>Insurance - Change  benefits  contract name</t>
  </si>
  <si>
    <t>Archive,gov stat, legal books etc - Updates minutes books</t>
  </si>
  <si>
    <t>TAX-001-02</t>
  </si>
  <si>
    <t>PEO-001-01</t>
  </si>
  <si>
    <t>VAD-001-03</t>
  </si>
  <si>
    <t>VAD-001-04</t>
  </si>
  <si>
    <t>VAD-001-05</t>
  </si>
  <si>
    <t>VAD-001-06</t>
  </si>
  <si>
    <t>VAD-001-07</t>
  </si>
  <si>
    <t>VAD-001-08</t>
  </si>
  <si>
    <t>VAD-001-09</t>
  </si>
  <si>
    <t>Duplicate HCMCa for value add in Canada</t>
  </si>
  <si>
    <t>ASP-001-04</t>
  </si>
  <si>
    <t>Review and update ASAT process and content</t>
  </si>
  <si>
    <t>Andre Lahaie</t>
  </si>
  <si>
    <t>ASAT</t>
  </si>
  <si>
    <t>Establish organization structure, name changes, BU entity hierarchy</t>
  </si>
  <si>
    <t>Common Milestone ID</t>
  </si>
  <si>
    <t>Payroll Model (Vendor or In-house) / System</t>
  </si>
  <si>
    <t>Des Jardins</t>
  </si>
  <si>
    <t>T&amp;A Model (Vendor or In-house)</t>
  </si>
  <si>
    <t>UP Co # Employees</t>
  </si>
  <si>
    <t>VA Co # Employees</t>
  </si>
  <si>
    <t>People Services Separation Strategy Milestone</t>
  </si>
  <si>
    <t>MPS_1</t>
  </si>
  <si>
    <t>Define/confirm target GSS organization structures to support scope of services for both companies.</t>
  </si>
  <si>
    <t>IT System Separation Milestone</t>
  </si>
  <si>
    <t>MPS_2</t>
  </si>
  <si>
    <t>Determine IT system requirements and strategy by country</t>
  </si>
  <si>
    <t>MPS_3</t>
  </si>
  <si>
    <t>Align IT systems strategy with IT organization</t>
  </si>
  <si>
    <t>MPS_4</t>
  </si>
  <si>
    <t>Obtain system scope of work and timeline from vendor to stand- up second system</t>
  </si>
  <si>
    <t>MPS_5</t>
  </si>
  <si>
    <t>Obtain IT sign off for vendor owned system scope of work</t>
  </si>
  <si>
    <t>MPS_6</t>
  </si>
  <si>
    <t>Procurement to execute vendor owned system scope of work for standing up second system</t>
  </si>
  <si>
    <t>MPS_7</t>
  </si>
  <si>
    <t>Vendor commences work to stand-up separate system</t>
  </si>
  <si>
    <t>MPS_8</t>
  </si>
  <si>
    <t>Stakeholder Sign off on vendor completion of standing up second system</t>
  </si>
  <si>
    <t>MPS_9</t>
  </si>
  <si>
    <t xml:space="preserve">Obtain final Value Add Co and Upstream organization structures to set up in People Services IT Systems </t>
  </si>
  <si>
    <t>MPS_10</t>
  </si>
  <si>
    <t>Complete IT  system configuration with target condition in preparation for testing</t>
  </si>
  <si>
    <t>MPS_11</t>
  </si>
  <si>
    <t>Participate in EBS Oracle- Test Test Event 1- 3/15- 4/15</t>
  </si>
  <si>
    <t>MPS_12</t>
  </si>
  <si>
    <t xml:space="preserve">Participate in EBS Oracle  - CRP testing 4/18 - 5/20 </t>
  </si>
  <si>
    <t>MPS_13</t>
  </si>
  <si>
    <t>Participate in EBS Oracle  - UAT testing 5/23 - 7/8</t>
  </si>
  <si>
    <t>MPS_14</t>
  </si>
  <si>
    <t>Vendor owned IT System/Application testing</t>
  </si>
  <si>
    <t>MPS_15</t>
  </si>
  <si>
    <t>Work with Legal on the Safe Harbor agreement - especially for the locations in Europe and US that have the services provided from the HUB</t>
  </si>
  <si>
    <t>MPS_16</t>
  </si>
  <si>
    <t xml:space="preserve">Complete employee physical and electronic data purging </t>
  </si>
  <si>
    <t>MPS_17</t>
  </si>
  <si>
    <t>Complete the Testing of critical processes for Compensation (Hourly performance pay, compensation planning) and Talent Management (goal reporting, end cycle).</t>
  </si>
  <si>
    <t>MPS_18</t>
  </si>
  <si>
    <t>Single Sign on - Remediate Single Sign on and define a solution for external SSO that works for the 2 companies within GPS. Includes testing the solution with all 3rd party vendors and internal applications.</t>
  </si>
  <si>
    <t>MPS_19</t>
  </si>
  <si>
    <t>Participate in EBS Oracle  - Cutover 7/15 - 7/31 -  established live production system - if needed</t>
  </si>
  <si>
    <t>MPS_20</t>
  </si>
  <si>
    <t>Operational readiness checkpoint completed with any gaps identified and action plans developed to ensure organizations, processes, and systems are ready for OD1.</t>
  </si>
  <si>
    <t>GSS People Services Organization Separation Milestones</t>
  </si>
  <si>
    <t>MPS_21</t>
  </si>
  <si>
    <t>Finalize the implementation of the new target GSS PS organizations for Value Add Co. and Upstream Co.</t>
  </si>
  <si>
    <t>MPS_22</t>
  </si>
  <si>
    <t>Complete GSS employee knowledge transfer/training required for the new GSS Value Add and Upstream organizations.</t>
  </si>
  <si>
    <t>MPS_23</t>
  </si>
  <si>
    <t>Validate the Support Model is in place prior to the separation (Kiosks, HR Portal, HR Call Center and Escalation Level)</t>
  </si>
  <si>
    <t>VAD-001-10</t>
  </si>
  <si>
    <t xml:space="preserve"> Identify required workforce for Value-add GSS Canada and prepare posting. • Agreed on Permanent vs. contractual employees with GSS lead 
Finalize the implementation of the new target GSS PS organizations for Value Add Co. and Upstream Co.</t>
  </si>
  <si>
    <t>Split  payroll  Desjardins contract
Procurement to execute vendor owned system scope of work for standing up second system</t>
  </si>
  <si>
    <t>Split Kronos contract
Procurement to execute vendor owned system scope of work for standing up second system</t>
  </si>
  <si>
    <t>PAY-001-10</t>
  </si>
  <si>
    <t>T&amp;A-001-05</t>
  </si>
  <si>
    <t>T&amp;A-001-06</t>
  </si>
  <si>
    <t>N/A</t>
  </si>
  <si>
    <t>VAD-001-11</t>
  </si>
  <si>
    <t>PAY-001-00</t>
  </si>
  <si>
    <t>PAY-001-07</t>
  </si>
  <si>
    <t>PAY-001-08</t>
  </si>
  <si>
    <t>PAY-001-12</t>
  </si>
  <si>
    <t>PAY-001-13</t>
  </si>
  <si>
    <t>PAY-001-14</t>
  </si>
  <si>
    <t>PAY-001-15</t>
  </si>
  <si>
    <t>PAY-001-16</t>
  </si>
  <si>
    <t>PAY-001-17</t>
  </si>
  <si>
    <t>PAY-001-18</t>
  </si>
  <si>
    <t>PAY-001-19</t>
  </si>
  <si>
    <t>Alain Taillefer_Canada Other</t>
  </si>
  <si>
    <t>AT08</t>
  </si>
  <si>
    <t>AT16</t>
  </si>
  <si>
    <t>AT17</t>
  </si>
  <si>
    <t>AT23</t>
  </si>
  <si>
    <t>AT24</t>
  </si>
  <si>
    <t>AT25</t>
  </si>
  <si>
    <t>AT26</t>
  </si>
  <si>
    <t>Alain Taillefer_Mexico People Services</t>
  </si>
  <si>
    <t>Alain Taillefer_Mexico Finance</t>
  </si>
  <si>
    <t>Alain Taillefer_Canada People Services</t>
  </si>
  <si>
    <t>FAS Mexico</t>
  </si>
  <si>
    <t>Accounts Payable Mexico</t>
  </si>
  <si>
    <t>Accounts Payable Canada</t>
  </si>
  <si>
    <t>Accounts Receivable Mexico</t>
  </si>
  <si>
    <t>Accounts Receivable Canada</t>
  </si>
  <si>
    <t>T&amp;E Mexico</t>
  </si>
  <si>
    <t>T&amp;E Canada</t>
  </si>
  <si>
    <t>Corporate &amp; VAT taxes Mexico</t>
  </si>
  <si>
    <t>Corporate &amp; VAT taxes Canada</t>
  </si>
  <si>
    <t>Alain Taillefer_Canada People Services Other</t>
  </si>
  <si>
    <t>Alain Taillefer_Canada Compliance and reporting</t>
  </si>
  <si>
    <t>Alain Taillefer_Canada  People Services Other</t>
  </si>
  <si>
    <t>Define/confirm target organization for MEX and CAN</t>
  </si>
  <si>
    <t xml:space="preserve">MPS_1
</t>
  </si>
  <si>
    <t>FS_2</t>
  </si>
  <si>
    <t>FS_3</t>
  </si>
  <si>
    <t>FS_11</t>
  </si>
  <si>
    <t>FS_24</t>
  </si>
  <si>
    <t>Finalize implementation and testing plans with banks</t>
  </si>
  <si>
    <t>FS_12</t>
  </si>
  <si>
    <t>Alain Tailler_Finance</t>
  </si>
  <si>
    <t>FS_15</t>
  </si>
  <si>
    <t>FS_9</t>
  </si>
  <si>
    <t>Obtain needed separation resources to assist with acitvities suc as system testing</t>
  </si>
  <si>
    <t>FS_4</t>
  </si>
  <si>
    <t>Stakeholder Sign off on vendor completion of standing up second system which is ready for testing</t>
  </si>
  <si>
    <t>FS_7</t>
  </si>
  <si>
    <t xml:space="preserve">Obtain approval hierarchies for purchasing for each location from BU and RU controllership </t>
  </si>
  <si>
    <t>Obtain legal entity and BU entity hierarchy structures from Transaction Execution</t>
  </si>
  <si>
    <t>FS_10</t>
  </si>
  <si>
    <t xml:space="preserve">Finalize and execute comingled data strategy for shared organizations </t>
  </si>
  <si>
    <t>FS_8</t>
  </si>
  <si>
    <t>Test Event 1- Internal testing (3/15- 4/15)</t>
  </si>
  <si>
    <t>Create cutover plan between end of system clone and OD 1</t>
  </si>
  <si>
    <t>FS_14</t>
  </si>
  <si>
    <t>FS_16</t>
  </si>
  <si>
    <t>FS_17</t>
  </si>
  <si>
    <t xml:space="preserve">Complete confidential physical and electronic data purging </t>
  </si>
  <si>
    <t>FS_19</t>
  </si>
  <si>
    <t>Close intercompany transactions and update customer information for Value Add Co and Upstream Co.</t>
  </si>
  <si>
    <t>Operational readiness checkpoint</t>
  </si>
  <si>
    <t>Legal Day 1 Go live- system and functional requirements complete</t>
  </si>
  <si>
    <t>FS_21</t>
  </si>
  <si>
    <t>FS_22</t>
  </si>
  <si>
    <t>FS_23</t>
  </si>
  <si>
    <t>Complete any GSS knowledge transfer/training required for Value Add and Upstream Co</t>
  </si>
  <si>
    <t>Implement target GSS organization for Value Add Co. and Upstream Co.</t>
  </si>
  <si>
    <t>FS_25</t>
  </si>
  <si>
    <t>Define/confirm GSS Finance scope of services for BU's and locations</t>
  </si>
  <si>
    <t>FS_1</t>
  </si>
  <si>
    <t>FAS-003-01</t>
  </si>
  <si>
    <t>FAS-003-02</t>
  </si>
  <si>
    <t>FAS-003-03</t>
  </si>
  <si>
    <t>FAS-003-04</t>
  </si>
  <si>
    <t>FAS-005-01</t>
  </si>
  <si>
    <t>FAS-005-02</t>
  </si>
  <si>
    <t>FAS-001-06</t>
  </si>
  <si>
    <t>FAS-001-07</t>
  </si>
  <si>
    <t>FAS-004-01</t>
  </si>
  <si>
    <t>4/31/2016</t>
  </si>
  <si>
    <t>PAY-001-21</t>
  </si>
  <si>
    <t>PAY-001-22</t>
  </si>
  <si>
    <t>PAY-001-23</t>
  </si>
  <si>
    <t>MPS_26</t>
  </si>
  <si>
    <t>MPS_24</t>
  </si>
  <si>
    <t>MPS_25</t>
  </si>
  <si>
    <t>Off Track</t>
  </si>
  <si>
    <t xml:space="preserve">Agree with Value Add GGS lead on the proposed structure/org-chart for future GSS Canada </t>
  </si>
  <si>
    <t>Start Date Review</t>
  </si>
  <si>
    <t>Completion Date Review</t>
  </si>
  <si>
    <t>% Complete Progression Review</t>
  </si>
  <si>
    <t>Off Track or at risk</t>
  </si>
  <si>
    <t>% Tasks for Review Flag</t>
  </si>
  <si>
    <t>Start Date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</si>
</sst>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_(&quot;$&quot;* \(#,##0.00\);_(&quot;$&quot;* &quot;-&quot;??_);_(@_)"/>
    <numFmt numFmtId="165" formatCode="_-[$€-2]* #,##0.00_-;\-[$€-2]* #,##0.00_-;_-[$€-2]* &quot;-&quot;??_-"/>
    <numFmt numFmtId="166" formatCode="mm/dd/yyyy;@"/>
    <numFmt numFmtId="167" formatCode="m/d/yy;@"/>
    <numFmt numFmtId="168" formatCode="mm/dd/yy;@"/>
    <numFmt numFmtId="169" formatCode="_(&quot;$&quot;* #,##0_);_(&quot;$&quot;* \(#,##0\);_(&quot;$&quot;* &quot;-&quot;??_);_(@_)"/>
    <numFmt numFmtId="170" formatCode="[$-409]d\-mmm\-yy;@"/>
  </numFmts>
  <fonts count="66"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2"/>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scheme val="minor"/>
    </font>
    <font>
      <b/>
      <sz val="10"/>
      <name val="Arial"/>
      <family val="2"/>
    </font>
    <font>
      <sz val="10"/>
      <name val="Arial"/>
      <family val="2"/>
      <scheme val="major"/>
    </font>
    <font>
      <b/>
      <sz val="20"/>
      <name val="Arial"/>
      <family val="2"/>
      <scheme val="major"/>
    </font>
    <font>
      <sz val="12"/>
      <name val="Arial"/>
      <family val="2"/>
      <scheme val="major"/>
    </font>
    <font>
      <b/>
      <sz val="12"/>
      <color theme="0"/>
      <name val="Arial"/>
      <family val="2"/>
      <scheme val="major"/>
    </font>
    <font>
      <sz val="12"/>
      <color theme="0"/>
      <name val="Arial"/>
      <family val="2"/>
      <scheme val="major"/>
    </font>
    <font>
      <b/>
      <sz val="11"/>
      <color theme="1"/>
      <name val="Arial"/>
      <family val="2"/>
    </font>
    <font>
      <b/>
      <sz val="12"/>
      <name val="Arial"/>
      <family val="2"/>
      <scheme val="major"/>
    </font>
    <font>
      <i/>
      <sz val="12"/>
      <name val="Arial"/>
      <family val="2"/>
      <scheme val="major"/>
    </font>
    <font>
      <b/>
      <sz val="22"/>
      <color rgb="FFFFFFFF"/>
      <name val="Verdana"/>
      <family val="2"/>
    </font>
    <font>
      <b/>
      <sz val="20"/>
      <color rgb="FFFFFFFF"/>
      <name val="Verdana"/>
      <family val="2"/>
    </font>
    <font>
      <sz val="10"/>
      <name val="Arial"/>
      <family val="2"/>
    </font>
    <font>
      <sz val="11"/>
      <color theme="1"/>
      <name val="Arial"/>
      <family val="2"/>
    </font>
    <font>
      <i/>
      <sz val="12"/>
      <color theme="1"/>
      <name val="Arial"/>
      <family val="2"/>
      <scheme val="major"/>
    </font>
    <font>
      <sz val="12"/>
      <color theme="1"/>
      <name val="Arial"/>
      <family val="2"/>
      <scheme val="major"/>
    </font>
    <font>
      <b/>
      <i/>
      <sz val="12"/>
      <color theme="0"/>
      <name val="Arial"/>
      <family val="2"/>
    </font>
    <font>
      <b/>
      <sz val="18"/>
      <color theme="0"/>
      <name val="Arial"/>
      <family val="2"/>
      <scheme val="major"/>
    </font>
    <font>
      <b/>
      <sz val="10"/>
      <name val="Arial"/>
      <family val="2"/>
      <scheme val="major"/>
    </font>
    <font>
      <u/>
      <sz val="12"/>
      <color theme="1"/>
      <name val="Arial"/>
      <family val="2"/>
    </font>
    <font>
      <sz val="12"/>
      <color theme="1"/>
      <name val="Arial"/>
      <family val="2"/>
    </font>
    <font>
      <b/>
      <sz val="14"/>
      <name val="Arial"/>
      <family val="2"/>
      <scheme val="major"/>
    </font>
    <font>
      <b/>
      <u/>
      <sz val="14"/>
      <name val="Arial"/>
      <family val="2"/>
      <scheme val="major"/>
    </font>
    <font>
      <sz val="10"/>
      <color theme="0"/>
      <name val="Arial"/>
      <family val="2"/>
      <scheme val="major"/>
    </font>
    <font>
      <i/>
      <sz val="12"/>
      <color theme="1"/>
      <name val="Arial"/>
      <family val="2"/>
      <scheme val="minor"/>
    </font>
    <font>
      <b/>
      <sz val="10"/>
      <color theme="0"/>
      <name val="Arial"/>
      <family val="2"/>
      <scheme val="major"/>
    </font>
    <font>
      <sz val="10"/>
      <name val="Arial"/>
      <family val="2"/>
      <charset val="238"/>
    </font>
    <font>
      <sz val="12"/>
      <name val="Arial"/>
      <family val="2"/>
      <scheme val="major"/>
    </font>
    <font>
      <sz val="9"/>
      <color indexed="81"/>
      <name val="Tahoma"/>
      <family val="2"/>
    </font>
    <font>
      <b/>
      <sz val="9"/>
      <color indexed="81"/>
      <name val="Tahoma"/>
      <family val="2"/>
    </font>
    <font>
      <sz val="8"/>
      <color rgb="FF000000"/>
      <name val="Arial"/>
      <family val="2"/>
    </font>
    <font>
      <sz val="10"/>
      <color theme="1"/>
      <name val="Arial"/>
      <family val="2"/>
    </font>
    <font>
      <b/>
      <sz val="10"/>
      <color theme="0"/>
      <name val="Arial"/>
      <family val="2"/>
    </font>
    <font>
      <sz val="12"/>
      <color theme="1"/>
      <name val="Arial"/>
      <family val="2"/>
      <scheme val="major"/>
    </font>
    <font>
      <sz val="10"/>
      <color theme="1"/>
      <name val="Arial"/>
      <family val="2"/>
    </font>
    <font>
      <sz val="12"/>
      <color theme="1"/>
      <name val="Arial"/>
      <family val="2"/>
      <scheme val="minor"/>
    </font>
    <font>
      <sz val="10"/>
      <name val="Arial"/>
      <scheme val="major"/>
    </font>
    <font>
      <b/>
      <sz val="12"/>
      <color theme="0"/>
      <name val="Arial"/>
      <scheme val="major"/>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4487"/>
        <bgColor indexed="64"/>
      </patternFill>
    </fill>
    <fill>
      <patternFill patternType="solid">
        <fgColor rgb="FF002060"/>
        <bgColor indexed="64"/>
      </patternFill>
    </fill>
    <fill>
      <patternFill patternType="solid">
        <fgColor rgb="FF37609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3376"/>
        <bgColor indexed="64"/>
      </patternFill>
    </fill>
    <fill>
      <patternFill patternType="solid">
        <fgColor theme="0" tint="-0.499984740745262"/>
        <bgColor indexed="64"/>
      </patternFill>
    </fill>
    <fill>
      <patternFill patternType="darkDown">
        <bgColor theme="0" tint="-0.14996795556505021"/>
      </patternFill>
    </fill>
    <fill>
      <patternFill patternType="lightUp">
        <bgColor theme="0" tint="-4.9989318521683403E-2"/>
      </patternFill>
    </fill>
    <fill>
      <patternFill patternType="solid">
        <fgColor theme="0" tint="-4.9989318521683403E-2"/>
        <bgColor indexed="64"/>
      </patternFill>
    </fill>
    <fill>
      <patternFill patternType="solid">
        <fgColor theme="8" tint="-0.249977111117893"/>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8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top style="thin">
        <color theme="4"/>
      </top>
      <bottom/>
      <diagonal/>
    </border>
    <border>
      <left style="thin">
        <color theme="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style="thin">
        <color theme="0"/>
      </left>
      <right style="thin">
        <color theme="0"/>
      </right>
      <top style="thin">
        <color theme="0"/>
      </top>
      <bottom style="thin">
        <color theme="0"/>
      </bottom>
      <diagonal/>
    </border>
    <border>
      <left/>
      <right/>
      <top style="thin">
        <color theme="4"/>
      </top>
      <bottom/>
      <diagonal/>
    </border>
    <border>
      <left style="thin">
        <color theme="0"/>
      </left>
      <right/>
      <top style="thin">
        <color theme="4"/>
      </top>
      <bottom style="thin">
        <color theme="4" tint="0.39997558519241921"/>
      </bottom>
      <diagonal/>
    </border>
    <border>
      <left style="thin">
        <color theme="0"/>
      </left>
      <right style="thin">
        <color theme="0"/>
      </right>
      <top style="thin">
        <color theme="4"/>
      </top>
      <bottom style="thin">
        <color theme="4" tint="0.39997558519241921"/>
      </bottom>
      <diagonal/>
    </border>
    <border>
      <left style="thin">
        <color theme="4" tint="0.39997558519241921"/>
      </left>
      <right style="thin">
        <color theme="0"/>
      </right>
      <top style="thin">
        <color theme="4"/>
      </top>
      <bottom style="thin">
        <color theme="4" tint="0.39997558519241921"/>
      </bottom>
      <diagonal/>
    </border>
    <border>
      <left/>
      <right/>
      <top/>
      <bottom style="thin">
        <color theme="4" tint="0.39997558519241921"/>
      </bottom>
      <diagonal/>
    </border>
    <border>
      <left/>
      <right style="thin">
        <color theme="0"/>
      </right>
      <top/>
      <bottom style="thin">
        <color theme="4" tint="0.39997558519241921"/>
      </bottom>
      <diagonal/>
    </border>
    <border>
      <left style="thin">
        <color theme="0"/>
      </left>
      <right style="thin">
        <color theme="0"/>
      </right>
      <top style="thin">
        <color theme="4" tint="0.39997558519241921"/>
      </top>
      <bottom/>
      <diagonal/>
    </border>
    <border>
      <left style="thin">
        <color theme="0"/>
      </left>
      <right/>
      <top style="thin">
        <color theme="0"/>
      </top>
      <bottom/>
      <diagonal/>
    </border>
    <border>
      <left style="thin">
        <color theme="0"/>
      </left>
      <right style="thin">
        <color theme="0"/>
      </right>
      <top style="thin">
        <color theme="0"/>
      </top>
      <bottom/>
      <diagonal/>
    </border>
    <border>
      <left/>
      <right/>
      <top style="thin">
        <color theme="4" tint="0.39997558519241921"/>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thin">
        <color theme="0"/>
      </left>
      <right style="thin">
        <color theme="0"/>
      </right>
      <top style="thin">
        <color indexed="64"/>
      </top>
      <bottom/>
      <diagonal/>
    </border>
    <border>
      <left/>
      <right style="thin">
        <color indexed="64"/>
      </right>
      <top style="dotted">
        <color indexed="64"/>
      </top>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dotted">
        <color indexed="64"/>
      </top>
      <bottom/>
      <diagonal/>
    </border>
    <border>
      <left style="thin">
        <color theme="0"/>
      </left>
      <right style="thin">
        <color rgb="FFFFFFFF"/>
      </right>
      <top style="thin">
        <color theme="0"/>
      </top>
      <bottom/>
      <diagonal/>
    </border>
    <border>
      <left style="thin">
        <color theme="0"/>
      </left>
      <right/>
      <top/>
      <bottom style="thin">
        <color theme="4" tint="0.39997558519241921"/>
      </bottom>
      <diagonal/>
    </border>
    <border>
      <left/>
      <right/>
      <top style="thin">
        <color theme="4"/>
      </top>
      <bottom style="thin">
        <color theme="4" tint="0.39994506668294322"/>
      </bottom>
      <diagonal/>
    </border>
    <border>
      <left style="thin">
        <color theme="0"/>
      </left>
      <right/>
      <top style="thin">
        <color theme="4"/>
      </top>
      <bottom style="thin">
        <color theme="4" tint="0.39994506668294322"/>
      </bottom>
      <diagonal/>
    </border>
    <border>
      <left style="thin">
        <color theme="0"/>
      </left>
      <right/>
      <top style="thin">
        <color theme="4" tint="0.39997558519241921"/>
      </top>
      <bottom style="thin">
        <color theme="4" tint="0.39994506668294322"/>
      </bottom>
      <diagonal/>
    </border>
    <border>
      <left style="thin">
        <color theme="0"/>
      </left>
      <right style="thin">
        <color theme="4" tint="0.39997558519241921"/>
      </right>
      <top style="thin">
        <color theme="4"/>
      </top>
      <bottom style="thin">
        <color theme="4" tint="0.39994506668294322"/>
      </bottom>
      <diagonal/>
    </border>
    <border>
      <left/>
      <right/>
      <top style="thin">
        <color theme="4" tint="0.39994506668294322"/>
      </top>
      <bottom style="thin">
        <color theme="4" tint="0.39994506668294322"/>
      </bottom>
      <diagonal/>
    </border>
    <border>
      <left style="thin">
        <color theme="0"/>
      </left>
      <right/>
      <top style="thin">
        <color theme="4" tint="0.39994506668294322"/>
      </top>
      <bottom style="thin">
        <color theme="4" tint="0.39994506668294322"/>
      </bottom>
      <diagonal/>
    </border>
    <border>
      <left style="thin">
        <color theme="0"/>
      </left>
      <right style="thin">
        <color theme="4" tint="0.39997558519241921"/>
      </right>
      <top style="thin">
        <color theme="4" tint="0.39994506668294322"/>
      </top>
      <bottom style="thin">
        <color theme="4" tint="0.39994506668294322"/>
      </bottom>
      <diagonal/>
    </border>
    <border>
      <left/>
      <right/>
      <top style="thin">
        <color theme="4" tint="0.39994506668294322"/>
      </top>
      <bottom style="thin">
        <color theme="4" tint="0.39997558519241921"/>
      </bottom>
      <diagonal/>
    </border>
    <border>
      <left style="thin">
        <color theme="0"/>
      </left>
      <right/>
      <top style="thin">
        <color theme="4" tint="0.39994506668294322"/>
      </top>
      <bottom style="thin">
        <color theme="4"/>
      </bottom>
      <diagonal/>
    </border>
    <border>
      <left style="thin">
        <color theme="0"/>
      </left>
      <right style="thin">
        <color theme="4" tint="0.39997558519241921"/>
      </right>
      <top style="thin">
        <color theme="4" tint="0.39994506668294322"/>
      </top>
      <bottom style="thin">
        <color theme="4"/>
      </bottom>
      <diagonal/>
    </border>
    <border>
      <left/>
      <right/>
      <top style="thin">
        <color rgb="FF376092"/>
      </top>
      <bottom style="thin">
        <color rgb="FF376092"/>
      </bottom>
      <diagonal/>
    </border>
    <border>
      <left style="thin">
        <color theme="0"/>
      </left>
      <right style="thin">
        <color indexed="64"/>
      </right>
      <top/>
      <bottom/>
      <diagonal/>
    </border>
    <border>
      <left style="thin">
        <color theme="0"/>
      </left>
      <right style="thin">
        <color rgb="FFFFFFFF"/>
      </right>
      <top/>
      <bottom/>
      <diagonal/>
    </border>
    <border>
      <left/>
      <right/>
      <top style="thin">
        <color theme="4" tint="0.39994506668294322"/>
      </top>
      <bottom/>
      <diagonal/>
    </border>
    <border>
      <left style="thin">
        <color theme="0"/>
      </left>
      <right/>
      <top style="thin">
        <color theme="4" tint="0.39994506668294322"/>
      </top>
      <bottom/>
      <diagonal/>
    </border>
    <border>
      <left style="thin">
        <color theme="0"/>
      </left>
      <right style="thin">
        <color theme="4" tint="0.39997558519241921"/>
      </right>
      <top style="thin">
        <color theme="4" tint="0.3999450666829432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rgb="FF376092"/>
      </top>
      <bottom/>
      <diagonal/>
    </border>
    <border>
      <left style="thin">
        <color indexed="64"/>
      </left>
      <right style="thin">
        <color indexed="64"/>
      </right>
      <top style="thin">
        <color indexed="64"/>
      </top>
      <bottom/>
      <diagonal/>
    </border>
    <border>
      <left/>
      <right style="thin">
        <color auto="1"/>
      </right>
      <top style="thin">
        <color rgb="FF376092"/>
      </top>
      <bottom/>
      <diagonal/>
    </border>
    <border>
      <left style="thin">
        <color auto="1"/>
      </left>
      <right/>
      <top style="thin">
        <color rgb="FF376092"/>
      </top>
      <bottom/>
      <diagonal/>
    </border>
    <border>
      <left style="thin">
        <color theme="0"/>
      </left>
      <right style="thin">
        <color theme="0"/>
      </right>
      <top/>
      <bottom style="thin">
        <color rgb="FF376092"/>
      </bottom>
      <diagonal/>
    </border>
    <border>
      <left style="thin">
        <color theme="0"/>
      </left>
      <right style="thin">
        <color theme="0"/>
      </right>
      <top style="thin">
        <color theme="4" tint="0.39997558519241921"/>
      </top>
      <bottom style="thin">
        <color theme="4" tint="0.39997558519241921"/>
      </bottom>
      <diagonal/>
    </border>
    <border>
      <left style="medium">
        <color rgb="FFFFFFFF"/>
      </left>
      <right style="medium">
        <color rgb="FFFFFFFF"/>
      </right>
      <top style="medium">
        <color rgb="FFFFFFFF"/>
      </top>
      <bottom style="thick">
        <color rgb="FFFFFFFF"/>
      </bottom>
      <diagonal/>
    </border>
    <border>
      <left style="thin">
        <color theme="4" tint="0.39997558519241921"/>
      </left>
      <right/>
      <top style="thin">
        <color theme="4"/>
      </top>
      <bottom/>
      <diagonal/>
    </border>
    <border>
      <left style="thin">
        <color auto="1"/>
      </left>
      <right/>
      <top style="thin">
        <color theme="4"/>
      </top>
      <bottom/>
      <diagonal/>
    </border>
    <border>
      <left style="thin">
        <color theme="0"/>
      </left>
      <right/>
      <top style="thin">
        <color rgb="FF376092"/>
      </top>
      <bottom/>
      <diagonal/>
    </border>
    <border>
      <left style="thin">
        <color auto="1"/>
      </left>
      <right style="thin">
        <color theme="0"/>
      </right>
      <top style="thin">
        <color rgb="FF376092"/>
      </top>
      <bottom/>
      <diagonal/>
    </border>
    <border>
      <left style="thin">
        <color theme="4" tint="0.39997558519241921"/>
      </left>
      <right/>
      <top style="thin">
        <color rgb="FF376092"/>
      </top>
      <bottom/>
      <diagonal/>
    </border>
    <border>
      <left style="thin">
        <color auto="1"/>
      </left>
      <right/>
      <top style="thin">
        <color indexed="64"/>
      </top>
      <bottom/>
      <diagonal/>
    </border>
    <border>
      <left style="thin">
        <color theme="0"/>
      </left>
      <right/>
      <top style="thin">
        <color indexed="64"/>
      </top>
      <bottom/>
      <diagonal/>
    </border>
    <border>
      <left/>
      <right/>
      <top style="thin">
        <color rgb="FF376092"/>
      </top>
      <bottom/>
      <diagonal/>
    </border>
    <border>
      <left/>
      <right/>
      <top style="thin">
        <color indexed="64"/>
      </top>
      <bottom/>
      <diagonal/>
    </border>
    <border>
      <left style="thin">
        <color auto="1"/>
      </left>
      <right/>
      <top style="thin">
        <color rgb="FF376092"/>
      </top>
      <bottom style="thin">
        <color theme="4"/>
      </bottom>
      <diagonal/>
    </border>
    <border>
      <left style="thin">
        <color auto="1"/>
      </left>
      <right/>
      <top style="thin">
        <color theme="4" tint="0.39997558519241921"/>
      </top>
      <bottom/>
      <diagonal/>
    </border>
    <border>
      <left style="thin">
        <color auto="1"/>
      </left>
      <right/>
      <top style="thin">
        <color theme="4"/>
      </top>
      <bottom style="thin">
        <color rgb="FF003399"/>
      </bottom>
      <diagonal/>
    </border>
    <border>
      <left style="thin">
        <color auto="1"/>
      </left>
      <right/>
      <top style="thin">
        <color rgb="FF376092"/>
      </top>
      <bottom style="thin">
        <color rgb="FF003399"/>
      </bottom>
      <diagonal/>
    </border>
    <border>
      <left style="thin">
        <color auto="1"/>
      </left>
      <right/>
      <top/>
      <bottom/>
      <diagonal/>
    </border>
    <border>
      <left style="thin">
        <color theme="4" tint="0.39997558519241921"/>
      </left>
      <right/>
      <top/>
      <bottom/>
      <diagonal/>
    </border>
    <border>
      <left/>
      <right/>
      <top style="thin">
        <color rgb="FF376092"/>
      </top>
      <bottom style="thin">
        <color rgb="FF003399"/>
      </bottom>
      <diagonal/>
    </border>
    <border>
      <left style="thin">
        <color theme="4" tint="0.39997558519241921"/>
      </left>
      <right style="thin">
        <color theme="0"/>
      </right>
      <top/>
      <bottom/>
      <diagonal/>
    </border>
    <border>
      <left style="thin">
        <color auto="1"/>
      </left>
      <right style="thin">
        <color auto="1"/>
      </right>
      <top/>
      <bottom style="thin">
        <color rgb="FF376092"/>
      </bottom>
      <diagonal/>
    </border>
    <border>
      <left style="thin">
        <color auto="1"/>
      </left>
      <right/>
      <top/>
      <bottom style="thin">
        <color rgb="FF376092"/>
      </bottom>
      <diagonal/>
    </border>
    <border>
      <left style="thin">
        <color indexed="64"/>
      </left>
      <right style="thin">
        <color indexed="64"/>
      </right>
      <top/>
      <bottom style="thin">
        <color indexed="64"/>
      </bottom>
      <diagonal/>
    </border>
  </borders>
  <cellStyleXfs count="313">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165" fontId="8"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9" fillId="0" borderId="0"/>
    <xf numFmtId="0" fontId="10" fillId="23" borderId="7" applyNumberFormat="0" applyFont="0" applyAlignment="0" applyProtection="0"/>
    <xf numFmtId="0" fontId="24" fillId="20" borderId="8"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7" fillId="0" borderId="0"/>
    <xf numFmtId="0" fontId="6" fillId="0" borderId="0"/>
    <xf numFmtId="0" fontId="5" fillId="0" borderId="0"/>
    <xf numFmtId="0" fontId="9" fillId="0" borderId="0"/>
    <xf numFmtId="0" fontId="4" fillId="0" borderId="0"/>
    <xf numFmtId="0" fontId="3" fillId="0" borderId="0"/>
    <xf numFmtId="9" fontId="40" fillId="0" borderId="0" applyFont="0" applyFill="0" applyBorder="0" applyAlignment="0" applyProtection="0"/>
    <xf numFmtId="0" fontId="41" fillId="0" borderId="0"/>
    <xf numFmtId="164" fontId="40" fillId="0" borderId="0" applyFont="0" applyFill="0" applyBorder="0" applyAlignment="0" applyProtection="0"/>
    <xf numFmtId="0" fontId="2" fillId="0" borderId="0"/>
    <xf numFmtId="0" fontId="2" fillId="0" borderId="0"/>
    <xf numFmtId="0" fontId="9"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9" fontId="9" fillId="0" borderId="0" applyFont="0" applyFill="0" applyBorder="0" applyAlignment="0" applyProtection="0"/>
    <xf numFmtId="164" fontId="9" fillId="0" borderId="0" applyFont="0" applyFill="0" applyBorder="0" applyAlignment="0" applyProtection="0"/>
    <xf numFmtId="0" fontId="1" fillId="0" borderId="0"/>
    <xf numFmtId="0" fontId="1" fillId="0" borderId="0"/>
    <xf numFmtId="0" fontId="9"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9" fillId="23" borderId="7" applyNumberFormat="0" applyFont="0" applyAlignment="0" applyProtection="0"/>
    <xf numFmtId="0" fontId="24" fillId="20" borderId="8"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9" fillId="0" borderId="0" applyFont="0" applyFill="0" applyBorder="0" applyAlignment="0" applyProtection="0"/>
    <xf numFmtId="0" fontId="1" fillId="0" borderId="0"/>
    <xf numFmtId="0" fontId="1" fillId="0" borderId="0"/>
  </cellStyleXfs>
  <cellXfs count="293">
    <xf numFmtId="0" fontId="0" fillId="0" borderId="0" xfId="0"/>
    <xf numFmtId="0" fontId="7" fillId="0" borderId="0" xfId="44"/>
    <xf numFmtId="0" fontId="28" fillId="0" borderId="0" xfId="44" applyFont="1" applyAlignment="1">
      <alignment vertical="top" wrapText="1"/>
    </xf>
    <xf numFmtId="0" fontId="29" fillId="0" borderId="0" xfId="0" applyFont="1"/>
    <xf numFmtId="0" fontId="30" fillId="0" borderId="0" xfId="47" applyFont="1"/>
    <xf numFmtId="166" fontId="30" fillId="0" borderId="0" xfId="47" applyNumberFormat="1" applyFont="1" applyAlignment="1">
      <alignment horizontal="center"/>
    </xf>
    <xf numFmtId="0" fontId="31" fillId="0" borderId="0" xfId="0" applyFont="1" applyAlignment="1">
      <alignment horizontal="left" vertical="center"/>
    </xf>
    <xf numFmtId="0" fontId="32" fillId="0" borderId="0" xfId="0" applyFont="1" applyFill="1" applyBorder="1"/>
    <xf numFmtId="0" fontId="33" fillId="0" borderId="0" xfId="0" applyFont="1" applyFill="1" applyBorder="1" applyAlignment="1">
      <alignment horizontal="center" vertical="center"/>
    </xf>
    <xf numFmtId="0" fontId="34"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2" fillId="0" borderId="0" xfId="0" applyFont="1" applyFill="1" applyBorder="1" applyAlignment="1">
      <alignment wrapText="1"/>
    </xf>
    <xf numFmtId="0" fontId="30" fillId="0" borderId="0" xfId="0" applyFont="1" applyAlignment="1">
      <alignment horizontal="center" vertical="center" wrapText="1"/>
    </xf>
    <xf numFmtId="0" fontId="30" fillId="0" borderId="0" xfId="0" applyFont="1" applyAlignment="1">
      <alignment vertical="center" wrapText="1"/>
    </xf>
    <xf numFmtId="0" fontId="35" fillId="24" borderId="0" xfId="48" applyFont="1" applyFill="1" applyAlignment="1">
      <alignment horizontal="left"/>
    </xf>
    <xf numFmtId="0" fontId="36" fillId="0" borderId="0" xfId="0" applyFont="1" applyFill="1" applyBorder="1" applyAlignment="1">
      <alignment horizontal="left" vertical="top"/>
    </xf>
    <xf numFmtId="0" fontId="30" fillId="0" borderId="0" xfId="0" applyFont="1" applyFill="1"/>
    <xf numFmtId="0" fontId="30" fillId="0" borderId="0" xfId="47" applyFont="1" applyFill="1"/>
    <xf numFmtId="0" fontId="34" fillId="25" borderId="10" xfId="0" applyFont="1" applyFill="1" applyBorder="1" applyAlignment="1" applyProtection="1">
      <alignment horizontal="center" vertical="center" wrapText="1"/>
    </xf>
    <xf numFmtId="0" fontId="32" fillId="24" borderId="0" xfId="0" applyFont="1" applyFill="1" applyBorder="1" applyAlignment="1">
      <alignment horizontal="left" vertical="top"/>
    </xf>
    <xf numFmtId="0" fontId="38" fillId="26" borderId="0" xfId="49" applyFont="1" applyFill="1" applyAlignment="1">
      <alignment horizontal="center"/>
    </xf>
    <xf numFmtId="0" fontId="39" fillId="26" borderId="0" xfId="49" applyFont="1" applyFill="1" applyAlignment="1">
      <alignment horizontal="left" vertical="center" indent="3"/>
    </xf>
    <xf numFmtId="0" fontId="38" fillId="26" borderId="0" xfId="49" applyFont="1" applyFill="1" applyAlignment="1">
      <alignment horizontal="center" vertical="center"/>
    </xf>
    <xf numFmtId="166" fontId="30" fillId="0" borderId="0" xfId="47" applyNumberFormat="1" applyFont="1" applyAlignment="1">
      <alignment horizontal="center" vertical="center"/>
    </xf>
    <xf numFmtId="0" fontId="37" fillId="24" borderId="0" xfId="0" applyFont="1" applyFill="1" applyBorder="1" applyAlignment="1">
      <alignment horizontal="left" vertical="center"/>
    </xf>
    <xf numFmtId="0" fontId="36" fillId="0" borderId="0" xfId="0" applyFont="1" applyFill="1" applyBorder="1" applyAlignment="1">
      <alignment horizontal="center" vertical="center"/>
    </xf>
    <xf numFmtId="0" fontId="37" fillId="24" borderId="13" xfId="0" applyFont="1" applyFill="1" applyBorder="1" applyAlignment="1">
      <alignment horizontal="center" vertical="center" wrapText="1"/>
    </xf>
    <xf numFmtId="0" fontId="37" fillId="24" borderId="12" xfId="0" applyFont="1" applyFill="1" applyBorder="1" applyAlignment="1">
      <alignment horizontal="center" vertical="center" wrapText="1"/>
    </xf>
    <xf numFmtId="0" fontId="34" fillId="27" borderId="11" xfId="0" applyFont="1" applyFill="1" applyBorder="1" applyAlignment="1" applyProtection="1">
      <alignment horizontal="center" vertical="center" wrapText="1"/>
    </xf>
    <xf numFmtId="167" fontId="37" fillId="24" borderId="13" xfId="0" applyNumberFormat="1" applyFont="1" applyFill="1" applyBorder="1" applyAlignment="1">
      <alignment horizontal="center" vertical="center" wrapText="1"/>
    </xf>
    <xf numFmtId="22" fontId="46" fillId="0" borderId="0" xfId="47" applyNumberFormat="1" applyFont="1" applyAlignment="1">
      <alignment horizontal="center"/>
    </xf>
    <xf numFmtId="0" fontId="33" fillId="25" borderId="12" xfId="0" applyFont="1" applyFill="1" applyBorder="1" applyAlignment="1" applyProtection="1">
      <alignment horizontal="center" vertical="center" wrapText="1"/>
    </xf>
    <xf numFmtId="0" fontId="33" fillId="25" borderId="18" xfId="0" applyFont="1" applyFill="1" applyBorder="1" applyAlignment="1">
      <alignment horizontal="center" vertical="center" wrapText="1"/>
    </xf>
    <xf numFmtId="0" fontId="43" fillId="28" borderId="13" xfId="0" applyFont="1" applyFill="1" applyBorder="1" applyAlignment="1">
      <alignment horizontal="center" vertical="center" wrapText="1"/>
    </xf>
    <xf numFmtId="167" fontId="43" fillId="28" borderId="13" xfId="0" applyNumberFormat="1" applyFont="1" applyFill="1" applyBorder="1" applyAlignment="1">
      <alignment horizontal="center" vertical="center" wrapText="1"/>
    </xf>
    <xf numFmtId="9" fontId="43" fillId="28" borderId="13" xfId="50" applyNumberFormat="1" applyFont="1" applyFill="1" applyBorder="1" applyAlignment="1">
      <alignment horizontal="center" vertical="center" wrapText="1"/>
    </xf>
    <xf numFmtId="0" fontId="43" fillId="28" borderId="19" xfId="0" applyFont="1" applyFill="1" applyBorder="1" applyAlignment="1">
      <alignment horizontal="centerContinuous" vertical="center"/>
    </xf>
    <xf numFmtId="0" fontId="49" fillId="0" borderId="0" xfId="0" applyFont="1" applyFill="1" applyBorder="1" applyAlignment="1">
      <alignment horizontal="left" vertical="center"/>
    </xf>
    <xf numFmtId="0" fontId="36" fillId="0" borderId="0" xfId="0" applyFont="1" applyFill="1" applyBorder="1" applyAlignment="1">
      <alignment horizontal="left" vertical="center"/>
    </xf>
    <xf numFmtId="0" fontId="50" fillId="0" borderId="0" xfId="0" applyFont="1" applyFill="1" applyBorder="1" applyAlignment="1">
      <alignment horizontal="left" vertical="center"/>
    </xf>
    <xf numFmtId="0" fontId="43" fillId="28" borderId="21" xfId="0" applyFont="1" applyFill="1" applyBorder="1" applyAlignment="1">
      <alignment horizontal="center" vertical="center" wrapText="1"/>
    </xf>
    <xf numFmtId="167" fontId="43" fillId="28" borderId="21" xfId="0" applyNumberFormat="1" applyFont="1" applyFill="1" applyBorder="1" applyAlignment="1">
      <alignment horizontal="center" vertical="center" wrapText="1"/>
    </xf>
    <xf numFmtId="0" fontId="33" fillId="27" borderId="17" xfId="0" applyFont="1" applyFill="1" applyBorder="1" applyAlignment="1">
      <alignment horizontal="center" vertical="center" textRotation="90" wrapText="1"/>
    </xf>
    <xf numFmtId="0" fontId="33" fillId="27" borderId="18" xfId="0" applyFont="1" applyFill="1" applyBorder="1" applyAlignment="1">
      <alignment horizontal="center" vertical="center" textRotation="90" wrapText="1"/>
    </xf>
    <xf numFmtId="0" fontId="33" fillId="27" borderId="26" xfId="0" applyFont="1" applyFill="1" applyBorder="1" applyAlignment="1">
      <alignment horizontal="center" vertical="center" textRotation="90" wrapText="1"/>
    </xf>
    <xf numFmtId="0" fontId="43" fillId="28" borderId="27" xfId="0" applyFont="1" applyFill="1" applyBorder="1" applyAlignment="1">
      <alignment horizontal="centerContinuous" vertical="center"/>
    </xf>
    <xf numFmtId="0" fontId="43" fillId="28" borderId="28" xfId="0" applyFont="1" applyFill="1" applyBorder="1" applyAlignment="1">
      <alignment horizontal="centerContinuous" vertical="center"/>
    </xf>
    <xf numFmtId="0" fontId="33" fillId="25" borderId="29" xfId="0" applyFont="1" applyFill="1" applyBorder="1" applyAlignment="1">
      <alignment horizontal="center" vertical="center" wrapText="1"/>
    </xf>
    <xf numFmtId="0" fontId="43" fillId="28" borderId="20" xfId="0" applyFont="1" applyFill="1" applyBorder="1" applyAlignment="1">
      <alignment horizontal="center" vertical="center" wrapText="1"/>
    </xf>
    <xf numFmtId="0" fontId="2" fillId="0" borderId="30" xfId="53" applyBorder="1" applyAlignment="1">
      <alignment horizontal="center" vertical="center" wrapText="1"/>
    </xf>
    <xf numFmtId="0" fontId="2" fillId="0" borderId="32" xfId="53" applyBorder="1" applyAlignment="1">
      <alignment horizontal="center" vertical="center" wrapText="1"/>
    </xf>
    <xf numFmtId="0" fontId="2" fillId="0" borderId="33" xfId="53" applyBorder="1" applyAlignment="1">
      <alignment horizontal="center" vertical="center" wrapText="1"/>
    </xf>
    <xf numFmtId="0" fontId="2" fillId="0" borderId="33" xfId="53" applyFont="1" applyBorder="1" applyAlignment="1">
      <alignment horizontal="center" vertical="center" wrapText="1"/>
    </xf>
    <xf numFmtId="0" fontId="33" fillId="25" borderId="34" xfId="38" applyFont="1" applyFill="1" applyBorder="1" applyAlignment="1" applyProtection="1">
      <alignment horizontal="center" vertical="center" wrapText="1"/>
    </xf>
    <xf numFmtId="0" fontId="9" fillId="0" borderId="0" xfId="38"/>
    <xf numFmtId="0" fontId="38" fillId="26" borderId="0" xfId="38" applyFont="1" applyFill="1"/>
    <xf numFmtId="22" fontId="29" fillId="0" borderId="0" xfId="38" applyNumberFormat="1" applyFont="1" applyAlignment="1">
      <alignment horizontal="center"/>
    </xf>
    <xf numFmtId="0" fontId="2" fillId="0" borderId="32" xfId="53" applyFill="1" applyBorder="1" applyAlignment="1">
      <alignment horizontal="center" vertical="center" wrapText="1"/>
    </xf>
    <xf numFmtId="0" fontId="33" fillId="25" borderId="11" xfId="38" applyFont="1" applyFill="1" applyBorder="1" applyAlignment="1" applyProtection="1">
      <alignment horizontal="center" vertical="center" wrapText="1"/>
    </xf>
    <xf numFmtId="0" fontId="33" fillId="25" borderId="12" xfId="38" applyFont="1" applyFill="1" applyBorder="1" applyAlignment="1" applyProtection="1">
      <alignment horizontal="center" vertical="center" wrapText="1"/>
    </xf>
    <xf numFmtId="0" fontId="2" fillId="0" borderId="35" xfId="53" applyBorder="1" applyAlignment="1">
      <alignment horizontal="center" vertical="center" wrapText="1"/>
    </xf>
    <xf numFmtId="0" fontId="2" fillId="0" borderId="36" xfId="53" applyBorder="1" applyAlignment="1">
      <alignment horizontal="center" vertical="center" wrapText="1"/>
    </xf>
    <xf numFmtId="0" fontId="2" fillId="0" borderId="37" xfId="53" applyBorder="1" applyAlignment="1">
      <alignment horizontal="center" vertical="center" wrapText="1"/>
    </xf>
    <xf numFmtId="0" fontId="2" fillId="0" borderId="38" xfId="53" applyBorder="1" applyAlignment="1">
      <alignment horizontal="center" vertical="center" wrapText="1"/>
    </xf>
    <xf numFmtId="0" fontId="43" fillId="28" borderId="23" xfId="0" applyFont="1" applyFill="1" applyBorder="1" applyAlignment="1">
      <alignment horizontal="center" vertical="center" wrapText="1"/>
    </xf>
    <xf numFmtId="0" fontId="43" fillId="28" borderId="22" xfId="0" applyFont="1" applyFill="1" applyBorder="1" applyAlignment="1">
      <alignment horizontal="center" vertical="center" wrapText="1"/>
    </xf>
    <xf numFmtId="0" fontId="51" fillId="0" borderId="0" xfId="0" applyFont="1" applyFill="1"/>
    <xf numFmtId="0" fontId="34" fillId="0" borderId="0" xfId="0" applyFont="1" applyFill="1" applyBorder="1"/>
    <xf numFmtId="0" fontId="43" fillId="28" borderId="39" xfId="0" applyFont="1" applyFill="1" applyBorder="1" applyAlignment="1">
      <alignment horizontal="centerContinuous" vertical="center"/>
    </xf>
    <xf numFmtId="169" fontId="2" fillId="0" borderId="31" xfId="52" applyNumberFormat="1" applyFont="1" applyBorder="1" applyAlignment="1">
      <alignment horizontal="center" vertical="center" wrapText="1"/>
    </xf>
    <xf numFmtId="0" fontId="37" fillId="24" borderId="41" xfId="0" applyFont="1" applyFill="1" applyBorder="1" applyAlignment="1">
      <alignment horizontal="center" vertical="center" wrapText="1"/>
    </xf>
    <xf numFmtId="0" fontId="42" fillId="24" borderId="42" xfId="0" applyFont="1" applyFill="1" applyBorder="1" applyAlignment="1">
      <alignment horizontal="left" vertical="center" wrapText="1"/>
    </xf>
    <xf numFmtId="0" fontId="42" fillId="24" borderId="42" xfId="0" applyFont="1" applyFill="1" applyBorder="1" applyAlignment="1">
      <alignment horizontal="center" vertical="center" wrapText="1"/>
    </xf>
    <xf numFmtId="167" fontId="42" fillId="24" borderId="42" xfId="0" applyNumberFormat="1" applyFont="1" applyFill="1" applyBorder="1" applyAlignment="1">
      <alignment horizontal="center" vertical="center" wrapText="1"/>
    </xf>
    <xf numFmtId="9" fontId="42" fillId="24" borderId="42" xfId="50" applyNumberFormat="1" applyFont="1" applyFill="1" applyBorder="1" applyAlignment="1">
      <alignment horizontal="center" vertical="center" wrapText="1"/>
    </xf>
    <xf numFmtId="0" fontId="42" fillId="24" borderId="43" xfId="0" applyFont="1" applyFill="1" applyBorder="1" applyAlignment="1">
      <alignment horizontal="center" vertical="center" wrapText="1"/>
    </xf>
    <xf numFmtId="167" fontId="42" fillId="24" borderId="44" xfId="0" applyNumberFormat="1" applyFont="1" applyFill="1" applyBorder="1" applyAlignment="1">
      <alignment horizontal="center" vertical="center" wrapText="1"/>
    </xf>
    <xf numFmtId="0" fontId="37" fillId="24" borderId="45" xfId="0" applyFont="1" applyFill="1" applyBorder="1" applyAlignment="1">
      <alignment horizontal="center" vertical="center" wrapText="1"/>
    </xf>
    <xf numFmtId="0" fontId="42" fillId="24" borderId="46" xfId="0" applyFont="1" applyFill="1" applyBorder="1" applyAlignment="1">
      <alignment horizontal="left" vertical="center" wrapText="1"/>
    </xf>
    <xf numFmtId="0" fontId="42" fillId="24" borderId="46" xfId="0" applyFont="1" applyFill="1" applyBorder="1" applyAlignment="1">
      <alignment horizontal="center" vertical="center" wrapText="1"/>
    </xf>
    <xf numFmtId="167" fontId="42" fillId="24" borderId="46" xfId="0" applyNumberFormat="1" applyFont="1" applyFill="1" applyBorder="1" applyAlignment="1">
      <alignment horizontal="center" vertical="center" wrapText="1"/>
    </xf>
    <xf numFmtId="9" fontId="42" fillId="24" borderId="46" xfId="50" applyNumberFormat="1" applyFont="1" applyFill="1" applyBorder="1" applyAlignment="1">
      <alignment horizontal="center" vertical="center" wrapText="1"/>
    </xf>
    <xf numFmtId="167" fontId="42" fillId="24" borderId="45" xfId="0" applyNumberFormat="1" applyFont="1" applyFill="1" applyBorder="1" applyAlignment="1">
      <alignment horizontal="center" vertical="center" wrapText="1"/>
    </xf>
    <xf numFmtId="167" fontId="42" fillId="24" borderId="47" xfId="0" applyNumberFormat="1" applyFont="1" applyFill="1" applyBorder="1" applyAlignment="1">
      <alignment horizontal="center" vertical="center" wrapText="1"/>
    </xf>
    <xf numFmtId="0" fontId="33" fillId="0" borderId="45" xfId="0" applyFont="1" applyBorder="1" applyAlignment="1">
      <alignment horizontal="center" vertical="center"/>
    </xf>
    <xf numFmtId="0" fontId="34" fillId="0" borderId="45" xfId="0" applyFont="1" applyBorder="1" applyAlignment="1">
      <alignment horizontal="center" vertical="center"/>
    </xf>
    <xf numFmtId="0" fontId="33" fillId="0" borderId="45" xfId="0" applyFont="1" applyBorder="1" applyAlignment="1">
      <alignment horizontal="left" vertical="center"/>
    </xf>
    <xf numFmtId="0" fontId="33" fillId="0" borderId="48" xfId="0" applyFont="1" applyBorder="1" applyAlignment="1">
      <alignment horizontal="center" vertical="center"/>
    </xf>
    <xf numFmtId="0" fontId="34" fillId="0" borderId="48" xfId="0" applyFont="1" applyBorder="1" applyAlignment="1">
      <alignment horizontal="center" vertical="center"/>
    </xf>
    <xf numFmtId="0" fontId="33" fillId="0" borderId="48" xfId="0" applyFont="1" applyBorder="1" applyAlignment="1">
      <alignment horizontal="left" vertical="center"/>
    </xf>
    <xf numFmtId="167" fontId="42" fillId="24" borderId="49" xfId="0" applyNumberFormat="1" applyFont="1" applyFill="1" applyBorder="1" applyAlignment="1">
      <alignment horizontal="center" vertical="center" wrapText="1"/>
    </xf>
    <xf numFmtId="167" fontId="42" fillId="24" borderId="50" xfId="0" applyNumberFormat="1" applyFont="1" applyFill="1" applyBorder="1" applyAlignment="1">
      <alignment horizontal="center" vertical="center" wrapText="1"/>
    </xf>
    <xf numFmtId="169" fontId="52" fillId="0" borderId="31" xfId="52" applyNumberFormat="1" applyFont="1" applyBorder="1" applyAlignment="1">
      <alignment horizontal="center" vertical="center" wrapText="1"/>
    </xf>
    <xf numFmtId="0" fontId="52" fillId="0" borderId="33" xfId="53" applyFont="1" applyBorder="1" applyAlignment="1">
      <alignment horizontal="center" vertical="center" wrapText="1"/>
    </xf>
    <xf numFmtId="0" fontId="52" fillId="0" borderId="32" xfId="53" applyFont="1" applyBorder="1" applyAlignment="1">
      <alignment horizontal="center" vertical="center" wrapText="1"/>
    </xf>
    <xf numFmtId="0" fontId="52" fillId="0" borderId="30" xfId="53" applyFont="1" applyBorder="1" applyAlignment="1">
      <alignment horizontal="center" vertical="center" wrapText="1"/>
    </xf>
    <xf numFmtId="0" fontId="33" fillId="25" borderId="52" xfId="38" applyFont="1" applyFill="1" applyBorder="1" applyAlignment="1" applyProtection="1">
      <alignment horizontal="center" vertical="center" wrapText="1"/>
    </xf>
    <xf numFmtId="0" fontId="2" fillId="0" borderId="36" xfId="53" applyFont="1" applyBorder="1" applyAlignment="1">
      <alignment horizontal="center" vertical="center" wrapText="1"/>
    </xf>
    <xf numFmtId="169" fontId="2" fillId="0" borderId="38" xfId="52" applyNumberFormat="1" applyFont="1" applyBorder="1" applyAlignment="1">
      <alignment horizontal="center" vertical="center" wrapText="1"/>
    </xf>
    <xf numFmtId="0" fontId="42" fillId="24" borderId="41" xfId="0" applyFont="1" applyFill="1" applyBorder="1" applyAlignment="1">
      <alignment horizontal="center" vertical="center" wrapText="1"/>
    </xf>
    <xf numFmtId="0" fontId="42" fillId="24" borderId="45" xfId="0" applyFont="1" applyFill="1" applyBorder="1" applyAlignment="1">
      <alignment horizontal="center" vertical="center" wrapText="1"/>
    </xf>
    <xf numFmtId="0" fontId="33" fillId="25" borderId="0" xfId="0" applyFont="1" applyFill="1" applyBorder="1" applyAlignment="1">
      <alignment horizontal="center" vertical="center" wrapText="1"/>
    </xf>
    <xf numFmtId="0" fontId="33" fillId="25" borderId="40" xfId="0" applyFont="1" applyFill="1" applyBorder="1" applyAlignment="1">
      <alignment horizontal="center" vertical="center" wrapText="1"/>
    </xf>
    <xf numFmtId="0" fontId="33" fillId="25" borderId="12" xfId="0" applyFont="1" applyFill="1" applyBorder="1" applyAlignment="1">
      <alignment horizontal="center" vertical="center" wrapText="1"/>
    </xf>
    <xf numFmtId="0" fontId="33" fillId="27" borderId="12" xfId="0" applyFont="1" applyFill="1" applyBorder="1" applyAlignment="1">
      <alignment horizontal="center" vertical="center" textRotation="90" wrapText="1"/>
    </xf>
    <xf numFmtId="0" fontId="33" fillId="27" borderId="53" xfId="0" applyFont="1" applyFill="1" applyBorder="1" applyAlignment="1">
      <alignment horizontal="center" vertical="center" wrapText="1"/>
    </xf>
    <xf numFmtId="0" fontId="42" fillId="24" borderId="54" xfId="0" applyFont="1" applyFill="1" applyBorder="1" applyAlignment="1">
      <alignment horizontal="center" vertical="center" wrapText="1"/>
    </xf>
    <xf numFmtId="0" fontId="42" fillId="24" borderId="55" xfId="0" applyFont="1" applyFill="1" applyBorder="1" applyAlignment="1">
      <alignment horizontal="left" vertical="center" wrapText="1"/>
    </xf>
    <xf numFmtId="0" fontId="42" fillId="24" borderId="55" xfId="0" applyFont="1" applyFill="1" applyBorder="1" applyAlignment="1">
      <alignment horizontal="center" vertical="center" wrapText="1"/>
    </xf>
    <xf numFmtId="167" fontId="42" fillId="24" borderId="55" xfId="0" applyNumberFormat="1" applyFont="1" applyFill="1" applyBorder="1" applyAlignment="1">
      <alignment horizontal="center" vertical="center" wrapText="1"/>
    </xf>
    <xf numFmtId="9" fontId="42" fillId="24" borderId="55" xfId="50" applyNumberFormat="1" applyFont="1" applyFill="1" applyBorder="1" applyAlignment="1">
      <alignment horizontal="center" vertical="center" wrapText="1"/>
    </xf>
    <xf numFmtId="167" fontId="42" fillId="24" borderId="54" xfId="0" applyNumberFormat="1" applyFont="1" applyFill="1" applyBorder="1" applyAlignment="1">
      <alignment horizontal="center" vertical="center" wrapText="1"/>
    </xf>
    <xf numFmtId="167" fontId="42" fillId="24" borderId="56" xfId="0" applyNumberFormat="1" applyFont="1" applyFill="1" applyBorder="1" applyAlignment="1">
      <alignment horizontal="center" vertical="center" wrapText="1"/>
    </xf>
    <xf numFmtId="0" fontId="36" fillId="29" borderId="0" xfId="0" applyFont="1" applyFill="1" applyBorder="1" applyAlignment="1">
      <alignment horizontal="center" vertical="center" wrapText="1"/>
    </xf>
    <xf numFmtId="0" fontId="50" fillId="0" borderId="0" xfId="0" applyFont="1" applyFill="1" applyBorder="1" applyAlignment="1">
      <alignment horizontal="left" vertical="center" wrapText="1"/>
    </xf>
    <xf numFmtId="0" fontId="32" fillId="0" borderId="0" xfId="0" applyFont="1" applyFill="1" applyBorder="1" applyAlignment="1">
      <alignment horizontal="center" vertical="center"/>
    </xf>
    <xf numFmtId="170" fontId="9" fillId="0" borderId="57" xfId="38" applyNumberFormat="1" applyBorder="1"/>
    <xf numFmtId="0" fontId="9" fillId="0" borderId="57" xfId="38" applyBorder="1"/>
    <xf numFmtId="0" fontId="9" fillId="0" borderId="57" xfId="38" applyBorder="1" applyAlignment="1">
      <alignment wrapText="1"/>
    </xf>
    <xf numFmtId="0" fontId="45" fillId="27" borderId="0" xfId="0" applyFont="1" applyFill="1" applyBorder="1" applyAlignment="1">
      <alignment horizontal="center" vertical="center" wrapText="1"/>
    </xf>
    <xf numFmtId="0" fontId="45" fillId="27" borderId="0" xfId="0" applyFont="1" applyFill="1" applyBorder="1" applyAlignment="1">
      <alignment horizontal="center" vertical="center" wrapText="1"/>
    </xf>
    <xf numFmtId="0" fontId="53" fillId="25" borderId="57" xfId="38" applyFont="1" applyFill="1" applyBorder="1" applyAlignment="1">
      <alignment horizontal="center" vertical="center" wrapText="1"/>
    </xf>
    <xf numFmtId="0" fontId="53" fillId="25" borderId="58" xfId="38" applyFont="1" applyFill="1" applyBorder="1" applyAlignment="1">
      <alignment horizontal="center" vertical="center" wrapText="1"/>
    </xf>
    <xf numFmtId="170" fontId="9" fillId="0" borderId="57" xfId="38" applyNumberFormat="1" applyBorder="1"/>
    <xf numFmtId="0" fontId="9" fillId="0" borderId="57" xfId="38" applyBorder="1"/>
    <xf numFmtId="0" fontId="9" fillId="0" borderId="57" xfId="38" applyBorder="1" applyAlignment="1">
      <alignment wrapText="1"/>
    </xf>
    <xf numFmtId="9" fontId="9" fillId="0" borderId="57" xfId="207" applyFont="1" applyBorder="1"/>
    <xf numFmtId="2" fontId="9" fillId="0" borderId="57" xfId="38" applyNumberFormat="1" applyBorder="1"/>
    <xf numFmtId="0" fontId="45" fillId="27" borderId="0" xfId="0" applyFont="1" applyFill="1" applyBorder="1" applyAlignment="1">
      <alignment horizontal="center" vertical="center" wrapText="1"/>
    </xf>
    <xf numFmtId="0" fontId="53" fillId="31" borderId="57" xfId="38" applyFont="1" applyFill="1" applyBorder="1" applyAlignment="1">
      <alignment horizontal="center" vertical="center" wrapText="1"/>
    </xf>
    <xf numFmtId="0" fontId="53" fillId="31" borderId="60" xfId="38" applyFont="1" applyFill="1" applyBorder="1" applyAlignment="1">
      <alignment horizontal="center" vertical="center" wrapText="1"/>
    </xf>
    <xf numFmtId="170" fontId="9" fillId="32" borderId="57" xfId="38" applyNumberFormat="1" applyFill="1" applyBorder="1"/>
    <xf numFmtId="0" fontId="9" fillId="33" borderId="57" xfId="38" applyFill="1" applyBorder="1"/>
    <xf numFmtId="0" fontId="55" fillId="24" borderId="59" xfId="0" applyFont="1" applyFill="1" applyBorder="1" applyAlignment="1">
      <alignment horizontal="center" vertical="center" wrapText="1"/>
    </xf>
    <xf numFmtId="0" fontId="9" fillId="0" borderId="57" xfId="38" applyBorder="1" applyAlignment="1">
      <alignment vertical="top" wrapText="1"/>
    </xf>
    <xf numFmtId="0" fontId="9" fillId="0" borderId="0" xfId="38" applyAlignment="1">
      <alignment vertical="top" wrapText="1"/>
    </xf>
    <xf numFmtId="0" fontId="58" fillId="0" borderId="57" xfId="0" applyFont="1" applyBorder="1" applyAlignment="1">
      <alignment horizontal="left" vertical="center" readingOrder="1"/>
    </xf>
    <xf numFmtId="0" fontId="59" fillId="0" borderId="0" xfId="0" applyFont="1"/>
    <xf numFmtId="0" fontId="60" fillId="25" borderId="64" xfId="0" applyFont="1" applyFill="1" applyBorder="1" applyAlignment="1">
      <alignment horizontal="center" vertical="center" wrapText="1"/>
    </xf>
    <xf numFmtId="0" fontId="9" fillId="34" borderId="65" xfId="0" applyFont="1" applyFill="1" applyBorder="1" applyAlignment="1">
      <alignment horizontal="left" vertical="top" wrapText="1" readingOrder="1"/>
    </xf>
    <xf numFmtId="0" fontId="60" fillId="25" borderId="0" xfId="0" applyFont="1" applyFill="1" applyBorder="1" applyAlignment="1">
      <alignment horizontal="center" vertical="center" wrapText="1"/>
    </xf>
    <xf numFmtId="3" fontId="9" fillId="34" borderId="65" xfId="0" applyNumberFormat="1" applyFont="1" applyFill="1" applyBorder="1" applyAlignment="1">
      <alignment horizontal="center" vertical="top" wrapText="1" readingOrder="1"/>
    </xf>
    <xf numFmtId="0" fontId="60" fillId="35" borderId="0" xfId="0" applyFont="1" applyFill="1" applyBorder="1" applyAlignment="1">
      <alignment horizontal="center" vertical="center" wrapText="1"/>
    </xf>
    <xf numFmtId="0" fontId="59" fillId="0" borderId="63" xfId="0" applyFont="1" applyFill="1" applyBorder="1" applyAlignment="1">
      <alignment horizontal="left" vertical="center" wrapText="1"/>
    </xf>
    <xf numFmtId="170" fontId="59" fillId="0" borderId="51" xfId="0" applyNumberFormat="1" applyFont="1" applyFill="1" applyBorder="1" applyAlignment="1">
      <alignment horizontal="center" vertical="center" wrapText="1"/>
    </xf>
    <xf numFmtId="0" fontId="59" fillId="24" borderId="63" xfId="0" applyFont="1" applyFill="1" applyBorder="1" applyAlignment="1">
      <alignment horizontal="left" vertical="center" wrapText="1"/>
    </xf>
    <xf numFmtId="170" fontId="59" fillId="24" borderId="0" xfId="0" applyNumberFormat="1" applyFont="1" applyFill="1" applyBorder="1" applyAlignment="1">
      <alignment horizontal="center" vertical="center" wrapText="1"/>
    </xf>
    <xf numFmtId="170" fontId="59" fillId="24" borderId="51" xfId="0" applyNumberFormat="1" applyFont="1" applyFill="1" applyBorder="1" applyAlignment="1">
      <alignment horizontal="center" vertical="center" wrapText="1"/>
    </xf>
    <xf numFmtId="170" fontId="59" fillId="28" borderId="51" xfId="0" applyNumberFormat="1" applyFont="1" applyFill="1" applyBorder="1" applyAlignment="1">
      <alignment horizontal="center" vertical="center" wrapText="1"/>
    </xf>
    <xf numFmtId="0" fontId="9" fillId="0" borderId="63" xfId="0" applyFont="1" applyFill="1" applyBorder="1" applyAlignment="1">
      <alignment horizontal="left" vertical="center" wrapText="1"/>
    </xf>
    <xf numFmtId="170" fontId="9" fillId="0" borderId="51" xfId="0" applyNumberFormat="1" applyFont="1" applyFill="1" applyBorder="1" applyAlignment="1">
      <alignment horizontal="center" vertical="center" wrapText="1"/>
    </xf>
    <xf numFmtId="0" fontId="59" fillId="36" borderId="63" xfId="0" applyFont="1" applyFill="1" applyBorder="1" applyAlignment="1">
      <alignment horizontal="left" vertical="center" wrapText="1"/>
    </xf>
    <xf numFmtId="0" fontId="9" fillId="36" borderId="63" xfId="0" applyFont="1" applyFill="1" applyBorder="1" applyAlignment="1">
      <alignment horizontal="left" vertical="center" wrapText="1"/>
    </xf>
    <xf numFmtId="0" fontId="33" fillId="25" borderId="17" xfId="0" applyFont="1" applyFill="1" applyBorder="1" applyAlignment="1">
      <alignment horizontal="center" vertical="center" wrapText="1"/>
    </xf>
    <xf numFmtId="0" fontId="33" fillId="29" borderId="18" xfId="0" applyFont="1" applyFill="1" applyBorder="1" applyAlignment="1">
      <alignment horizontal="center" vertical="center" wrapText="1"/>
    </xf>
    <xf numFmtId="0" fontId="33" fillId="27" borderId="18" xfId="0" applyFont="1" applyFill="1" applyBorder="1" applyAlignment="1">
      <alignment horizontal="center" vertical="center" wrapText="1"/>
    </xf>
    <xf numFmtId="0" fontId="33" fillId="29" borderId="26" xfId="0" applyFont="1" applyFill="1" applyBorder="1" applyAlignment="1">
      <alignment horizontal="center" vertical="center" wrapText="1"/>
    </xf>
    <xf numFmtId="0" fontId="43" fillId="24" borderId="13" xfId="0" applyFont="1" applyFill="1" applyBorder="1" applyAlignment="1">
      <alignment horizontal="left" vertical="center" wrapText="1"/>
    </xf>
    <xf numFmtId="0" fontId="61" fillId="24" borderId="62" xfId="0" applyFont="1" applyFill="1" applyBorder="1" applyAlignment="1">
      <alignment horizontal="left" vertical="center" wrapText="1"/>
    </xf>
    <xf numFmtId="0" fontId="43" fillId="24" borderId="67" xfId="0" applyFont="1" applyFill="1" applyBorder="1" applyAlignment="1">
      <alignment horizontal="center" vertical="center" wrapText="1"/>
    </xf>
    <xf numFmtId="0" fontId="43" fillId="24" borderId="68" xfId="0" applyFont="1" applyFill="1" applyBorder="1" applyAlignment="1">
      <alignment horizontal="center" vertical="center" wrapText="1"/>
    </xf>
    <xf numFmtId="168" fontId="61" fillId="24" borderId="62" xfId="0" applyNumberFormat="1" applyFont="1" applyFill="1" applyBorder="1" applyAlignment="1">
      <alignment horizontal="center" vertical="center" wrapText="1"/>
    </xf>
    <xf numFmtId="0" fontId="61" fillId="24" borderId="62" xfId="0" applyFont="1" applyFill="1" applyBorder="1" applyAlignment="1">
      <alignment horizontal="center" vertical="center" wrapText="1"/>
    </xf>
    <xf numFmtId="167" fontId="61" fillId="24" borderId="62" xfId="0" applyNumberFormat="1" applyFont="1" applyFill="1" applyBorder="1" applyAlignment="1">
      <alignment horizontal="center" vertical="center" wrapText="1"/>
    </xf>
    <xf numFmtId="0" fontId="61" fillId="24" borderId="62" xfId="0" applyNumberFormat="1" applyFont="1" applyFill="1" applyBorder="1" applyAlignment="1">
      <alignment horizontal="center" vertical="center" wrapText="1"/>
    </xf>
    <xf numFmtId="0" fontId="61" fillId="24" borderId="69" xfId="0" applyFont="1" applyFill="1" applyBorder="1" applyAlignment="1">
      <alignment horizontal="center" vertical="center" wrapText="1"/>
    </xf>
    <xf numFmtId="0" fontId="43" fillId="24" borderId="13" xfId="0" applyFont="1" applyFill="1" applyBorder="1" applyAlignment="1">
      <alignment horizontal="center" vertical="center" wrapText="1"/>
    </xf>
    <xf numFmtId="167" fontId="42" fillId="24" borderId="62" xfId="0" applyNumberFormat="1" applyFont="1" applyFill="1" applyBorder="1" applyAlignment="1">
      <alignment horizontal="center" vertical="center" wrapText="1"/>
    </xf>
    <xf numFmtId="167" fontId="42" fillId="24" borderId="68" xfId="0" applyNumberFormat="1" applyFont="1" applyFill="1" applyBorder="1" applyAlignment="1">
      <alignment horizontal="center" vertical="center" wrapText="1"/>
    </xf>
    <xf numFmtId="9" fontId="43" fillId="24" borderId="13" xfId="50" applyNumberFormat="1" applyFont="1" applyFill="1" applyBorder="1" applyAlignment="1">
      <alignment horizontal="center" vertical="center" wrapText="1"/>
    </xf>
    <xf numFmtId="167" fontId="43" fillId="24" borderId="13" xfId="0" applyNumberFormat="1" applyFont="1" applyFill="1" applyBorder="1" applyAlignment="1">
      <alignment horizontal="center" vertical="center" wrapText="1"/>
    </xf>
    <xf numFmtId="0" fontId="43" fillId="24" borderId="62" xfId="0" applyNumberFormat="1" applyFont="1" applyFill="1" applyBorder="1" applyAlignment="1">
      <alignment horizontal="center" vertical="center" wrapText="1"/>
    </xf>
    <xf numFmtId="0" fontId="43" fillId="24" borderId="69" xfId="0" applyNumberFormat="1" applyFont="1" applyFill="1" applyBorder="1" applyAlignment="1">
      <alignment horizontal="center" vertical="center" wrapText="1"/>
    </xf>
    <xf numFmtId="0" fontId="43" fillId="24" borderId="68" xfId="0" applyFont="1" applyFill="1" applyBorder="1" applyAlignment="1">
      <alignment horizontal="left" vertical="center" wrapText="1"/>
    </xf>
    <xf numFmtId="167" fontId="43" fillId="24" borderId="68" xfId="0" applyNumberFormat="1" applyFont="1" applyFill="1" applyBorder="1" applyAlignment="1">
      <alignment horizontal="center" vertical="center" wrapText="1"/>
    </xf>
    <xf numFmtId="0" fontId="43" fillId="24" borderId="67" xfId="0" applyFont="1" applyFill="1" applyBorder="1" applyAlignment="1">
      <alignment horizontal="left" vertical="center" wrapText="1"/>
    </xf>
    <xf numFmtId="9" fontId="61" fillId="24" borderId="62" xfId="50" applyNumberFormat="1" applyFont="1" applyFill="1" applyBorder="1" applyAlignment="1">
      <alignment horizontal="center" vertical="center" wrapText="1"/>
    </xf>
    <xf numFmtId="0" fontId="61" fillId="24" borderId="69" xfId="0" applyNumberFormat="1" applyFont="1" applyFill="1" applyBorder="1" applyAlignment="1">
      <alignment horizontal="center" vertical="center" wrapText="1"/>
    </xf>
    <xf numFmtId="9" fontId="43" fillId="24" borderId="68" xfId="50" applyNumberFormat="1" applyFont="1" applyFill="1" applyBorder="1" applyAlignment="1">
      <alignment horizontal="center" vertical="center" wrapText="1"/>
    </xf>
    <xf numFmtId="14" fontId="43" fillId="24" borderId="68" xfId="0" applyNumberFormat="1" applyFont="1" applyFill="1" applyBorder="1" applyAlignment="1">
      <alignment horizontal="center" vertical="center" wrapText="1"/>
    </xf>
    <xf numFmtId="0" fontId="43" fillId="24" borderId="62" xfId="0" applyFont="1" applyFill="1" applyBorder="1" applyAlignment="1">
      <alignment horizontal="left" vertical="center" wrapText="1"/>
    </xf>
    <xf numFmtId="0" fontId="43" fillId="24" borderId="62" xfId="0" applyFont="1" applyFill="1" applyBorder="1" applyAlignment="1">
      <alignment horizontal="center" vertical="center" wrapText="1"/>
    </xf>
    <xf numFmtId="168" fontId="43" fillId="24" borderId="62" xfId="0" applyNumberFormat="1" applyFont="1" applyFill="1" applyBorder="1" applyAlignment="1">
      <alignment horizontal="center" vertical="center" wrapText="1"/>
    </xf>
    <xf numFmtId="9" fontId="43" fillId="24" borderId="62" xfId="50" applyNumberFormat="1" applyFont="1" applyFill="1" applyBorder="1" applyAlignment="1">
      <alignment horizontal="center" vertical="center" wrapText="1"/>
    </xf>
    <xf numFmtId="167" fontId="43" fillId="24" borderId="62" xfId="0" applyNumberFormat="1" applyFont="1" applyFill="1" applyBorder="1" applyAlignment="1">
      <alignment horizontal="center" vertical="center" wrapText="1"/>
    </xf>
    <xf numFmtId="14" fontId="43" fillId="24" borderId="62" xfId="0" applyNumberFormat="1" applyFont="1" applyFill="1" applyBorder="1" applyAlignment="1">
      <alignment horizontal="center" vertical="center" wrapText="1"/>
    </xf>
    <xf numFmtId="168" fontId="43" fillId="24" borderId="71" xfId="0" applyNumberFormat="1" applyFont="1" applyFill="1" applyBorder="1" applyAlignment="1">
      <alignment horizontal="center" vertical="center" wrapText="1"/>
    </xf>
    <xf numFmtId="0" fontId="43" fillId="24" borderId="71" xfId="0" applyFont="1" applyFill="1" applyBorder="1" applyAlignment="1">
      <alignment horizontal="center" vertical="center" wrapText="1"/>
    </xf>
    <xf numFmtId="167" fontId="42" fillId="24" borderId="71" xfId="0" applyNumberFormat="1" applyFont="1" applyFill="1" applyBorder="1" applyAlignment="1">
      <alignment horizontal="center" vertical="center" wrapText="1"/>
    </xf>
    <xf numFmtId="0" fontId="43" fillId="24" borderId="72" xfId="0" applyFont="1" applyFill="1" applyBorder="1" applyAlignment="1">
      <alignment horizontal="center" vertical="center" wrapText="1"/>
    </xf>
    <xf numFmtId="167" fontId="43" fillId="24" borderId="73" xfId="0" applyNumberFormat="1" applyFont="1" applyFill="1" applyBorder="1" applyAlignment="1">
      <alignment horizontal="center" vertical="center" wrapText="1"/>
    </xf>
    <xf numFmtId="0" fontId="43" fillId="24" borderId="73" xfId="0" applyFont="1" applyFill="1" applyBorder="1" applyAlignment="1">
      <alignment horizontal="center" vertical="center" wrapText="1"/>
    </xf>
    <xf numFmtId="0" fontId="59" fillId="24" borderId="68" xfId="0" applyFont="1" applyFill="1" applyBorder="1" applyAlignment="1">
      <alignment horizontal="left" vertical="center" wrapText="1"/>
    </xf>
    <xf numFmtId="0" fontId="43" fillId="24" borderId="73" xfId="0" applyFont="1" applyFill="1" applyBorder="1" applyAlignment="1">
      <alignment horizontal="left" vertical="center" wrapText="1"/>
    </xf>
    <xf numFmtId="14" fontId="43" fillId="24" borderId="73" xfId="0" applyNumberFormat="1" applyFont="1" applyFill="1" applyBorder="1" applyAlignment="1">
      <alignment horizontal="center" vertical="center" wrapText="1"/>
    </xf>
    <xf numFmtId="168" fontId="43" fillId="24" borderId="73" xfId="0" applyNumberFormat="1" applyFont="1" applyFill="1" applyBorder="1" applyAlignment="1">
      <alignment horizontal="center" vertical="center" wrapText="1"/>
    </xf>
    <xf numFmtId="0" fontId="43" fillId="24" borderId="20" xfId="0" applyFont="1" applyFill="1" applyBorder="1" applyAlignment="1">
      <alignment horizontal="left" vertical="center" wrapText="1"/>
    </xf>
    <xf numFmtId="0" fontId="43" fillId="24" borderId="74" xfId="0" applyFont="1" applyFill="1" applyBorder="1" applyAlignment="1">
      <alignment horizontal="center" vertical="center" wrapText="1"/>
    </xf>
    <xf numFmtId="0" fontId="42" fillId="24" borderId="62" xfId="0" applyFont="1" applyFill="1" applyBorder="1" applyAlignment="1">
      <alignment horizontal="center" vertical="center" wrapText="1"/>
    </xf>
    <xf numFmtId="0" fontId="42" fillId="24" borderId="68" xfId="0" applyFont="1" applyFill="1" applyBorder="1" applyAlignment="1">
      <alignment horizontal="center" vertical="center" wrapText="1"/>
    </xf>
    <xf numFmtId="0" fontId="42" fillId="24" borderId="68" xfId="0" applyFont="1" applyFill="1" applyBorder="1" applyAlignment="1">
      <alignment horizontal="left" vertical="center" wrapText="1"/>
    </xf>
    <xf numFmtId="0" fontId="43" fillId="24" borderId="62" xfId="0" applyNumberFormat="1" applyFont="1" applyFill="1" applyBorder="1" applyAlignment="1">
      <alignment horizontal="left" vertical="center" wrapText="1"/>
    </xf>
    <xf numFmtId="9" fontId="43" fillId="24" borderId="62" xfId="0" applyNumberFormat="1" applyFont="1" applyFill="1" applyBorder="1" applyAlignment="1">
      <alignment horizontal="center" vertical="center" wrapText="1"/>
    </xf>
    <xf numFmtId="0" fontId="43" fillId="24" borderId="69" xfId="0" applyFont="1" applyFill="1" applyBorder="1" applyAlignment="1">
      <alignment horizontal="center" vertical="center" wrapText="1"/>
    </xf>
    <xf numFmtId="0" fontId="59" fillId="24" borderId="62" xfId="0" applyFont="1" applyFill="1" applyBorder="1" applyAlignment="1">
      <alignment horizontal="left" vertical="center" wrapText="1"/>
    </xf>
    <xf numFmtId="0" fontId="43" fillId="24" borderId="75" xfId="0" applyFont="1" applyFill="1" applyBorder="1" applyAlignment="1">
      <alignment horizontal="center" vertical="center" wrapText="1"/>
    </xf>
    <xf numFmtId="0" fontId="43" fillId="24" borderId="66" xfId="0" applyFont="1" applyFill="1" applyBorder="1" applyAlignment="1">
      <alignment horizontal="center" vertical="center" wrapText="1"/>
    </xf>
    <xf numFmtId="0" fontId="43" fillId="24" borderId="18" xfId="0" applyFont="1" applyFill="1" applyBorder="1" applyAlignment="1">
      <alignment horizontal="center" vertical="center" wrapText="1"/>
    </xf>
    <xf numFmtId="0" fontId="43" fillId="24" borderId="76" xfId="0" applyFont="1" applyFill="1" applyBorder="1" applyAlignment="1">
      <alignment horizontal="center" vertical="center" wrapText="1"/>
    </xf>
    <xf numFmtId="0" fontId="43" fillId="24" borderId="76" xfId="0" applyNumberFormat="1" applyFont="1" applyFill="1" applyBorder="1" applyAlignment="1">
      <alignment horizontal="center" vertical="center" wrapText="1"/>
    </xf>
    <xf numFmtId="9" fontId="43" fillId="24" borderId="76" xfId="50" applyNumberFormat="1" applyFont="1" applyFill="1" applyBorder="1" applyAlignment="1">
      <alignment horizontal="center" vertical="center" wrapText="1"/>
    </xf>
    <xf numFmtId="0" fontId="43" fillId="24" borderId="70" xfId="0" applyFont="1" applyFill="1" applyBorder="1" applyAlignment="1">
      <alignment horizontal="center" vertical="center" wrapText="1"/>
    </xf>
    <xf numFmtId="168" fontId="43" fillId="24" borderId="68" xfId="0" applyNumberFormat="1" applyFont="1" applyFill="1" applyBorder="1" applyAlignment="1">
      <alignment horizontal="center" vertical="center" wrapText="1"/>
    </xf>
    <xf numFmtId="0" fontId="43" fillId="37" borderId="13" xfId="0" applyFont="1" applyFill="1" applyBorder="1" applyAlignment="1">
      <alignment horizontal="left" vertical="center" wrapText="1"/>
    </xf>
    <xf numFmtId="0" fontId="42" fillId="24" borderId="13" xfId="0" applyFont="1" applyFill="1" applyBorder="1" applyAlignment="1">
      <alignment horizontal="left" vertical="center" wrapText="1"/>
    </xf>
    <xf numFmtId="0" fontId="42" fillId="37" borderId="68" xfId="0" applyFont="1" applyFill="1" applyBorder="1" applyAlignment="1">
      <alignment horizontal="left" vertical="center" wrapText="1"/>
    </xf>
    <xf numFmtId="0" fontId="42" fillId="0" borderId="68" xfId="0" applyFont="1" applyBorder="1" applyAlignment="1">
      <alignment horizontal="left" vertical="center" wrapText="1"/>
    </xf>
    <xf numFmtId="0" fontId="62" fillId="24" borderId="62" xfId="0" applyNumberFormat="1" applyFont="1" applyFill="1" applyBorder="1" applyAlignment="1">
      <alignment horizontal="center" vertical="center" wrapText="1"/>
    </xf>
    <xf numFmtId="0" fontId="42" fillId="24" borderId="62" xfId="0" applyFont="1" applyFill="1" applyBorder="1" applyAlignment="1">
      <alignment horizontal="left" vertical="center" wrapText="1"/>
    </xf>
    <xf numFmtId="0" fontId="42" fillId="24" borderId="67" xfId="0" applyFont="1" applyFill="1" applyBorder="1" applyAlignment="1">
      <alignment horizontal="left" vertical="center" wrapText="1"/>
    </xf>
    <xf numFmtId="0" fontId="42" fillId="24" borderId="77" xfId="0" applyFont="1" applyFill="1" applyBorder="1" applyAlignment="1">
      <alignment horizontal="left" vertical="center" wrapText="1"/>
    </xf>
    <xf numFmtId="0" fontId="42" fillId="24" borderId="78" xfId="0" applyFont="1" applyFill="1" applyBorder="1" applyAlignment="1">
      <alignment horizontal="left" vertical="center" wrapText="1"/>
    </xf>
    <xf numFmtId="0" fontId="42" fillId="24" borderId="78" xfId="0" applyFont="1" applyFill="1" applyBorder="1" applyAlignment="1">
      <alignment horizontal="center" vertical="center" wrapText="1"/>
    </xf>
    <xf numFmtId="167" fontId="42" fillId="24" borderId="78" xfId="0" applyNumberFormat="1" applyFont="1" applyFill="1" applyBorder="1" applyAlignment="1">
      <alignment horizontal="center" vertical="center" wrapText="1"/>
    </xf>
    <xf numFmtId="167" fontId="43" fillId="24" borderId="78" xfId="0" applyNumberFormat="1" applyFont="1" applyFill="1" applyBorder="1" applyAlignment="1">
      <alignment horizontal="center" vertical="center" wrapText="1"/>
    </xf>
    <xf numFmtId="9" fontId="43" fillId="24" borderId="78" xfId="50" applyNumberFormat="1" applyFont="1" applyFill="1" applyBorder="1" applyAlignment="1">
      <alignment horizontal="center" vertical="center" wrapText="1"/>
    </xf>
    <xf numFmtId="0" fontId="43" fillId="24" borderId="78" xfId="0" applyFont="1" applyFill="1" applyBorder="1" applyAlignment="1">
      <alignment horizontal="center" vertical="center" wrapText="1"/>
    </xf>
    <xf numFmtId="0" fontId="43" fillId="24" borderId="77" xfId="0" applyFont="1" applyFill="1" applyBorder="1" applyAlignment="1">
      <alignment horizontal="center" vertical="center" wrapText="1"/>
    </xf>
    <xf numFmtId="0" fontId="43" fillId="24" borderId="78" xfId="0" applyNumberFormat="1" applyFont="1" applyFill="1" applyBorder="1" applyAlignment="1">
      <alignment horizontal="center" vertical="center" wrapText="1"/>
    </xf>
    <xf numFmtId="0" fontId="63" fillId="24" borderId="63" xfId="0" applyFont="1" applyFill="1" applyBorder="1" applyAlignment="1">
      <alignment horizontal="left" vertical="center" wrapText="1"/>
    </xf>
    <xf numFmtId="0" fontId="43" fillId="24" borderId="73" xfId="0" applyNumberFormat="1" applyFont="1" applyFill="1" applyBorder="1" applyAlignment="1">
      <alignment horizontal="left" vertical="center" wrapText="1"/>
    </xf>
    <xf numFmtId="0" fontId="55" fillId="24" borderId="61" xfId="0" applyFont="1" applyFill="1" applyBorder="1" applyAlignment="1">
      <alignment horizontal="center" vertical="center" wrapText="1"/>
    </xf>
    <xf numFmtId="0" fontId="63" fillId="24" borderId="11" xfId="0" applyFont="1" applyFill="1" applyBorder="1" applyAlignment="1">
      <alignment horizontal="left" vertical="center" wrapText="1"/>
    </xf>
    <xf numFmtId="0" fontId="30" fillId="0" borderId="57" xfId="0" applyFont="1" applyFill="1" applyBorder="1"/>
    <xf numFmtId="0" fontId="30" fillId="0" borderId="57" xfId="0" applyFont="1" applyBorder="1" applyAlignment="1">
      <alignment horizontal="center" vertical="center" wrapText="1"/>
    </xf>
    <xf numFmtId="0" fontId="63" fillId="24" borderId="57" xfId="0" applyFont="1" applyFill="1" applyBorder="1" applyAlignment="1">
      <alignment horizontal="left" vertical="center" wrapText="1"/>
    </xf>
    <xf numFmtId="0" fontId="43" fillId="24" borderId="57" xfId="0" applyFont="1" applyFill="1" applyBorder="1" applyAlignment="1">
      <alignment horizontal="center" vertical="center" wrapText="1"/>
    </xf>
    <xf numFmtId="0" fontId="55" fillId="24" borderId="57" xfId="0" applyFont="1" applyFill="1" applyBorder="1" applyAlignment="1">
      <alignment horizontal="center" vertical="center" wrapText="1"/>
    </xf>
    <xf numFmtId="168" fontId="43" fillId="24" borderId="57" xfId="0" applyNumberFormat="1" applyFont="1" applyFill="1" applyBorder="1" applyAlignment="1">
      <alignment horizontal="center" vertical="center" wrapText="1"/>
    </xf>
    <xf numFmtId="167" fontId="37" fillId="24" borderId="57" xfId="0" applyNumberFormat="1" applyFont="1" applyFill="1" applyBorder="1" applyAlignment="1">
      <alignment horizontal="center" vertical="center" wrapText="1"/>
    </xf>
    <xf numFmtId="0" fontId="30" fillId="0" borderId="57" xfId="0" applyFont="1" applyBorder="1" applyAlignment="1">
      <alignment vertical="center" wrapText="1"/>
    </xf>
    <xf numFmtId="0" fontId="32" fillId="24" borderId="57" xfId="0" applyFont="1" applyFill="1" applyBorder="1" applyAlignment="1">
      <alignment horizontal="center" vertical="center" wrapText="1"/>
    </xf>
    <xf numFmtId="167" fontId="55" fillId="24" borderId="57" xfId="0" applyNumberFormat="1" applyFont="1" applyFill="1" applyBorder="1" applyAlignment="1">
      <alignment horizontal="center" vertical="center" wrapText="1"/>
    </xf>
    <xf numFmtId="14" fontId="55" fillId="24" borderId="57" xfId="0" applyNumberFormat="1" applyFont="1" applyFill="1" applyBorder="1" applyAlignment="1">
      <alignment horizontal="center" vertical="center" wrapText="1"/>
    </xf>
    <xf numFmtId="0" fontId="55" fillId="24" borderId="57" xfId="0" applyNumberFormat="1" applyFont="1" applyFill="1" applyBorder="1" applyAlignment="1">
      <alignment horizontal="center" vertical="center" wrapText="1"/>
    </xf>
    <xf numFmtId="9" fontId="43" fillId="24" borderId="62" xfId="50" applyFont="1" applyFill="1" applyBorder="1" applyAlignment="1">
      <alignment horizontal="center" vertical="center" wrapText="1"/>
    </xf>
    <xf numFmtId="9" fontId="61" fillId="24" borderId="62" xfId="50" applyFont="1" applyFill="1" applyBorder="1" applyAlignment="1">
      <alignment horizontal="center" vertical="center" wrapText="1"/>
    </xf>
    <xf numFmtId="0" fontId="61" fillId="24" borderId="79" xfId="0" applyFont="1" applyFill="1" applyBorder="1" applyAlignment="1">
      <alignment horizontal="center" vertical="center" wrapText="1"/>
    </xf>
    <xf numFmtId="0" fontId="33" fillId="30" borderId="80" xfId="0" applyFont="1" applyFill="1" applyBorder="1" applyAlignment="1">
      <alignment horizontal="center" vertical="center" wrapText="1"/>
    </xf>
    <xf numFmtId="0" fontId="33" fillId="30" borderId="12" xfId="0" applyFont="1" applyFill="1" applyBorder="1" applyAlignment="1">
      <alignment horizontal="center" vertical="center" wrapText="1"/>
    </xf>
    <xf numFmtId="0" fontId="33" fillId="29" borderId="12" xfId="0" applyFont="1" applyFill="1" applyBorder="1" applyAlignment="1">
      <alignment horizontal="center" vertical="center" wrapText="1"/>
    </xf>
    <xf numFmtId="0" fontId="33" fillId="30" borderId="12" xfId="0" applyFont="1" applyFill="1" applyBorder="1" applyAlignment="1">
      <alignment horizontal="center" vertical="center" textRotation="90" wrapText="1"/>
    </xf>
    <xf numFmtId="0" fontId="43" fillId="24" borderId="20" xfId="0" applyFont="1" applyFill="1" applyBorder="1" applyAlignment="1">
      <alignment horizontal="center" vertical="center" wrapText="1"/>
    </xf>
    <xf numFmtId="0" fontId="42" fillId="24" borderId="73" xfId="0" applyFont="1" applyFill="1" applyBorder="1" applyAlignment="1">
      <alignment horizontal="center" vertical="center" wrapText="1"/>
    </xf>
    <xf numFmtId="0" fontId="42" fillId="24" borderId="81" xfId="0" applyFont="1" applyFill="1" applyBorder="1" applyAlignment="1">
      <alignment horizontal="center" vertical="center" wrapText="1"/>
    </xf>
    <xf numFmtId="0" fontId="33" fillId="30" borderId="82" xfId="0" applyFont="1" applyFill="1" applyBorder="1" applyAlignment="1">
      <alignment horizontal="center" vertical="center" wrapText="1"/>
    </xf>
    <xf numFmtId="0" fontId="37" fillId="24" borderId="57" xfId="0" applyFont="1" applyFill="1" applyBorder="1" applyAlignment="1">
      <alignment horizontal="left" vertical="center"/>
    </xf>
    <xf numFmtId="0" fontId="43" fillId="24" borderId="79" xfId="0" applyFont="1" applyFill="1" applyBorder="1" applyAlignment="1">
      <alignment horizontal="center" vertical="center" wrapText="1"/>
    </xf>
    <xf numFmtId="0" fontId="43" fillId="24" borderId="0" xfId="0" applyFont="1" applyFill="1" applyBorder="1" applyAlignment="1">
      <alignment horizontal="center" vertical="center" wrapText="1"/>
    </xf>
    <xf numFmtId="0" fontId="43" fillId="24" borderId="83" xfId="0" applyFont="1" applyFill="1" applyBorder="1" applyAlignment="1">
      <alignment horizontal="center" vertical="center" wrapText="1"/>
    </xf>
    <xf numFmtId="0" fontId="43" fillId="24" borderId="84" xfId="0" applyFont="1" applyFill="1" applyBorder="1" applyAlignment="1">
      <alignment horizontal="center" vertical="center" wrapText="1"/>
    </xf>
    <xf numFmtId="0" fontId="33" fillId="30" borderId="11" xfId="0" applyFont="1" applyFill="1" applyBorder="1" applyAlignment="1" applyProtection="1">
      <alignment horizontal="center" vertical="center" wrapText="1"/>
    </xf>
    <xf numFmtId="0" fontId="32" fillId="24" borderId="0" xfId="0" applyFont="1" applyFill="1" applyBorder="1" applyAlignment="1">
      <alignment wrapText="1"/>
    </xf>
    <xf numFmtId="0" fontId="43" fillId="38" borderId="66" xfId="0" applyFont="1" applyFill="1" applyBorder="1" applyAlignment="1">
      <alignment horizontal="center" vertical="center" wrapText="1"/>
    </xf>
    <xf numFmtId="0" fontId="61" fillId="24" borderId="70" xfId="0" applyFont="1" applyFill="1" applyBorder="1" applyAlignment="1">
      <alignment horizontal="center" vertical="center" wrapText="1"/>
    </xf>
    <xf numFmtId="0" fontId="43" fillId="38" borderId="70" xfId="0" applyFont="1" applyFill="1" applyBorder="1" applyAlignment="1">
      <alignment horizontal="center" vertical="center" wrapText="1"/>
    </xf>
    <xf numFmtId="0" fontId="61" fillId="38" borderId="70" xfId="0" applyFont="1" applyFill="1" applyBorder="1" applyAlignment="1">
      <alignment horizontal="center" vertical="center" wrapText="1"/>
    </xf>
    <xf numFmtId="0" fontId="43" fillId="38" borderId="68" xfId="0" applyFont="1" applyFill="1" applyBorder="1" applyAlignment="1">
      <alignment horizontal="left" vertical="center" wrapText="1"/>
    </xf>
    <xf numFmtId="0" fontId="43" fillId="38" borderId="73" xfId="0" applyFont="1" applyFill="1" applyBorder="1" applyAlignment="1">
      <alignment horizontal="left" vertical="center" wrapText="1"/>
    </xf>
    <xf numFmtId="0" fontId="43" fillId="38" borderId="20" xfId="0" applyFont="1" applyFill="1" applyBorder="1" applyAlignment="1">
      <alignment horizontal="left" vertical="center" wrapText="1"/>
    </xf>
    <xf numFmtId="170" fontId="59" fillId="24" borderId="62" xfId="0" applyNumberFormat="1" applyFont="1" applyFill="1" applyBorder="1" applyAlignment="1">
      <alignment horizontal="center" vertical="center" wrapText="1"/>
    </xf>
    <xf numFmtId="0" fontId="59" fillId="38" borderId="62" xfId="0" applyFont="1" applyFill="1" applyBorder="1" applyAlignment="1">
      <alignment horizontal="left" vertical="center" wrapText="1"/>
    </xf>
    <xf numFmtId="0" fontId="32" fillId="24" borderId="57" xfId="0" applyFont="1" applyFill="1" applyBorder="1" applyAlignment="1">
      <alignment wrapText="1"/>
    </xf>
    <xf numFmtId="0" fontId="30" fillId="24" borderId="57" xfId="0" applyFont="1" applyFill="1" applyBorder="1" applyAlignment="1">
      <alignment horizontal="center" vertical="center" wrapText="1"/>
    </xf>
    <xf numFmtId="0" fontId="30" fillId="24" borderId="57" xfId="0" applyFont="1" applyFill="1" applyBorder="1"/>
    <xf numFmtId="0" fontId="30" fillId="24" borderId="0" xfId="0" applyFont="1" applyFill="1" applyAlignment="1">
      <alignment vertical="center" wrapText="1"/>
    </xf>
    <xf numFmtId="0" fontId="65" fillId="29" borderId="11" xfId="0" applyFont="1" applyFill="1" applyBorder="1" applyAlignment="1" applyProtection="1">
      <alignment horizontal="center" vertical="center" wrapText="1"/>
    </xf>
    <xf numFmtId="0" fontId="64" fillId="24" borderId="85" xfId="0" applyFont="1" applyFill="1" applyBorder="1" applyAlignment="1">
      <alignment horizontal="center" vertical="center" wrapText="1"/>
    </xf>
    <xf numFmtId="0" fontId="64" fillId="24" borderId="57" xfId="0" applyFont="1" applyFill="1" applyBorder="1" applyAlignment="1">
      <alignment horizontal="center" vertical="center"/>
    </xf>
    <xf numFmtId="0" fontId="30" fillId="0" borderId="0" xfId="0" applyFont="1" applyFill="1" applyAlignment="1">
      <alignment horizontal="center" vertical="center"/>
    </xf>
    <xf numFmtId="0" fontId="64" fillId="24" borderId="57" xfId="0" applyFont="1" applyFill="1" applyBorder="1" applyAlignment="1">
      <alignment horizontal="center" vertical="center" wrapText="1"/>
    </xf>
    <xf numFmtId="0" fontId="64" fillId="24" borderId="60" xfId="0" applyFont="1" applyFill="1" applyBorder="1" applyAlignment="1">
      <alignment horizontal="center" vertical="center"/>
    </xf>
    <xf numFmtId="0" fontId="45" fillId="27" borderId="12" xfId="0" applyFont="1" applyFill="1" applyBorder="1" applyAlignment="1">
      <alignment horizontal="center" vertical="center" wrapText="1"/>
    </xf>
    <xf numFmtId="0" fontId="45" fillId="27" borderId="0" xfId="0" applyFont="1" applyFill="1" applyBorder="1" applyAlignment="1">
      <alignment horizontal="center" vertical="center" wrapText="1"/>
    </xf>
    <xf numFmtId="0" fontId="45" fillId="25" borderId="24" xfId="0" applyFont="1" applyFill="1" applyBorder="1" applyAlignment="1">
      <alignment horizontal="center" vertical="center"/>
    </xf>
    <xf numFmtId="0" fontId="45" fillId="25" borderId="25" xfId="0" applyFont="1" applyFill="1" applyBorder="1" applyAlignment="1">
      <alignment horizontal="center" vertical="center"/>
    </xf>
    <xf numFmtId="0" fontId="45" fillId="27" borderId="40" xfId="0" applyFont="1" applyFill="1" applyBorder="1" applyAlignment="1">
      <alignment horizontal="center" vertical="center" wrapText="1"/>
    </xf>
    <xf numFmtId="0" fontId="45" fillId="27" borderId="24" xfId="0" applyFont="1" applyFill="1" applyBorder="1" applyAlignment="1">
      <alignment horizontal="center" vertical="center" wrapText="1"/>
    </xf>
    <xf numFmtId="0" fontId="45" fillId="27" borderId="14" xfId="0" applyFont="1" applyFill="1" applyBorder="1" applyAlignment="1">
      <alignment horizontal="center" vertical="center" wrapText="1"/>
    </xf>
    <xf numFmtId="0" fontId="45" fillId="27" borderId="15" xfId="0" applyFont="1" applyFill="1" applyBorder="1" applyAlignment="1">
      <alignment horizontal="center" vertical="center" wrapText="1"/>
    </xf>
    <xf numFmtId="0" fontId="45" fillId="27" borderId="16" xfId="0" applyFont="1" applyFill="1" applyBorder="1" applyAlignment="1">
      <alignment horizontal="center" vertical="center" wrapText="1"/>
    </xf>
    <xf numFmtId="0" fontId="45" fillId="25" borderId="0" xfId="0" applyFont="1" applyFill="1" applyBorder="1" applyAlignment="1">
      <alignment horizontal="center" vertical="center"/>
    </xf>
    <xf numFmtId="0" fontId="45" fillId="25" borderId="10" xfId="0" applyFont="1" applyFill="1" applyBorder="1" applyAlignment="1">
      <alignment horizontal="center" vertical="center"/>
    </xf>
  </cellXfs>
  <cellStyles count="313">
    <cellStyle name="20% - Accent1" xfId="1" builtinId="30" customBuiltin="1"/>
    <cellStyle name="20% - Accent1 2" xfId="77"/>
    <cellStyle name="20% - Accent2" xfId="2" builtinId="34" customBuiltin="1"/>
    <cellStyle name="20% - Accent2 2" xfId="78"/>
    <cellStyle name="20% - Accent3" xfId="3" builtinId="38" customBuiltin="1"/>
    <cellStyle name="20% - Accent3 2" xfId="79"/>
    <cellStyle name="20% - Accent4" xfId="4" builtinId="42" customBuiltin="1"/>
    <cellStyle name="20% - Accent4 2" xfId="80"/>
    <cellStyle name="20% - Accent5" xfId="5" builtinId="46" customBuiltin="1"/>
    <cellStyle name="20% - Accent5 2" xfId="81"/>
    <cellStyle name="20% - Accent6" xfId="6" builtinId="50" customBuiltin="1"/>
    <cellStyle name="20% - Accent6 2" xfId="82"/>
    <cellStyle name="40% - Accent1" xfId="7" builtinId="31" customBuiltin="1"/>
    <cellStyle name="40% - Accent1 2" xfId="83"/>
    <cellStyle name="40% - Accent2" xfId="8" builtinId="35" customBuiltin="1"/>
    <cellStyle name="40% - Accent2 2" xfId="84"/>
    <cellStyle name="40% - Accent3" xfId="9" builtinId="39" customBuiltin="1"/>
    <cellStyle name="40% - Accent3 2" xfId="85"/>
    <cellStyle name="40% - Accent4" xfId="10" builtinId="43" customBuiltin="1"/>
    <cellStyle name="40% - Accent4 2" xfId="86"/>
    <cellStyle name="40% - Accent5" xfId="11" builtinId="47" customBuiltin="1"/>
    <cellStyle name="40% - Accent5 2" xfId="87"/>
    <cellStyle name="40% - Accent6" xfId="12" builtinId="51" customBuiltin="1"/>
    <cellStyle name="40% - Accent6 2" xfId="88"/>
    <cellStyle name="60% - Accent1" xfId="13" builtinId="32" customBuiltin="1"/>
    <cellStyle name="60% - Accent1 2" xfId="89"/>
    <cellStyle name="60% - Accent2" xfId="14" builtinId="36" customBuiltin="1"/>
    <cellStyle name="60% - Accent2 2" xfId="90"/>
    <cellStyle name="60% - Accent3" xfId="15" builtinId="40" customBuiltin="1"/>
    <cellStyle name="60% - Accent3 2" xfId="91"/>
    <cellStyle name="60% - Accent4" xfId="16" builtinId="44" customBuiltin="1"/>
    <cellStyle name="60% - Accent4 2" xfId="92"/>
    <cellStyle name="60% - Accent5" xfId="17" builtinId="48" customBuiltin="1"/>
    <cellStyle name="60% - Accent5 2" xfId="93"/>
    <cellStyle name="60% - Accent6" xfId="18" builtinId="52" customBuiltin="1"/>
    <cellStyle name="60% - Accent6 2" xfId="94"/>
    <cellStyle name="Accent1" xfId="19" builtinId="29" customBuiltin="1"/>
    <cellStyle name="Accent1 2" xfId="95"/>
    <cellStyle name="Accent2" xfId="20" builtinId="33" customBuiltin="1"/>
    <cellStyle name="Accent2 2" xfId="96"/>
    <cellStyle name="Accent3" xfId="21" builtinId="37" customBuiltin="1"/>
    <cellStyle name="Accent3 2" xfId="97"/>
    <cellStyle name="Accent4" xfId="22" builtinId="41" customBuiltin="1"/>
    <cellStyle name="Accent4 2" xfId="98"/>
    <cellStyle name="Accent5" xfId="23" builtinId="45" customBuiltin="1"/>
    <cellStyle name="Accent5 2" xfId="99"/>
    <cellStyle name="Accent6" xfId="24" builtinId="49" customBuiltin="1"/>
    <cellStyle name="Accent6 2" xfId="100"/>
    <cellStyle name="Bad" xfId="25" builtinId="27" customBuiltin="1"/>
    <cellStyle name="Bad 2" xfId="101"/>
    <cellStyle name="Calculation" xfId="26" builtinId="22" customBuiltin="1"/>
    <cellStyle name="Calculation 2" xfId="102"/>
    <cellStyle name="Check Cell" xfId="27" builtinId="23" customBuiltin="1"/>
    <cellStyle name="Check Cell 2" xfId="103"/>
    <cellStyle name="Currency" xfId="52" builtinId="4"/>
    <cellStyle name="Currency 2" xfId="310"/>
    <cellStyle name="Currency 3" xfId="62"/>
    <cellStyle name="Euro" xfId="28"/>
    <cellStyle name="Explanatory Text" xfId="29" builtinId="53" customBuiltin="1"/>
    <cellStyle name="Explanatory Text 2" xfId="104"/>
    <cellStyle name="Good" xfId="30" builtinId="26" customBuiltin="1"/>
    <cellStyle name="Good 2" xfId="105"/>
    <cellStyle name="Heading 1" xfId="31" builtinId="16" customBuiltin="1"/>
    <cellStyle name="Heading 1 2" xfId="106"/>
    <cellStyle name="Heading 2" xfId="32" builtinId="17" customBuiltin="1"/>
    <cellStyle name="Heading 2 2" xfId="107"/>
    <cellStyle name="Heading 3" xfId="33" builtinId="18" customBuiltin="1"/>
    <cellStyle name="Heading 3 2" xfId="108"/>
    <cellStyle name="Heading 4" xfId="34" builtinId="19" customBuiltin="1"/>
    <cellStyle name="Heading 4 2" xfId="109"/>
    <cellStyle name="Input" xfId="35" builtinId="20" customBuiltin="1"/>
    <cellStyle name="Input 2" xfId="110"/>
    <cellStyle name="Linked Cell" xfId="36" builtinId="24" customBuiltin="1"/>
    <cellStyle name="Linked Cell 2" xfId="111"/>
    <cellStyle name="Neutral" xfId="37" builtinId="28" customBuiltin="1"/>
    <cellStyle name="Neutral 2" xfId="112"/>
    <cellStyle name="Normal" xfId="0" builtinId="0"/>
    <cellStyle name="Normal 10" xfId="205"/>
    <cellStyle name="Normal 19" xfId="51"/>
    <cellStyle name="Normal 2" xfId="38"/>
    <cellStyle name="Normal 2 2" xfId="47"/>
    <cellStyle name="Normal 3" xfId="44"/>
    <cellStyle name="Normal 3 2" xfId="118"/>
    <cellStyle name="Normal 3 2 2" xfId="137"/>
    <cellStyle name="Normal 3 2 2 2" xfId="176"/>
    <cellStyle name="Normal 3 2 2 2 2" xfId="213"/>
    <cellStyle name="Normal 3 2 2 3" xfId="212"/>
    <cellStyle name="Normal 3 2 3" xfId="157"/>
    <cellStyle name="Normal 3 2 3 2" xfId="214"/>
    <cellStyle name="Normal 3 2 4" xfId="196"/>
    <cellStyle name="Normal 3 2 4 2" xfId="215"/>
    <cellStyle name="Normal 3 2 5" xfId="211"/>
    <cellStyle name="Normal 3 3" xfId="127"/>
    <cellStyle name="Normal 3 3 2" xfId="166"/>
    <cellStyle name="Normal 3 3 2 2" xfId="217"/>
    <cellStyle name="Normal 3 3 3" xfId="216"/>
    <cellStyle name="Normal 3 4" xfId="146"/>
    <cellStyle name="Normal 3 4 2" xfId="218"/>
    <cellStyle name="Normal 3 5" xfId="48"/>
    <cellStyle name="Normal 3 5 10" xfId="59"/>
    <cellStyle name="Normal 3 5 2" xfId="54"/>
    <cellStyle name="Normal 3 5 2 2" xfId="124"/>
    <cellStyle name="Normal 3 5 2 2 2" xfId="143"/>
    <cellStyle name="Normal 3 5 2 2 2 2" xfId="182"/>
    <cellStyle name="Normal 3 5 2 2 2 2 2" xfId="222"/>
    <cellStyle name="Normal 3 5 2 2 2 3" xfId="221"/>
    <cellStyle name="Normal 3 5 2 2 3" xfId="163"/>
    <cellStyle name="Normal 3 5 2 2 3 2" xfId="223"/>
    <cellStyle name="Normal 3 5 2 2 4" xfId="202"/>
    <cellStyle name="Normal 3 5 2 2 4 2" xfId="224"/>
    <cellStyle name="Normal 3 5 2 2 5" xfId="220"/>
    <cellStyle name="Normal 3 5 2 3" xfId="133"/>
    <cellStyle name="Normal 3 5 2 3 2" xfId="172"/>
    <cellStyle name="Normal 3 5 2 3 2 2" xfId="226"/>
    <cellStyle name="Normal 3 5 2 3 3" xfId="225"/>
    <cellStyle name="Normal 3 5 2 4" xfId="152"/>
    <cellStyle name="Normal 3 5 2 4 2" xfId="227"/>
    <cellStyle name="Normal 3 5 2 5" xfId="191"/>
    <cellStyle name="Normal 3 5 2 5 2" xfId="228"/>
    <cellStyle name="Normal 3 5 2 6" xfId="72"/>
    <cellStyle name="Normal 3 5 2 6 2" xfId="229"/>
    <cellStyle name="Normal 3 5 2 7" xfId="219"/>
    <cellStyle name="Normal 3 5 2 8" xfId="64"/>
    <cellStyle name="Normal 3 5 3" xfId="121"/>
    <cellStyle name="Normal 3 5 3 2" xfId="140"/>
    <cellStyle name="Normal 3 5 3 2 2" xfId="179"/>
    <cellStyle name="Normal 3 5 3 2 2 2" xfId="232"/>
    <cellStyle name="Normal 3 5 3 2 3" xfId="231"/>
    <cellStyle name="Normal 3 5 3 3" xfId="160"/>
    <cellStyle name="Normal 3 5 3 3 2" xfId="233"/>
    <cellStyle name="Normal 3 5 3 4" xfId="199"/>
    <cellStyle name="Normal 3 5 3 4 2" xfId="234"/>
    <cellStyle name="Normal 3 5 3 5" xfId="230"/>
    <cellStyle name="Normal 3 5 4" xfId="130"/>
    <cellStyle name="Normal 3 5 4 2" xfId="169"/>
    <cellStyle name="Normal 3 5 4 2 2" xfId="236"/>
    <cellStyle name="Normal 3 5 4 3" xfId="235"/>
    <cellStyle name="Normal 3 5 5" xfId="149"/>
    <cellStyle name="Normal 3 5 5 2" xfId="237"/>
    <cellStyle name="Normal 3 5 6" xfId="188"/>
    <cellStyle name="Normal 3 5 6 2" xfId="238"/>
    <cellStyle name="Normal 3 5 7" xfId="69"/>
    <cellStyle name="Normal 3 5 7 2" xfId="239"/>
    <cellStyle name="Normal 3 5 8" xfId="209"/>
    <cellStyle name="Normal 3 5 9" xfId="312"/>
    <cellStyle name="Normal 3 6" xfId="185"/>
    <cellStyle name="Normal 3 6 2" xfId="240"/>
    <cellStyle name="Normal 3 7" xfId="66"/>
    <cellStyle name="Normal 3 7 2" xfId="241"/>
    <cellStyle name="Normal 3 8" xfId="210"/>
    <cellStyle name="Normal 3 9" xfId="56"/>
    <cellStyle name="Normal 4" xfId="45"/>
    <cellStyle name="Normal 4 2" xfId="46"/>
    <cellStyle name="Normal 4 2 2" xfId="120"/>
    <cellStyle name="Normal 4 2 2 2" xfId="139"/>
    <cellStyle name="Normal 4 2 2 2 2" xfId="178"/>
    <cellStyle name="Normal 4 2 2 2 2 2" xfId="246"/>
    <cellStyle name="Normal 4 2 2 2 3" xfId="245"/>
    <cellStyle name="Normal 4 2 2 3" xfId="159"/>
    <cellStyle name="Normal 4 2 2 3 2" xfId="247"/>
    <cellStyle name="Normal 4 2 2 4" xfId="198"/>
    <cellStyle name="Normal 4 2 2 4 2" xfId="248"/>
    <cellStyle name="Normal 4 2 2 5" xfId="244"/>
    <cellStyle name="Normal 4 2 3" xfId="129"/>
    <cellStyle name="Normal 4 2 3 2" xfId="168"/>
    <cellStyle name="Normal 4 2 3 2 2" xfId="250"/>
    <cellStyle name="Normal 4 2 3 3" xfId="249"/>
    <cellStyle name="Normal 4 2 4" xfId="148"/>
    <cellStyle name="Normal 4 2 4 2" xfId="251"/>
    <cellStyle name="Normal 4 2 5" xfId="187"/>
    <cellStyle name="Normal 4 2 5 2" xfId="252"/>
    <cellStyle name="Normal 4 2 6" xfId="68"/>
    <cellStyle name="Normal 4 2 6 2" xfId="253"/>
    <cellStyle name="Normal 4 2 7" xfId="243"/>
    <cellStyle name="Normal 4 2 8" xfId="58"/>
    <cellStyle name="Normal 4 3" xfId="119"/>
    <cellStyle name="Normal 4 3 2" xfId="138"/>
    <cellStyle name="Normal 4 3 2 2" xfId="177"/>
    <cellStyle name="Normal 4 3 2 2 2" xfId="256"/>
    <cellStyle name="Normal 4 3 2 3" xfId="255"/>
    <cellStyle name="Normal 4 3 3" xfId="158"/>
    <cellStyle name="Normal 4 3 3 2" xfId="257"/>
    <cellStyle name="Normal 4 3 4" xfId="197"/>
    <cellStyle name="Normal 4 3 4 2" xfId="258"/>
    <cellStyle name="Normal 4 3 5" xfId="254"/>
    <cellStyle name="Normal 4 4" xfId="128"/>
    <cellStyle name="Normal 4 4 2" xfId="167"/>
    <cellStyle name="Normal 4 4 2 2" xfId="260"/>
    <cellStyle name="Normal 4 4 3" xfId="259"/>
    <cellStyle name="Normal 4 5" xfId="147"/>
    <cellStyle name="Normal 4 5 2" xfId="261"/>
    <cellStyle name="Normal 4 6" xfId="186"/>
    <cellStyle name="Normal 4 6 2" xfId="262"/>
    <cellStyle name="Normal 4 7" xfId="67"/>
    <cellStyle name="Normal 4 7 2" xfId="263"/>
    <cellStyle name="Normal 4 8" xfId="242"/>
    <cellStyle name="Normal 4 9" xfId="57"/>
    <cellStyle name="Normal 5" xfId="49"/>
    <cellStyle name="Normal 5 10" xfId="60"/>
    <cellStyle name="Normal 5 2" xfId="53"/>
    <cellStyle name="Normal 5 2 2" xfId="123"/>
    <cellStyle name="Normal 5 2 2 2" xfId="142"/>
    <cellStyle name="Normal 5 2 2 2 2" xfId="181"/>
    <cellStyle name="Normal 5 2 2 2 2 2" xfId="267"/>
    <cellStyle name="Normal 5 2 2 2 3" xfId="266"/>
    <cellStyle name="Normal 5 2 2 3" xfId="162"/>
    <cellStyle name="Normal 5 2 2 3 2" xfId="268"/>
    <cellStyle name="Normal 5 2 2 4" xfId="201"/>
    <cellStyle name="Normal 5 2 2 4 2" xfId="269"/>
    <cellStyle name="Normal 5 2 2 5" xfId="265"/>
    <cellStyle name="Normal 5 2 3" xfId="132"/>
    <cellStyle name="Normal 5 2 3 2" xfId="171"/>
    <cellStyle name="Normal 5 2 3 2 2" xfId="271"/>
    <cellStyle name="Normal 5 2 3 3" xfId="270"/>
    <cellStyle name="Normal 5 2 4" xfId="151"/>
    <cellStyle name="Normal 5 2 4 2" xfId="272"/>
    <cellStyle name="Normal 5 2 5" xfId="190"/>
    <cellStyle name="Normal 5 2 5 2" xfId="273"/>
    <cellStyle name="Normal 5 2 6" xfId="71"/>
    <cellStyle name="Normal 5 2 6 2" xfId="274"/>
    <cellStyle name="Normal 5 2 7" xfId="264"/>
    <cellStyle name="Normal 5 2 8" xfId="63"/>
    <cellStyle name="Normal 5 3" xfId="122"/>
    <cellStyle name="Normal 5 3 2" xfId="141"/>
    <cellStyle name="Normal 5 3 2 2" xfId="180"/>
    <cellStyle name="Normal 5 3 2 2 2" xfId="277"/>
    <cellStyle name="Normal 5 3 2 3" xfId="276"/>
    <cellStyle name="Normal 5 3 3" xfId="161"/>
    <cellStyle name="Normal 5 3 3 2" xfId="278"/>
    <cellStyle name="Normal 5 3 4" xfId="200"/>
    <cellStyle name="Normal 5 3 4 2" xfId="279"/>
    <cellStyle name="Normal 5 3 5" xfId="275"/>
    <cellStyle name="Normal 5 4" xfId="131"/>
    <cellStyle name="Normal 5 4 2" xfId="170"/>
    <cellStyle name="Normal 5 4 2 2" xfId="281"/>
    <cellStyle name="Normal 5 4 3" xfId="280"/>
    <cellStyle name="Normal 5 5" xfId="150"/>
    <cellStyle name="Normal 5 5 2" xfId="282"/>
    <cellStyle name="Normal 5 6" xfId="189"/>
    <cellStyle name="Normal 5 6 2" xfId="283"/>
    <cellStyle name="Normal 5 7" xfId="70"/>
    <cellStyle name="Normal 5 7 2" xfId="284"/>
    <cellStyle name="Normal 5 8" xfId="208"/>
    <cellStyle name="Normal 5 9" xfId="311"/>
    <cellStyle name="Normal 6" xfId="73"/>
    <cellStyle name="Normal 6 2" xfId="125"/>
    <cellStyle name="Normal 6 2 2" xfId="144"/>
    <cellStyle name="Normal 6 2 2 2" xfId="183"/>
    <cellStyle name="Normal 6 2 2 2 2" xfId="288"/>
    <cellStyle name="Normal 6 2 2 3" xfId="287"/>
    <cellStyle name="Normal 6 2 3" xfId="164"/>
    <cellStyle name="Normal 6 2 3 2" xfId="289"/>
    <cellStyle name="Normal 6 2 4" xfId="203"/>
    <cellStyle name="Normal 6 2 4 2" xfId="290"/>
    <cellStyle name="Normal 6 2 5" xfId="286"/>
    <cellStyle name="Normal 6 3" xfId="134"/>
    <cellStyle name="Normal 6 3 2" xfId="173"/>
    <cellStyle name="Normal 6 3 2 2" xfId="292"/>
    <cellStyle name="Normal 6 3 3" xfId="291"/>
    <cellStyle name="Normal 6 4" xfId="153"/>
    <cellStyle name="Normal 6 4 2" xfId="293"/>
    <cellStyle name="Normal 6 5" xfId="192"/>
    <cellStyle name="Normal 6 5 2" xfId="294"/>
    <cellStyle name="Normal 6 6" xfId="285"/>
    <cellStyle name="Normal 7" xfId="74"/>
    <cellStyle name="Normal 7 2" xfId="126"/>
    <cellStyle name="Normal 7 2 2" xfId="145"/>
    <cellStyle name="Normal 7 2 2 2" xfId="184"/>
    <cellStyle name="Normal 7 2 2 2 2" xfId="298"/>
    <cellStyle name="Normal 7 2 2 3" xfId="297"/>
    <cellStyle name="Normal 7 2 3" xfId="165"/>
    <cellStyle name="Normal 7 2 3 2" xfId="299"/>
    <cellStyle name="Normal 7 2 4" xfId="204"/>
    <cellStyle name="Normal 7 2 4 2" xfId="300"/>
    <cellStyle name="Normal 7 2 5" xfId="296"/>
    <cellStyle name="Normal 7 3" xfId="135"/>
    <cellStyle name="Normal 7 3 2" xfId="174"/>
    <cellStyle name="Normal 7 3 2 2" xfId="302"/>
    <cellStyle name="Normal 7 3 3" xfId="301"/>
    <cellStyle name="Normal 7 4" xfId="154"/>
    <cellStyle name="Normal 7 4 2" xfId="303"/>
    <cellStyle name="Normal 7 5" xfId="193"/>
    <cellStyle name="Normal 7 5 2" xfId="304"/>
    <cellStyle name="Normal 7 6" xfId="295"/>
    <cellStyle name="Normal 8" xfId="76"/>
    <cellStyle name="Normal 8 2" xfId="156"/>
    <cellStyle name="Normal 8 3" xfId="195"/>
    <cellStyle name="Normal 9" xfId="75"/>
    <cellStyle name="Normal 9 2" xfId="136"/>
    <cellStyle name="Normal 9 2 2" xfId="175"/>
    <cellStyle name="Normal 9 2 2 2" xfId="307"/>
    <cellStyle name="Normal 9 2 3" xfId="306"/>
    <cellStyle name="Normal 9 3" xfId="155"/>
    <cellStyle name="Normal 9 3 2" xfId="308"/>
    <cellStyle name="Normal 9 4" xfId="194"/>
    <cellStyle name="Normal 9 4 2" xfId="309"/>
    <cellStyle name="Normal 9 5" xfId="305"/>
    <cellStyle name="Note" xfId="39" builtinId="10" customBuiltin="1"/>
    <cellStyle name="Note 2" xfId="113"/>
    <cellStyle name="Note 3" xfId="65"/>
    <cellStyle name="Note 4" xfId="55"/>
    <cellStyle name="Output" xfId="40" builtinId="21" customBuiltin="1"/>
    <cellStyle name="Output 2" xfId="114"/>
    <cellStyle name="Percent" xfId="50" builtinId="5"/>
    <cellStyle name="Percent 2" xfId="206"/>
    <cellStyle name="Percent 3" xfId="207"/>
    <cellStyle name="Percent 4" xfId="61"/>
    <cellStyle name="Title" xfId="41" builtinId="15" customBuiltin="1"/>
    <cellStyle name="Title 2" xfId="115"/>
    <cellStyle name="Total" xfId="42" builtinId="25" customBuiltin="1"/>
    <cellStyle name="Total 2" xfId="116"/>
    <cellStyle name="Warning Text" xfId="43" builtinId="11" customBuiltin="1"/>
    <cellStyle name="Warning Text 2" xfId="117"/>
  </cellStyles>
  <dxfs count="241">
    <dxf>
      <alignment horizontal="center" vertical="center" textRotation="0" wrapText="1" indent="0" justifyLastLine="0" shrinkToFit="0" readingOrder="0"/>
      <border diagonalUp="0" diagonalDown="0" outline="0">
        <left style="thin">
          <color indexed="64"/>
        </left>
        <right/>
        <top style="dotted">
          <color indexed="64"/>
        </top>
        <bottom style="dotted">
          <color indexed="64"/>
        </bottom>
      </border>
    </dxf>
    <dxf>
      <numFmt numFmtId="169" formatCode="_(&quot;$&quot;* #,##0_);_(&quot;$&quot;* \(#,##0\);_(&quot;$&quot;* &quot;-&quot;??_);_(@_)"/>
      <alignment horizontal="center" vertical="center" textRotation="0" wrapText="1" indent="0" justifyLastLine="0" shrinkToFit="0" readingOrder="0"/>
      <border diagonalUp="0" diagonalDown="0" outline="0">
        <left style="thin">
          <color indexed="64"/>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outline="0">
        <left/>
        <right style="thin">
          <color indexed="64"/>
        </right>
        <top style="dotted">
          <color indexed="64"/>
        </top>
        <bottom style="dotted">
          <color indexed="64"/>
        </bottom>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style="thin">
          <color indexed="64"/>
        </left>
        <right/>
        <top style="dotted">
          <color indexed="64"/>
        </top>
        <bottom style="dotted">
          <color indexed="64"/>
        </bottom>
        <vertical/>
        <horizontal/>
      </border>
    </dxf>
    <dxf>
      <alignment horizontal="center" vertical="center" textRotation="0" wrapText="1" indent="0" justifyLastLine="0" shrinkToFit="0" readingOrder="0"/>
      <border diagonalUp="0" diagonalDown="0">
        <left/>
        <right style="thin">
          <color indexed="64"/>
        </right>
        <top style="dotted">
          <color indexed="64"/>
        </top>
        <bottom style="dotted">
          <color indexed="64"/>
        </bottom>
        <vertical/>
        <horizontal/>
      </border>
    </dxf>
    <dxf>
      <border outline="0">
        <left style="thin">
          <color indexed="64"/>
        </left>
        <right style="thin">
          <color indexed="64"/>
        </right>
        <top style="thin">
          <color indexed="64"/>
        </top>
        <bottom style="dotted">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10"/>
        <color auto="1"/>
        <name val="Arial"/>
        <scheme val="major"/>
      </font>
      <numFmt numFmtId="0" formatCode="General"/>
      <fill>
        <patternFill patternType="solid">
          <fgColor indexed="64"/>
          <bgColor theme="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ajor"/>
      </font>
      <numFmt numFmtId="0" formatCode="General"/>
      <fill>
        <patternFill patternType="solid">
          <fgColor indexed="64"/>
          <bgColor theme="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ajor"/>
      </font>
      <numFmt numFmtId="0" formatCode="General"/>
      <fill>
        <patternFill patternType="solid">
          <fgColor indexed="64"/>
          <bgColor theme="0"/>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rgb="FF376092"/>
        </top>
        <bottom/>
        <vertical/>
        <horizontal/>
      </border>
    </dxf>
    <dxf>
      <font>
        <b val="0"/>
        <i val="0"/>
        <strike val="0"/>
        <condense val="0"/>
        <extend val="0"/>
        <outline val="0"/>
        <shadow val="0"/>
        <u val="none"/>
        <vertAlign val="baseline"/>
        <sz val="12"/>
        <color auto="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auto="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major"/>
      </font>
      <numFmt numFmtId="168" formatCode="mm/dd/yy;@"/>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major"/>
      </font>
      <numFmt numFmtId="168" formatCode="mm/dd/yy;@"/>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minor"/>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right/>
        <top style="thin">
          <color rgb="FF376092"/>
        </top>
        <bottom/>
        <vertical/>
        <horizontal/>
      </border>
    </dxf>
    <dxf>
      <font>
        <b val="0"/>
        <i val="0"/>
        <strike val="0"/>
        <condense val="0"/>
        <extend val="0"/>
        <outline val="0"/>
        <shadow val="0"/>
        <u val="none"/>
        <vertAlign val="baseline"/>
        <sz val="12"/>
        <color theme="1"/>
        <name val="Arial"/>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maj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major"/>
      </font>
      <fill>
        <patternFill patternType="none">
          <fgColor indexed="64"/>
          <bgColor indexed="65"/>
        </patternFill>
      </fill>
    </dxf>
    <dxf>
      <font>
        <b/>
        <i val="0"/>
        <strike val="0"/>
        <condense val="0"/>
        <extend val="0"/>
        <outline val="0"/>
        <shadow val="0"/>
        <u val="none"/>
        <vertAlign val="baseline"/>
        <sz val="12"/>
        <color theme="0"/>
        <name val="Arial"/>
        <scheme val="major"/>
      </font>
      <fill>
        <patternFill patternType="solid">
          <fgColor indexed="64"/>
          <bgColor rgb="FFFFC000"/>
        </patternFill>
      </fill>
      <alignment horizontal="center" vertical="center" textRotation="0" wrapText="1" indent="0" justifyLastLine="0" shrinkToFit="0" readingOrder="0"/>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4"/>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val="0"/>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rgb="FF376092"/>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auto="1"/>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outline="0">
        <left/>
        <right/>
        <top style="thin">
          <color rgb="FF376092"/>
        </top>
        <bottom/>
      </border>
    </dxf>
    <dxf>
      <font>
        <b val="0"/>
        <i/>
        <strike val="0"/>
        <condense val="0"/>
        <extend val="0"/>
        <outline val="0"/>
        <shadow val="0"/>
        <u val="none"/>
        <vertAlign val="baseline"/>
        <sz val="12"/>
        <color auto="1"/>
        <name val="Arial"/>
        <scheme val="major"/>
      </font>
      <fill>
        <patternFill patternType="none">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FFFFFF"/>
        </right>
        <top style="thin">
          <color theme="4" tint="0.39997558519241921"/>
        </top>
      </border>
    </dxf>
    <dxf>
      <font>
        <b val="0"/>
        <i val="0"/>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003376"/>
        </patternFill>
      </fill>
      <alignment horizontal="center" vertical="center" textRotation="0" wrapText="1" indent="0" justifyLastLine="0" shrinkToFit="0" readingOrder="0"/>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3" formatCode="0%"/>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left" vertical="center" textRotation="0" wrapText="1" indent="0" justifyLastLine="0" shrinkToFit="0" readingOrder="0"/>
      <border diagonalUp="0" diagonalDown="0">
        <left style="thin">
          <color theme="0"/>
        </left>
        <right/>
        <top style="thin">
          <color theme="4" tint="0.39994506668294322"/>
        </top>
        <bottom style="thin">
          <color theme="4" tint="0.39994506668294322"/>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right/>
        <top style="thin">
          <color theme="4" tint="0.39994506668294322"/>
        </top>
        <bottom style="thin">
          <color theme="4" tint="0.39994506668294322"/>
        </bottom>
        <vertical/>
        <horizontal/>
      </border>
    </dxf>
    <dxf>
      <border outline="0">
        <left style="thin">
          <color theme="4" tint="0.39997558519241921"/>
        </left>
        <top style="thin">
          <color theme="4" tint="0.39997558519241921"/>
        </top>
        <bottom style="thin">
          <color theme="4" tint="0.39994506668294322"/>
        </bottom>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dxf>
    <dxf>
      <border outline="0">
        <top style="thin">
          <color indexed="64"/>
        </top>
        <bottom style="dotted">
          <color indexed="64"/>
        </bottom>
      </border>
    </dxf>
    <dxf>
      <font>
        <b/>
        <i val="0"/>
        <strike val="0"/>
        <condense val="0"/>
        <extend val="0"/>
        <outline val="0"/>
        <shadow val="0"/>
        <u val="none"/>
        <vertAlign val="baseline"/>
        <sz val="12"/>
        <color theme="0"/>
        <name val="Arial"/>
        <scheme val="major"/>
      </font>
      <fill>
        <patternFill patternType="solid">
          <fgColor indexed="64"/>
          <bgColor rgb="FF004487"/>
        </patternFill>
      </fill>
      <alignment horizontal="center" vertical="center" textRotation="0" wrapText="1" indent="0" justifyLastLine="0" shrinkToFit="0" readingOrder="0"/>
      <border diagonalUp="0" diagonalDown="0" outline="0">
        <left style="thin">
          <color theme="0"/>
        </left>
        <right style="thin">
          <color theme="0"/>
        </right>
        <top/>
        <bottom/>
      </border>
      <protection locked="1" hidden="0"/>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style="thin">
          <color theme="4" tint="0.39997558519241921"/>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val="0"/>
        <i/>
        <strike val="0"/>
        <condense val="0"/>
        <extend val="0"/>
        <outline val="0"/>
        <shadow val="0"/>
        <u val="none"/>
        <vertAlign val="baseline"/>
        <sz val="12"/>
        <color theme="1"/>
        <name val="Arial"/>
        <scheme val="major"/>
      </font>
      <numFmt numFmtId="167" formatCode="m/d/yy;@"/>
      <fill>
        <patternFill patternType="solid">
          <fgColor indexed="64"/>
          <bgColor theme="0"/>
        </patternFill>
      </fill>
      <alignment horizontal="center" vertical="center" textRotation="0" wrapText="1" indent="0" justifyLastLine="0" shrinkToFit="0" readingOrder="0"/>
      <border diagonalUp="0" diagonalDown="0">
        <left style="thin">
          <color theme="0"/>
        </left>
        <right/>
        <top style="thin">
          <color theme="4"/>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2"/>
        <color theme="0"/>
        <name val="Arial"/>
        <scheme val="major"/>
      </font>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
      <font>
        <b val="0"/>
        <i/>
        <strike val="0"/>
        <condense val="0"/>
        <extend val="0"/>
        <outline val="0"/>
        <shadow val="0"/>
        <u val="none"/>
        <vertAlign val="baseline"/>
        <sz val="12"/>
        <color theme="1"/>
        <name val="Arial"/>
        <scheme val="maj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rgb="FF376092"/>
        </patternFill>
      </fill>
      <alignment horizontal="center" vertical="center" textRotation="90" wrapText="1" indent="0" justifyLastLine="0" shrinkToFit="0" readingOrder="0"/>
      <border diagonalUp="0" diagonalDown="0" outline="0">
        <left style="thin">
          <color theme="0"/>
        </left>
        <right style="thin">
          <color theme="0"/>
        </right>
        <top/>
        <bottom/>
      </border>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
      <font>
        <color rgb="FFFF2D2D"/>
      </font>
      <fill>
        <patternFill>
          <bgColor rgb="FFFF2D2D"/>
        </patternFill>
      </fill>
    </dxf>
  </dxfs>
  <tableStyles count="0" defaultTableStyle="TableStyleMedium9" defaultPivotStyle="PivotStyleLight16"/>
  <colors>
    <mruColors>
      <color rgb="FF003376"/>
      <color rgb="FF376092"/>
      <color rgb="FFFF2D2D"/>
      <color rgb="FF004487"/>
      <color rgb="FF0033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4"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8535"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27214</xdr:colOff>
      <xdr:row>0</xdr:row>
      <xdr:rowOff>68035</xdr:rowOff>
    </xdr:from>
    <xdr:to>
      <xdr:col>1</xdr:col>
      <xdr:colOff>1189584</xdr:colOff>
      <xdr:row>0</xdr:row>
      <xdr:rowOff>380716</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9626" t="51387" r="7851" b="35475"/>
        <a:stretch>
          <a:fillRect/>
        </a:stretch>
      </xdr:blipFill>
      <xdr:spPr bwMode="ltGray">
        <a:xfrm>
          <a:off x="255814" y="68035"/>
          <a:ext cx="1162370" cy="312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RuthS\LMSportfolio%20descriptions%20for%20post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ocuments\Budget\2004\1Q\Cash%20Flow\200402\Novotroitsk\Flash%20Plan%20Novotroitsk%20February%2020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Documents%20and%20Settings\DVasilev\&#1052;&#1086;&#1080;%20&#1076;&#1086;&#1082;&#1091;&#1084;&#1077;&#1085;&#1090;&#1099;\&#1057;&#1077;&#1073;&#1077;&#1089;&#1090;&#1086;&#1080;&#1084;&#1086;&#1089;&#1090;&#1100;%202004\&#1072;&#1087;&#1088;&#1077;&#1083;&#1100;%2004\&#1092;&#1072;&#1082;&#1090;\&#1041;&#1102;&#1076;&#1078;&#1077;&#1090;%202004&#1075;%20(&#1092;&#1086;&#1088;&#1084;&#1072;%20&#1048;&#1074;&#1072;&#1085;&#1095;&#1080;&#1082;&#1086;&#1074;&#1072;)\DIV%20IN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Finance\Common\Finance\model\MTM\PIT%20MTM%2015.08.03%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Documents%20and%20Settings\IRebrov\Local%20Settings\Temporary%20Internet%20Files\OLK18\New%20v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Documents%20and%20Settings\konast01\Desktop\&#1044;&#1077;&#1073;&#1080;&#1090;&#1086;&#1088;&#1099;-&#1050;&#1088;&#1077;&#1076;&#1080;&#1090;&#1086;&#1088;&#1099;%2001082004%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MSportfolio descriptions for p"/>
      <sheetName val="#REF"/>
      <sheetName val="tables"/>
      <sheetName val="MCS"/>
      <sheetName val="Q4 CURRENCY"/>
      <sheetName val="Summary Data"/>
      <sheetName val="Summary"/>
      <sheetName val="WWPull"/>
      <sheetName val="Funnel"/>
      <sheetName val="MS"/>
      <sheetName val="1) Revenue Proposal"/>
      <sheetName val="AP wo Japan"/>
      <sheetName val="Japan"/>
      <sheetName val="YTD Actual"/>
      <sheetName val="Super Region"/>
      <sheetName val="TEMPLATE"/>
      <sheetName val="Region"/>
      <sheetName val="SSDGrowth"/>
      <sheetName val="APwoJapan"/>
      <sheetName val="P&amp;G"/>
      <sheetName val="Agilent"/>
      <sheetName val="Ericsson"/>
      <sheetName val="Nokia"/>
      <sheetName val="AP"/>
      <sheetName val="JP"/>
      <sheetName val="H1'04 Actual v ASPIRE"/>
      <sheetName val="Agilent0330"/>
      <sheetName val="Nokia0329"/>
      <sheetName val="Ericsson0407"/>
      <sheetName val="PG0402"/>
      <sheetName val="AMS"/>
      <sheetName val="Planet.by.GBU0050405wTriaton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юджет"/>
      <sheetName val="Финансовая деятельность"/>
      <sheetName val="Оффшоры"/>
      <sheetName val="ДДС прямой метод"/>
      <sheetName val="план"/>
      <sheetName val="Распределение"/>
      <sheetName val="цены для Клиентов"/>
      <sheetName val="бюджет продаж"/>
      <sheetName val="реализация"/>
      <sheetName val="цены для Клиентов (покуп)"/>
      <sheetName val="бюджет продаж (покуп)"/>
      <sheetName val="реализация (покуп)"/>
      <sheetName val="Транспортные  расходы"/>
      <sheetName val="Реализация трансп. услуг"/>
      <sheetName val="Себестоимость"/>
      <sheetName val="Снабжение"/>
      <sheetName val="Изм гот прод"/>
      <sheetName val="График платежей февраль"/>
      <sheetName val="Capex 26.12.03"/>
      <sheetName val="Novotroitsk 04.12.03"/>
      <sheetName val="Текущие строительные работы"/>
      <sheetName val="IT"/>
      <sheetName val="Ремонты"/>
      <sheetName val="Novo Capex Budget 04"/>
      <sheetName val="Бюджет 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INC"/>
      <sheetName val="Equipment for Field Trials"/>
      <sheetName val="Cannes2004&amp;5"/>
    </sheetNames>
    <sheetDataSet>
      <sheetData sheetId="0" refreshError="1">
        <row r="1">
          <cell r="B1" t="str">
            <v>DIVISIONAL INCOME STATEMENT TOGGLE</v>
          </cell>
        </row>
        <row r="3">
          <cell r="B3" t="str">
            <v>DIVISIONAL INCOME STATEMENTS ARE USED</v>
          </cell>
        </row>
        <row r="5">
          <cell r="B5" t="str">
            <v>BASED CASE</v>
          </cell>
        </row>
        <row r="7">
          <cell r="B7" t="str">
            <v>Per capita beer consumption, L</v>
          </cell>
          <cell r="I7">
            <v>29.482758620689655</v>
          </cell>
          <cell r="J7">
            <v>9.8275862068965516</v>
          </cell>
          <cell r="L7">
            <v>39.310344827586206</v>
          </cell>
          <cell r="N7">
            <v>35.689655172413794</v>
          </cell>
          <cell r="O7">
            <v>11.896551724137931</v>
          </cell>
          <cell r="Q7">
            <v>47.586206896551722</v>
          </cell>
          <cell r="S7">
            <v>47.586206896551722</v>
          </cell>
          <cell r="AH7">
            <v>51.393103448275859</v>
          </cell>
          <cell r="AI7">
            <v>51.393103448275859</v>
          </cell>
          <cell r="AJ7">
            <v>51.393103448275859</v>
          </cell>
          <cell r="AK7">
            <v>51.393103448275859</v>
          </cell>
          <cell r="AL7">
            <v>51.393103448275859</v>
          </cell>
          <cell r="AM7">
            <v>54.476689655172407</v>
          </cell>
          <cell r="AN7">
            <v>57.745291034482769</v>
          </cell>
          <cell r="AO7">
            <v>61.21000849655173</v>
          </cell>
          <cell r="AP7">
            <v>64.882609006344836</v>
          </cell>
          <cell r="AQ7">
            <v>64.882609006344836</v>
          </cell>
        </row>
        <row r="8">
          <cell r="B8" t="str">
            <v>Population</v>
          </cell>
          <cell r="I8">
            <v>108.75</v>
          </cell>
          <cell r="J8">
            <v>36.25</v>
          </cell>
          <cell r="L8">
            <v>145</v>
          </cell>
          <cell r="N8">
            <v>108.75</v>
          </cell>
          <cell r="O8">
            <v>36.25</v>
          </cell>
          <cell r="Q8">
            <v>145</v>
          </cell>
          <cell r="S8">
            <v>145</v>
          </cell>
          <cell r="AH8">
            <v>36.25</v>
          </cell>
          <cell r="AI8">
            <v>36.25</v>
          </cell>
          <cell r="AJ8">
            <v>36.25</v>
          </cell>
          <cell r="AK8">
            <v>36.25</v>
          </cell>
          <cell r="AL8">
            <v>145</v>
          </cell>
          <cell r="AM8">
            <v>145</v>
          </cell>
          <cell r="AN8">
            <v>145</v>
          </cell>
          <cell r="AO8">
            <v>145</v>
          </cell>
          <cell r="AP8">
            <v>145</v>
          </cell>
          <cell r="AQ8">
            <v>145</v>
          </cell>
        </row>
        <row r="9">
          <cell r="B9" t="str">
            <v>Beer market, HL mn</v>
          </cell>
          <cell r="I9">
            <v>42.75</v>
          </cell>
          <cell r="J9">
            <v>14.25</v>
          </cell>
          <cell r="L9">
            <v>57</v>
          </cell>
          <cell r="N9">
            <v>51.75</v>
          </cell>
          <cell r="O9">
            <v>17.25</v>
          </cell>
          <cell r="Q9">
            <v>69</v>
          </cell>
          <cell r="S9">
            <v>69</v>
          </cell>
          <cell r="AH9">
            <v>18.63</v>
          </cell>
          <cell r="AI9">
            <v>18.63</v>
          </cell>
          <cell r="AJ9">
            <v>18.63</v>
          </cell>
          <cell r="AK9">
            <v>18.63</v>
          </cell>
          <cell r="AL9">
            <v>74.52</v>
          </cell>
          <cell r="AM9">
            <v>78.991199999999992</v>
          </cell>
          <cell r="AN9">
            <v>83.730672000000013</v>
          </cell>
          <cell r="AO9">
            <v>88.754512320000003</v>
          </cell>
          <cell r="AP9">
            <v>94.079783059200011</v>
          </cell>
          <cell r="AQ9">
            <v>94.079783059200011</v>
          </cell>
        </row>
        <row r="10">
          <cell r="B10" t="str">
            <v xml:space="preserve"> Market Growth, %</v>
          </cell>
          <cell r="AL10">
            <v>7.9999999999999849E-2</v>
          </cell>
          <cell r="AM10">
            <v>6.0000000000000053E-2</v>
          </cell>
          <cell r="AN10">
            <v>6.0000000000000275E-2</v>
          </cell>
          <cell r="AO10">
            <v>5.9999999999999831E-2</v>
          </cell>
          <cell r="AP10">
            <v>6.0000000000000053E-2</v>
          </cell>
          <cell r="AQ10">
            <v>0</v>
          </cell>
        </row>
        <row r="12">
          <cell r="B12" t="str">
            <v>Annual Capacity EoP (000'HL)</v>
          </cell>
          <cell r="N12">
            <v>2500</v>
          </cell>
          <cell r="O12">
            <v>2700</v>
          </cell>
          <cell r="Q12">
            <v>2700</v>
          </cell>
          <cell r="AL12">
            <v>3720</v>
          </cell>
          <cell r="AM12">
            <v>4804</v>
          </cell>
          <cell r="AN12">
            <v>6552</v>
          </cell>
          <cell r="AO12">
            <v>6710.666666666667</v>
          </cell>
          <cell r="AP12">
            <v>6888</v>
          </cell>
          <cell r="AQ12">
            <v>5094.1176470588234</v>
          </cell>
        </row>
        <row r="13">
          <cell r="B13" t="str">
            <v>Periodic Capacity (000'HL)</v>
          </cell>
          <cell r="I13">
            <v>1275</v>
          </cell>
          <cell r="J13">
            <v>425</v>
          </cell>
          <cell r="L13">
            <v>1700</v>
          </cell>
          <cell r="N13">
            <v>1875</v>
          </cell>
          <cell r="O13">
            <v>675</v>
          </cell>
          <cell r="Q13">
            <v>2550</v>
          </cell>
          <cell r="S13">
            <v>2550</v>
          </cell>
          <cell r="AH13">
            <v>675</v>
          </cell>
          <cell r="AI13">
            <v>724.375</v>
          </cell>
          <cell r="AJ13">
            <v>724.375</v>
          </cell>
          <cell r="AK13">
            <v>724.375</v>
          </cell>
          <cell r="AL13">
            <v>2848.125</v>
          </cell>
          <cell r="AM13">
            <v>4654</v>
          </cell>
          <cell r="AN13">
            <v>6162</v>
          </cell>
          <cell r="AO13">
            <v>6710.666666666667</v>
          </cell>
          <cell r="AP13">
            <v>6888</v>
          </cell>
          <cell r="AQ13">
            <v>5094.1176470588234</v>
          </cell>
        </row>
        <row r="14">
          <cell r="B14" t="str">
            <v>Sales (000'HL)</v>
          </cell>
          <cell r="I14">
            <v>624.12429002816896</v>
          </cell>
          <cell r="J14">
            <v>351.9845416</v>
          </cell>
          <cell r="L14">
            <v>976.10883162816901</v>
          </cell>
          <cell r="N14">
            <v>1787.08937556</v>
          </cell>
          <cell r="O14">
            <v>528.62441799999999</v>
          </cell>
          <cell r="Q14">
            <v>2315.7137935600003</v>
          </cell>
          <cell r="S14">
            <v>2315.7137935600003</v>
          </cell>
          <cell r="U14">
            <v>143.1403</v>
          </cell>
          <cell r="V14">
            <v>133.1574</v>
          </cell>
          <cell r="W14">
            <v>188.18940000000001</v>
          </cell>
          <cell r="X14">
            <v>215.04400000000001</v>
          </cell>
          <cell r="Y14">
            <v>278.17099999999999</v>
          </cell>
          <cell r="Z14">
            <v>278.654</v>
          </cell>
          <cell r="AA14">
            <v>284.59646730000003</v>
          </cell>
          <cell r="AB14">
            <v>277.32799999999997</v>
          </cell>
          <cell r="AC14">
            <v>225.35489999999999</v>
          </cell>
          <cell r="AD14">
            <v>225.089</v>
          </cell>
          <cell r="AE14">
            <v>246.4</v>
          </cell>
          <cell r="AF14">
            <v>258.16499999999996</v>
          </cell>
          <cell r="AH14">
            <v>446.7</v>
          </cell>
          <cell r="AI14">
            <v>742.9</v>
          </cell>
          <cell r="AJ14">
            <v>787.27936729999988</v>
          </cell>
          <cell r="AK14">
            <v>729.38977999999997</v>
          </cell>
          <cell r="AL14">
            <v>2706.2691472999995</v>
          </cell>
          <cell r="AM14">
            <v>4103</v>
          </cell>
          <cell r="AN14">
            <v>4779</v>
          </cell>
          <cell r="AO14">
            <v>5192</v>
          </cell>
          <cell r="AP14">
            <v>5551</v>
          </cell>
          <cell r="AQ14">
            <v>11405</v>
          </cell>
        </row>
        <row r="16">
          <cell r="B16" t="str">
            <v>(000'$)</v>
          </cell>
          <cell r="F16">
            <v>1999</v>
          </cell>
          <cell r="G16">
            <v>2000</v>
          </cell>
          <cell r="I16" t="str">
            <v>9m 2001</v>
          </cell>
          <cell r="J16" t="str">
            <v>Q4 2001</v>
          </cell>
          <cell r="L16">
            <v>2001</v>
          </cell>
          <cell r="N16" t="str">
            <v>9 m 2002</v>
          </cell>
          <cell r="O16" t="str">
            <v xml:space="preserve">Q4 2002 </v>
          </cell>
          <cell r="Q16">
            <v>2002</v>
          </cell>
          <cell r="S16" t="str">
            <v>2002 PF</v>
          </cell>
          <cell r="T16" t="str">
            <v/>
          </cell>
          <cell r="U16" t="str">
            <v>Jan 2003</v>
          </cell>
          <cell r="V16" t="str">
            <v>Feb 2003</v>
          </cell>
          <cell r="W16" t="str">
            <v>Mar 2003</v>
          </cell>
          <cell r="X16" t="str">
            <v>Apr 2003</v>
          </cell>
          <cell r="Y16" t="str">
            <v>May 2003</v>
          </cell>
          <cell r="Z16" t="str">
            <v>Jun 2003</v>
          </cell>
          <cell r="AA16" t="str">
            <v>Jul 2003</v>
          </cell>
          <cell r="AB16" t="str">
            <v>Aug 2003</v>
          </cell>
          <cell r="AC16" t="str">
            <v>Sep 2003</v>
          </cell>
          <cell r="AD16" t="str">
            <v>Oct 2003</v>
          </cell>
          <cell r="AE16" t="str">
            <v>Nov 2003</v>
          </cell>
          <cell r="AF16" t="str">
            <v>Dec 2003</v>
          </cell>
          <cell r="AH16" t="str">
            <v>Q1 2003</v>
          </cell>
          <cell r="AI16" t="str">
            <v>Q2 2003</v>
          </cell>
          <cell r="AJ16" t="str">
            <v>Q3 2003</v>
          </cell>
          <cell r="AK16" t="str">
            <v>Q4 2003</v>
          </cell>
          <cell r="AL16">
            <v>2003</v>
          </cell>
          <cell r="AM16">
            <v>2004</v>
          </cell>
          <cell r="AN16">
            <v>2005</v>
          </cell>
          <cell r="AO16">
            <v>2006</v>
          </cell>
          <cell r="AP16">
            <v>2007</v>
          </cell>
          <cell r="AQ16">
            <v>2008</v>
          </cell>
        </row>
        <row r="18">
          <cell r="B18" t="str">
            <v>Total Revenues</v>
          </cell>
          <cell r="F18">
            <v>0</v>
          </cell>
          <cell r="G18">
            <v>0</v>
          </cell>
          <cell r="I18">
            <v>37356</v>
          </cell>
          <cell r="J18">
            <v>20091</v>
          </cell>
          <cell r="L18">
            <v>57447</v>
          </cell>
          <cell r="N18">
            <v>95548</v>
          </cell>
          <cell r="O18">
            <v>28538.958510744018</v>
          </cell>
          <cell r="Q18">
            <v>124086.95851074401</v>
          </cell>
          <cell r="S18">
            <v>124086.95851074401</v>
          </cell>
          <cell r="T18" t="str">
            <v/>
          </cell>
          <cell r="U18">
            <v>6024.1107913046781</v>
          </cell>
          <cell r="V18">
            <v>5869.8038732139157</v>
          </cell>
          <cell r="W18">
            <v>9480.5351444869502</v>
          </cell>
          <cell r="X18">
            <v>11654</v>
          </cell>
          <cell r="Y18">
            <v>15740</v>
          </cell>
          <cell r="Z18">
            <v>16109</v>
          </cell>
          <cell r="AA18">
            <v>16123.422917710217</v>
          </cell>
          <cell r="AB18">
            <v>15632.342087173594</v>
          </cell>
          <cell r="AC18">
            <v>12981.914219305771</v>
          </cell>
          <cell r="AD18">
            <v>12949.96085580742</v>
          </cell>
          <cell r="AE18">
            <v>13642.244534393218</v>
          </cell>
          <cell r="AF18">
            <v>14298.065407718348</v>
          </cell>
          <cell r="AH18">
            <v>25492</v>
          </cell>
          <cell r="AI18">
            <v>43503</v>
          </cell>
          <cell r="AJ18">
            <v>44737.679224189582</v>
          </cell>
          <cell r="AK18">
            <v>40890.270797918987</v>
          </cell>
          <cell r="AL18">
            <v>154622.95002210856</v>
          </cell>
          <cell r="AM18">
            <v>234499.62454897701</v>
          </cell>
          <cell r="AN18">
            <v>273989.91487462976</v>
          </cell>
          <cell r="AO18">
            <v>298420.98243343114</v>
          </cell>
          <cell r="AP18">
            <v>318309.17810699198</v>
          </cell>
          <cell r="AQ18">
            <v>312631.40443863493</v>
          </cell>
        </row>
        <row r="19">
          <cell r="B19" t="str">
            <v>$Revenue/HL</v>
          </cell>
          <cell r="F19" t="str">
            <v>N/A</v>
          </cell>
          <cell r="G19" t="str">
            <v>N/A</v>
          </cell>
          <cell r="I19">
            <v>59.853462838810508</v>
          </cell>
          <cell r="J19">
            <v>57.079211230905941</v>
          </cell>
          <cell r="L19">
            <v>58.853068570414692</v>
          </cell>
          <cell r="N19">
            <v>53.465708714237756</v>
          </cell>
          <cell r="O19">
            <v>53.987211976923888</v>
          </cell>
          <cell r="Q19">
            <v>53.584755964156635</v>
          </cell>
          <cell r="S19">
            <v>53.584755964156635</v>
          </cell>
          <cell r="U19">
            <v>42.085358150742159</v>
          </cell>
          <cell r="V19">
            <v>44.081694845452944</v>
          </cell>
          <cell r="W19">
            <v>50.377625649940697</v>
          </cell>
          <cell r="X19">
            <v>54.193560387641597</v>
          </cell>
          <cell r="Y19">
            <v>56.583899831398675</v>
          </cell>
          <cell r="Z19">
            <v>57.810043997215182</v>
          </cell>
          <cell r="AA19">
            <v>56.653629859411176</v>
          </cell>
          <cell r="AB19">
            <v>56.367702097060508</v>
          </cell>
          <cell r="AC19">
            <v>57.606531827378824</v>
          </cell>
          <cell r="AD19">
            <v>57.532624232225565</v>
          </cell>
          <cell r="AE19">
            <v>55.366252168803641</v>
          </cell>
          <cell r="AF19">
            <v>55.383438528531556</v>
          </cell>
          <cell r="AH19">
            <v>57.067383031117082</v>
          </cell>
          <cell r="AI19">
            <v>58.558352402745996</v>
          </cell>
          <cell r="AJ19">
            <v>56.825672159577742</v>
          </cell>
          <cell r="AK19">
            <v>56.060931917525615</v>
          </cell>
          <cell r="AL19">
            <v>57.135096919821649</v>
          </cell>
          <cell r="AM19">
            <v>57.153210955149163</v>
          </cell>
          <cell r="AN19">
            <v>57.332060028171114</v>
          </cell>
          <cell r="AO19">
            <v>57.477076739875024</v>
          </cell>
          <cell r="AP19">
            <v>57.34267305116051</v>
          </cell>
          <cell r="AQ19">
            <v>27.411784694312576</v>
          </cell>
        </row>
        <row r="21">
          <cell r="B21" t="str">
            <v>Beer's Revenue</v>
          </cell>
          <cell r="AH21">
            <v>24992.571747050064</v>
          </cell>
          <cell r="AI21">
            <v>42986.520568252461</v>
          </cell>
          <cell r="AJ21">
            <v>44205.495411350683</v>
          </cell>
          <cell r="AK21">
            <v>40375.186757624491</v>
          </cell>
          <cell r="AL21">
            <v>152559.7744842777</v>
          </cell>
          <cell r="AM21">
            <v>232843.54454897702</v>
          </cell>
          <cell r="AN21">
            <v>272333.83487462974</v>
          </cell>
          <cell r="AO21">
            <v>296764.90243343113</v>
          </cell>
          <cell r="AP21">
            <v>316653.09810699197</v>
          </cell>
          <cell r="AQ21">
            <v>310975.32443863491</v>
          </cell>
        </row>
        <row r="22">
          <cell r="B22" t="str">
            <v>Others Revenue</v>
          </cell>
          <cell r="AH22">
            <v>499.42825294993656</v>
          </cell>
          <cell r="AI22">
            <v>516.47943174753993</v>
          </cell>
          <cell r="AJ22">
            <v>532.18381283890039</v>
          </cell>
          <cell r="AK22">
            <v>515.08404029449548</v>
          </cell>
          <cell r="AL22">
            <v>2063.1755378308721</v>
          </cell>
          <cell r="AM22">
            <v>1656.08</v>
          </cell>
          <cell r="AN22">
            <v>1656.08</v>
          </cell>
          <cell r="AO22">
            <v>1656.08</v>
          </cell>
          <cell r="AP22">
            <v>1656.08</v>
          </cell>
          <cell r="AQ22">
            <v>1656.08</v>
          </cell>
        </row>
        <row r="24">
          <cell r="B24" t="str">
            <v>Cost of Goods Sold- Variable (Excl. Depreciation)</v>
          </cell>
          <cell r="F24">
            <v>0</v>
          </cell>
          <cell r="G24">
            <v>0</v>
          </cell>
          <cell r="I24">
            <v>24844</v>
          </cell>
          <cell r="J24">
            <v>13032</v>
          </cell>
          <cell r="L24">
            <v>37876</v>
          </cell>
          <cell r="N24">
            <v>63958.252000000015</v>
          </cell>
          <cell r="O24">
            <v>19348.326546295848</v>
          </cell>
          <cell r="Q24">
            <v>83306.578546295874</v>
          </cell>
          <cell r="S24">
            <v>83306.578546295874</v>
          </cell>
          <cell r="T24" t="str">
            <v/>
          </cell>
          <cell r="U24">
            <v>4092.3923018989522</v>
          </cell>
          <cell r="V24">
            <v>3849.796387975764</v>
          </cell>
          <cell r="W24">
            <v>5488.4572180057712</v>
          </cell>
          <cell r="X24">
            <v>6814.0789893435322</v>
          </cell>
          <cell r="Y24">
            <v>9401.0789893435322</v>
          </cell>
          <cell r="Z24">
            <v>9604.0789893435322</v>
          </cell>
          <cell r="AA24">
            <v>8816.2701467338757</v>
          </cell>
          <cell r="AB24">
            <v>8442.1507606796313</v>
          </cell>
          <cell r="AC24">
            <v>6828.92548129233</v>
          </cell>
          <cell r="AD24">
            <v>6786.92334232342</v>
          </cell>
          <cell r="AE24">
            <v>6730.8268313691424</v>
          </cell>
          <cell r="AF24">
            <v>7196.8510953486129</v>
          </cell>
          <cell r="AH24">
            <v>14612.369999999999</v>
          </cell>
          <cell r="AI24">
            <v>25819.236968030596</v>
          </cell>
          <cell r="AJ24">
            <v>24087.346388705835</v>
          </cell>
          <cell r="AK24">
            <v>20714.601269041174</v>
          </cell>
          <cell r="AL24">
            <v>85233.5546257776</v>
          </cell>
          <cell r="AM24">
            <v>125384.31822090091</v>
          </cell>
          <cell r="AN24">
            <v>140145.99818316736</v>
          </cell>
          <cell r="AO24">
            <v>153231.98624651611</v>
          </cell>
          <cell r="AP24">
            <v>164863.0991081821</v>
          </cell>
          <cell r="AQ24">
            <v>134680.51663837914</v>
          </cell>
        </row>
        <row r="25">
          <cell r="B25" t="str">
            <v>$/HL</v>
          </cell>
          <cell r="F25" t="str">
            <v>N/A</v>
          </cell>
          <cell r="G25" t="str">
            <v>N/A</v>
          </cell>
          <cell r="I25">
            <v>39.806173861425428</v>
          </cell>
          <cell r="J25">
            <v>37.024353230857912</v>
          </cell>
          <cell r="L25">
            <v>38.803050205807558</v>
          </cell>
          <cell r="N25">
            <v>35.789061741782298</v>
          </cell>
          <cell r="O25">
            <v>36.60127282712061</v>
          </cell>
          <cell r="Q25">
            <v>35.974470928994528</v>
          </cell>
          <cell r="S25">
            <v>35.974470928994528</v>
          </cell>
          <cell r="U25">
            <v>28.590077720243372</v>
          </cell>
          <cell r="V25">
            <v>28.911621794776437</v>
          </cell>
          <cell r="W25">
            <v>29.164539649979069</v>
          </cell>
          <cell r="X25">
            <v>31.686905885974646</v>
          </cell>
          <cell r="Y25">
            <v>33.796042683613791</v>
          </cell>
          <cell r="Z25">
            <v>34.465964921887114</v>
          </cell>
          <cell r="AA25">
            <v>30.978143300143046</v>
          </cell>
          <cell r="AB25">
            <v>30.441032858851727</v>
          </cell>
          <cell r="AC25">
            <v>30.30298201322594</v>
          </cell>
          <cell r="AD25">
            <v>30.152176882581646</v>
          </cell>
          <cell r="AE25">
            <v>27.316667335102039</v>
          </cell>
          <cell r="AF25">
            <v>27.876943409635754</v>
          </cell>
          <cell r="AH25">
            <v>32.711820013431833</v>
          </cell>
          <cell r="AI25">
            <v>34.754660072729301</v>
          </cell>
          <cell r="AJ25">
            <v>30.595678470927254</v>
          </cell>
          <cell r="AK25">
            <v>28.399906109242679</v>
          </cell>
          <cell r="AL25">
            <v>31.494855088901161</v>
          </cell>
          <cell r="AM25">
            <v>30.559180653400173</v>
          </cell>
          <cell r="AN25">
            <v>29.325381498884152</v>
          </cell>
          <cell r="AO25">
            <v>29.513094423443011</v>
          </cell>
          <cell r="AP25">
            <v>29.699711602987229</v>
          </cell>
          <cell r="AQ25">
            <v>11.808901064303299</v>
          </cell>
        </row>
        <row r="26">
          <cell r="B26" t="str">
            <v>Cost of Goods Sold- Fixed (Excl. Depreciation)</v>
          </cell>
          <cell r="F26">
            <v>0</v>
          </cell>
          <cell r="G26">
            <v>0</v>
          </cell>
          <cell r="I26">
            <v>0</v>
          </cell>
          <cell r="J26">
            <v>0</v>
          </cell>
          <cell r="L26">
            <v>0</v>
          </cell>
          <cell r="N26">
            <v>3397.748</v>
          </cell>
          <cell r="O26">
            <v>1119.8516625286229</v>
          </cell>
          <cell r="Q26">
            <v>4517.5996625286225</v>
          </cell>
          <cell r="S26">
            <v>4517.5996625286225</v>
          </cell>
          <cell r="T26" t="str">
            <v/>
          </cell>
          <cell r="U26">
            <v>493.4146719949008</v>
          </cell>
          <cell r="V26">
            <v>493.4146719949008</v>
          </cell>
          <cell r="W26">
            <v>493.4146719949008</v>
          </cell>
          <cell r="X26">
            <v>449.9210106564683</v>
          </cell>
          <cell r="Y26">
            <v>449.9210106564683</v>
          </cell>
          <cell r="Z26">
            <v>449.9210106564683</v>
          </cell>
          <cell r="AA26">
            <v>493.4146719949008</v>
          </cell>
          <cell r="AB26">
            <v>493.4146719949008</v>
          </cell>
          <cell r="AC26">
            <v>493.4146719949008</v>
          </cell>
          <cell r="AD26">
            <v>493.4146719949008</v>
          </cell>
          <cell r="AE26">
            <v>493.4146719949008</v>
          </cell>
          <cell r="AF26">
            <v>493.4146719949008</v>
          </cell>
          <cell r="AH26">
            <v>1498.63</v>
          </cell>
          <cell r="AI26">
            <v>1349.7630319694049</v>
          </cell>
          <cell r="AJ26">
            <v>1505.518031969405</v>
          </cell>
          <cell r="AK26">
            <v>1411.058031969405</v>
          </cell>
          <cell r="AL26">
            <v>5764.9690959082145</v>
          </cell>
          <cell r="AM26">
            <v>7341.8829735296313</v>
          </cell>
          <cell r="AN26">
            <v>8443.1654195590745</v>
          </cell>
          <cell r="AO26">
            <v>9709.6402324929368</v>
          </cell>
          <cell r="AP26">
            <v>11166.086267366874</v>
          </cell>
          <cell r="AQ26">
            <v>12840.999207471905</v>
          </cell>
        </row>
        <row r="27">
          <cell r="B27" t="str">
            <v>$/HL</v>
          </cell>
          <cell r="F27" t="str">
            <v>N/A</v>
          </cell>
          <cell r="G27" t="str">
            <v>N/A</v>
          </cell>
          <cell r="I27" t="e">
            <v>#REF!</v>
          </cell>
          <cell r="J27" t="e">
            <v>#REF!</v>
          </cell>
          <cell r="L27" t="e">
            <v>#REF!</v>
          </cell>
          <cell r="N27">
            <v>1.9012748027419089</v>
          </cell>
          <cell r="O27">
            <v>2.1184259076897636</v>
          </cell>
          <cell r="Q27">
            <v>1.9508454261887054</v>
          </cell>
          <cell r="S27">
            <v>1.9508454261887054</v>
          </cell>
          <cell r="U27">
            <v>3.4470702659900869</v>
          </cell>
          <cell r="V27">
            <v>3.7054994464813884</v>
          </cell>
          <cell r="W27">
            <v>2.621904698112119</v>
          </cell>
          <cell r="X27">
            <v>2.0922276866895531</v>
          </cell>
          <cell r="Y27">
            <v>1.6174260101033835</v>
          </cell>
          <cell r="Z27">
            <v>1.6146224732337175</v>
          </cell>
          <cell r="AA27">
            <v>1.7337343526291227</v>
          </cell>
          <cell r="AB27">
            <v>1.7791736571673284</v>
          </cell>
          <cell r="AC27">
            <v>2.1895005255927464</v>
          </cell>
          <cell r="AD27">
            <v>2.1920870055618034</v>
          </cell>
          <cell r="AE27">
            <v>2.0024946103689154</v>
          </cell>
          <cell r="AF27">
            <v>1.9112376658141146</v>
          </cell>
          <cell r="AH27">
            <v>3.3548914260129843</v>
          </cell>
          <cell r="AI27">
            <v>1.8168838766582378</v>
          </cell>
          <cell r="AJ27">
            <v>1.9123046970386484</v>
          </cell>
          <cell r="AK27">
            <v>1.934573352493923</v>
          </cell>
          <cell r="AL27">
            <v>2.1302275502271568</v>
          </cell>
          <cell r="AM27">
            <v>1.7893938517011043</v>
          </cell>
          <cell r="AN27">
            <v>1.7667222053900553</v>
          </cell>
          <cell r="AO27">
            <v>1.8701156071827689</v>
          </cell>
          <cell r="AP27">
            <v>2.0115449950219553</v>
          </cell>
          <cell r="AQ27">
            <v>1.1259096192434814</v>
          </cell>
        </row>
        <row r="29">
          <cell r="B29" t="str">
            <v>Total COGS $/HL</v>
          </cell>
          <cell r="I29">
            <v>39.806173861425428</v>
          </cell>
          <cell r="J29">
            <v>37.024353230857912</v>
          </cell>
          <cell r="L29">
            <v>38.803050205807558</v>
          </cell>
          <cell r="N29">
            <v>37.690336544524207</v>
          </cell>
          <cell r="O29">
            <v>38.719698734810379</v>
          </cell>
          <cell r="Q29">
            <v>37.925316355183234</v>
          </cell>
          <cell r="S29">
            <v>37.925316355183234</v>
          </cell>
          <cell r="U29">
            <v>32.037147986233457</v>
          </cell>
          <cell r="V29">
            <v>32.617121241257827</v>
          </cell>
          <cell r="W29">
            <v>31.786444348091184</v>
          </cell>
          <cell r="X29">
            <v>33.7791335726642</v>
          </cell>
          <cell r="Y29">
            <v>35.413468693717178</v>
          </cell>
          <cell r="Z29">
            <v>36.08058739512083</v>
          </cell>
          <cell r="AA29">
            <v>32.711877652772166</v>
          </cell>
          <cell r="AB29">
            <v>32.220206516019054</v>
          </cell>
          <cell r="AC29">
            <v>32.492482538818685</v>
          </cell>
          <cell r="AD29">
            <v>32.344263888143445</v>
          </cell>
          <cell r="AE29">
            <v>29.319161945470952</v>
          </cell>
          <cell r="AF29">
            <v>29.788181075449867</v>
          </cell>
          <cell r="AH29">
            <v>36.066711439444816</v>
          </cell>
          <cell r="AI29">
            <v>36.571543949387539</v>
          </cell>
          <cell r="AJ29">
            <v>32.507983167965904</v>
          </cell>
          <cell r="AK29">
            <v>30.334479461736603</v>
          </cell>
          <cell r="AL29">
            <v>33.625082639128316</v>
          </cell>
          <cell r="AM29">
            <v>32.348574505101276</v>
          </cell>
          <cell r="AN29">
            <v>31.092103704274209</v>
          </cell>
          <cell r="AO29">
            <v>31.383210030625779</v>
          </cell>
          <cell r="AP29">
            <v>31.711256598009179</v>
          </cell>
          <cell r="AQ29">
            <v>12.934810683546781</v>
          </cell>
        </row>
        <row r="30">
          <cell r="B30" t="str">
            <v>______</v>
          </cell>
          <cell r="F30" t="str">
            <v>______</v>
          </cell>
          <cell r="G30" t="str">
            <v>______</v>
          </cell>
          <cell r="I30" t="str">
            <v>______</v>
          </cell>
          <cell r="J30" t="str">
            <v>______</v>
          </cell>
          <cell r="L30" t="str">
            <v>______</v>
          </cell>
          <cell r="N30" t="str">
            <v>______</v>
          </cell>
          <cell r="O30" t="str">
            <v>______</v>
          </cell>
          <cell r="Q30" t="str">
            <v>______</v>
          </cell>
          <cell r="S30" t="str">
            <v>______</v>
          </cell>
          <cell r="T30" t="str">
            <v/>
          </cell>
          <cell r="U30" t="str">
            <v>______</v>
          </cell>
          <cell r="V30" t="str">
            <v>______</v>
          </cell>
          <cell r="W30" t="str">
            <v>______</v>
          </cell>
          <cell r="X30" t="str">
            <v>______</v>
          </cell>
          <cell r="Y30" t="str">
            <v>______</v>
          </cell>
          <cell r="Z30" t="str">
            <v>______</v>
          </cell>
          <cell r="AA30" t="str">
            <v>______</v>
          </cell>
          <cell r="AB30" t="str">
            <v>______</v>
          </cell>
          <cell r="AC30" t="str">
            <v>______</v>
          </cell>
          <cell r="AD30" t="str">
            <v>______</v>
          </cell>
          <cell r="AE30" t="str">
            <v>______</v>
          </cell>
          <cell r="AF30" t="str">
            <v>______</v>
          </cell>
          <cell r="AH30" t="str">
            <v>______</v>
          </cell>
          <cell r="AI30" t="str">
            <v>______</v>
          </cell>
          <cell r="AJ30" t="str">
            <v>______</v>
          </cell>
          <cell r="AK30" t="str">
            <v>______</v>
          </cell>
          <cell r="AL30" t="str">
            <v>______</v>
          </cell>
          <cell r="AM30" t="str">
            <v>______</v>
          </cell>
          <cell r="AN30" t="str">
            <v>______</v>
          </cell>
          <cell r="AO30" t="str">
            <v>______</v>
          </cell>
          <cell r="AP30" t="str">
            <v>______</v>
          </cell>
          <cell r="AQ30" t="str">
            <v>______</v>
          </cell>
        </row>
        <row r="31">
          <cell r="B31" t="str">
            <v>Gross Profit</v>
          </cell>
          <cell r="F31">
            <v>0</v>
          </cell>
          <cell r="G31">
            <v>0</v>
          </cell>
          <cell r="I31">
            <v>12512</v>
          </cell>
          <cell r="J31">
            <v>7059</v>
          </cell>
          <cell r="L31">
            <v>19571</v>
          </cell>
          <cell r="N31">
            <v>28191.999999999985</v>
          </cell>
          <cell r="O31">
            <v>8070.7803019195471</v>
          </cell>
          <cell r="Q31">
            <v>36262.780301919513</v>
          </cell>
          <cell r="S31">
            <v>36262.780301919513</v>
          </cell>
          <cell r="T31" t="str">
            <v/>
          </cell>
          <cell r="U31">
            <v>1438.3038174108251</v>
          </cell>
          <cell r="V31">
            <v>1526.5928132432509</v>
          </cell>
          <cell r="W31">
            <v>3498.6632544862782</v>
          </cell>
          <cell r="X31">
            <v>4390</v>
          </cell>
          <cell r="Y31">
            <v>5889</v>
          </cell>
          <cell r="Z31">
            <v>6055</v>
          </cell>
          <cell r="AA31">
            <v>6813.738098981441</v>
          </cell>
          <cell r="AB31">
            <v>6696.7766544990627</v>
          </cell>
          <cell r="AC31">
            <v>5659.5740660185402</v>
          </cell>
          <cell r="AD31">
            <v>5669.6228414890993</v>
          </cell>
          <cell r="AE31">
            <v>6418.003031029175</v>
          </cell>
          <cell r="AF31">
            <v>6607.7996403748348</v>
          </cell>
          <cell r="AH31">
            <v>9381</v>
          </cell>
          <cell r="AI31">
            <v>16333.999999999998</v>
          </cell>
          <cell r="AJ31">
            <v>19144.814803514342</v>
          </cell>
          <cell r="AK31">
            <v>18764.611496908408</v>
          </cell>
          <cell r="AL31">
            <v>63624.426300422747</v>
          </cell>
          <cell r="AM31">
            <v>101773.42335454647</v>
          </cell>
          <cell r="AN31">
            <v>125400.75127190331</v>
          </cell>
          <cell r="AO31">
            <v>135479.35595442209</v>
          </cell>
          <cell r="AP31">
            <v>142279.99273144302</v>
          </cell>
          <cell r="AQ31">
            <v>165109.88859278389</v>
          </cell>
        </row>
        <row r="33">
          <cell r="B33" t="str">
            <v>Sales - Variable commercial exp. (Excl. Amortization)</v>
          </cell>
          <cell r="F33">
            <v>0</v>
          </cell>
          <cell r="G33">
            <v>0</v>
          </cell>
          <cell r="I33">
            <v>6698</v>
          </cell>
          <cell r="J33">
            <v>4840</v>
          </cell>
          <cell r="L33">
            <v>11538</v>
          </cell>
          <cell r="N33">
            <v>2368</v>
          </cell>
          <cell r="O33">
            <v>1373.8906125655931</v>
          </cell>
          <cell r="Q33">
            <v>3741.8906125655931</v>
          </cell>
          <cell r="S33">
            <v>3741.8906125655931</v>
          </cell>
          <cell r="U33">
            <v>546.37247032705329</v>
          </cell>
          <cell r="V33">
            <v>546.37247032705329</v>
          </cell>
          <cell r="W33">
            <v>546.37247032705329</v>
          </cell>
          <cell r="X33">
            <v>1631</v>
          </cell>
          <cell r="Y33">
            <v>2322</v>
          </cell>
          <cell r="Z33">
            <v>2476</v>
          </cell>
          <cell r="AA33">
            <v>1149.6591587933551</v>
          </cell>
          <cell r="AB33">
            <v>1149.6591587933551</v>
          </cell>
          <cell r="AC33">
            <v>1149.6591587933551</v>
          </cell>
          <cell r="AD33">
            <v>1424.5932391547331</v>
          </cell>
          <cell r="AE33">
            <v>1424.5932391547331</v>
          </cell>
          <cell r="AF33">
            <v>1424.5932391547331</v>
          </cell>
          <cell r="AH33">
            <v>3290</v>
          </cell>
          <cell r="AI33">
            <v>6429</v>
          </cell>
          <cell r="AJ33">
            <v>5907.5523443198326</v>
          </cell>
          <cell r="AK33">
            <v>7794.2638264368416</v>
          </cell>
          <cell r="AL33">
            <v>23420.816170756676</v>
          </cell>
          <cell r="AM33">
            <v>36889.372217376455</v>
          </cell>
          <cell r="AN33">
            <v>41877.673551200976</v>
          </cell>
          <cell r="AO33">
            <v>44248.566421112184</v>
          </cell>
          <cell r="AP33">
            <v>46305.078745231847</v>
          </cell>
          <cell r="AQ33">
            <v>46305.078745231847</v>
          </cell>
        </row>
        <row r="34">
          <cell r="B34" t="str">
            <v>$/HL</v>
          </cell>
          <cell r="N34">
            <v>1.3250596374106731</v>
          </cell>
          <cell r="O34">
            <v>2.5989919606127483</v>
          </cell>
          <cell r="Q34">
            <v>1.6158692075729697</v>
          </cell>
          <cell r="S34">
            <v>1.6158692075729697</v>
          </cell>
          <cell r="U34">
            <v>3.817041534264308</v>
          </cell>
          <cell r="V34">
            <v>4.1032077100262798</v>
          </cell>
          <cell r="W34">
            <v>2.9033116122749383</v>
          </cell>
          <cell r="X34">
            <v>7.5844943360428561</v>
          </cell>
          <cell r="Y34">
            <v>8.3473834439966783</v>
          </cell>
          <cell r="Z34">
            <v>8.8855713537218204</v>
          </cell>
          <cell r="AA34">
            <v>4.0396114881548106</v>
          </cell>
          <cell r="AB34">
            <v>4.14548534152107</v>
          </cell>
          <cell r="AC34">
            <v>5.101549417356158</v>
          </cell>
          <cell r="AD34">
            <v>6.3290220275301463</v>
          </cell>
          <cell r="AE34">
            <v>5.7816284056604426</v>
          </cell>
          <cell r="AF34">
            <v>5.5181501720013681</v>
          </cell>
          <cell r="AH34">
            <v>7.3651220058204609</v>
          </cell>
          <cell r="AI34">
            <v>8.6539238120877648</v>
          </cell>
          <cell r="AJ34">
            <v>7.5037560867116015</v>
          </cell>
          <cell r="AK34">
            <v>10.686006357858266</v>
          </cell>
          <cell r="AL34">
            <v>8.6542819268819731</v>
          </cell>
          <cell r="AM34">
            <v>8.9908292023827574</v>
          </cell>
          <cell r="AN34">
            <v>8.7628528041851794</v>
          </cell>
          <cell r="AO34">
            <v>8.5224511596903287</v>
          </cell>
          <cell r="AP34">
            <v>8.3417544127601957</v>
          </cell>
          <cell r="AQ34">
            <v>4.0600682810374265</v>
          </cell>
        </row>
        <row r="35">
          <cell r="B35" t="str">
            <v>Sales - Variable marketing exp. (Excl. Amortization)</v>
          </cell>
          <cell r="I35">
            <v>0</v>
          </cell>
          <cell r="J35">
            <v>0</v>
          </cell>
          <cell r="L35">
            <v>0</v>
          </cell>
          <cell r="N35">
            <v>3118</v>
          </cell>
          <cell r="O35">
            <v>1811.670200654052</v>
          </cell>
          <cell r="Q35">
            <v>4929.6702006540527</v>
          </cell>
          <cell r="S35">
            <v>4929.6702006540527</v>
          </cell>
          <cell r="U35">
            <v>687.05000000000007</v>
          </cell>
          <cell r="V35">
            <v>687.05000000000007</v>
          </cell>
          <cell r="W35">
            <v>687.05000000000007</v>
          </cell>
          <cell r="X35">
            <v>919</v>
          </cell>
          <cell r="Y35">
            <v>835</v>
          </cell>
          <cell r="Z35">
            <v>963</v>
          </cell>
          <cell r="AA35">
            <v>968.05833333333339</v>
          </cell>
          <cell r="AB35">
            <v>968.05833333333339</v>
          </cell>
          <cell r="AC35">
            <v>968.05833333333339</v>
          </cell>
          <cell r="AD35">
            <v>1172.3999999999999</v>
          </cell>
          <cell r="AE35">
            <v>1172.3999999999999</v>
          </cell>
          <cell r="AF35">
            <v>1172.3999999999999</v>
          </cell>
          <cell r="AH35">
            <v>1845</v>
          </cell>
          <cell r="AI35">
            <v>2717</v>
          </cell>
          <cell r="AJ35">
            <v>2641.3249999999998</v>
          </cell>
          <cell r="AK35">
            <v>2517.1999999999998</v>
          </cell>
          <cell r="AL35">
            <v>9720.5249999999996</v>
          </cell>
          <cell r="AM35">
            <v>12062.82</v>
          </cell>
          <cell r="AN35">
            <v>14050.26</v>
          </cell>
          <cell r="AO35">
            <v>15264.48</v>
          </cell>
          <cell r="AP35">
            <v>16653</v>
          </cell>
          <cell r="AQ35">
            <v>34215</v>
          </cell>
        </row>
        <row r="36">
          <cell r="B36" t="str">
            <v>$/HL</v>
          </cell>
          <cell r="N36">
            <v>1.7447364651378712</v>
          </cell>
          <cell r="O36">
            <v>3.427140591628993</v>
          </cell>
          <cell r="Q36">
            <v>2.1287907920069675</v>
          </cell>
          <cell r="S36">
            <v>2.1287907920069675</v>
          </cell>
          <cell r="U36">
            <v>4.7998362445796197</v>
          </cell>
          <cell r="V36">
            <v>5.1596832019850201</v>
          </cell>
          <cell r="W36">
            <v>3.6508432462189688</v>
          </cell>
          <cell r="X36">
            <v>4.2735440188984581</v>
          </cell>
          <cell r="Y36">
            <v>3.0017507216783921</v>
          </cell>
          <cell r="Z36">
            <v>3.4558987130993994</v>
          </cell>
          <cell r="AA36">
            <v>3.4015121217681163</v>
          </cell>
          <cell r="AB36">
            <v>3.4906620800400012</v>
          </cell>
          <cell r="AC36">
            <v>4.2957057216565229</v>
          </cell>
          <cell r="AD36">
            <v>5.2086063734789345</v>
          </cell>
          <cell r="AE36">
            <v>4.7581168831168821</v>
          </cell>
          <cell r="AF36">
            <v>4.5412817384231019</v>
          </cell>
          <cell r="AH36">
            <v>4.130288784419073</v>
          </cell>
          <cell r="AI36">
            <v>3.6572890025575449</v>
          </cell>
          <cell r="AJ36">
            <v>3.3550034583765473</v>
          </cell>
          <cell r="AK36">
            <v>3.4511040173883432</v>
          </cell>
          <cell r="AL36">
            <v>3.5918544944792385</v>
          </cell>
          <cell r="AM36">
            <v>2.94</v>
          </cell>
          <cell r="AN36">
            <v>2.94</v>
          </cell>
          <cell r="AO36">
            <v>2.94</v>
          </cell>
          <cell r="AP36">
            <v>2.94</v>
          </cell>
          <cell r="AQ36">
            <v>3</v>
          </cell>
        </row>
        <row r="38">
          <cell r="B38" t="str">
            <v>G&amp;A - Fixed (Excl. Amortization)</v>
          </cell>
          <cell r="F38">
            <v>0</v>
          </cell>
          <cell r="G38">
            <v>0</v>
          </cell>
          <cell r="I38">
            <v>0</v>
          </cell>
          <cell r="J38">
            <v>0</v>
          </cell>
          <cell r="L38">
            <v>0</v>
          </cell>
          <cell r="N38">
            <v>4314</v>
          </cell>
          <cell r="O38">
            <v>2782.5794921423858</v>
          </cell>
          <cell r="Q38">
            <v>7096.5794921423858</v>
          </cell>
          <cell r="S38">
            <v>7096.5794921423858</v>
          </cell>
          <cell r="T38" t="str">
            <v/>
          </cell>
          <cell r="U38">
            <v>1109.8892205252696</v>
          </cell>
          <cell r="V38">
            <v>1109.8892205252696</v>
          </cell>
          <cell r="W38">
            <v>1109.8892205252696</v>
          </cell>
          <cell r="X38">
            <v>1039</v>
          </cell>
          <cell r="Y38">
            <v>734</v>
          </cell>
          <cell r="Z38">
            <v>863</v>
          </cell>
          <cell r="AA38">
            <v>1207.5153961124872</v>
          </cell>
          <cell r="AB38">
            <v>1207.5153961124872</v>
          </cell>
          <cell r="AC38">
            <v>1207.5153961124872</v>
          </cell>
          <cell r="AD38">
            <v>1207.5153961124872</v>
          </cell>
          <cell r="AE38">
            <v>1207.5153961124872</v>
          </cell>
          <cell r="AF38">
            <v>1207.5153961124872</v>
          </cell>
          <cell r="AH38">
            <v>3029</v>
          </cell>
          <cell r="AI38">
            <v>2636</v>
          </cell>
          <cell r="AJ38">
            <v>4137.837966043644</v>
          </cell>
          <cell r="AK38">
            <v>3918.6748867435253</v>
          </cell>
          <cell r="AL38">
            <v>13721.512852787169</v>
          </cell>
          <cell r="AM38">
            <v>15077.633625337752</v>
          </cell>
          <cell r="AN38">
            <v>16585.396987871529</v>
          </cell>
          <cell r="AO38">
            <v>18243.936686658682</v>
          </cell>
          <cell r="AP38">
            <v>20068.330355324553</v>
          </cell>
          <cell r="AQ38">
            <v>22075.163390857007</v>
          </cell>
        </row>
        <row r="39">
          <cell r="B39" t="str">
            <v>Incl.:</v>
          </cell>
        </row>
        <row r="40">
          <cell r="B40" t="str">
            <v xml:space="preserve">  Breweries G&amp;A </v>
          </cell>
          <cell r="N40">
            <v>535</v>
          </cell>
          <cell r="O40">
            <v>1012.4324888052538</v>
          </cell>
          <cell r="Q40">
            <v>1547.4324888052538</v>
          </cell>
          <cell r="S40">
            <v>1547.4324888052538</v>
          </cell>
          <cell r="U40">
            <v>352.79493346858544</v>
          </cell>
          <cell r="V40">
            <v>352.79493346858544</v>
          </cell>
          <cell r="W40">
            <v>352.79493346858544</v>
          </cell>
          <cell r="X40">
            <v>206.12982933680843</v>
          </cell>
          <cell r="Y40">
            <v>3179.5187581996006</v>
          </cell>
          <cell r="Z40">
            <v>373.04618143239429</v>
          </cell>
          <cell r="AA40">
            <v>352.79493346858544</v>
          </cell>
          <cell r="AB40">
            <v>352.79493346858544</v>
          </cell>
          <cell r="AC40">
            <v>352.79493346858544</v>
          </cell>
          <cell r="AD40">
            <v>352.79493346858544</v>
          </cell>
          <cell r="AE40">
            <v>352.79493346858544</v>
          </cell>
          <cell r="AF40">
            <v>352.79493346858544</v>
          </cell>
          <cell r="AH40">
            <v>806.99029465658828</v>
          </cell>
          <cell r="AI40">
            <v>987.894113258733</v>
          </cell>
          <cell r="AJ40">
            <v>987.894113258733</v>
          </cell>
          <cell r="AK40">
            <v>987.894113258733</v>
          </cell>
          <cell r="AL40">
            <v>3770.6726344327872</v>
          </cell>
          <cell r="AM40">
            <v>4147.7398978760666</v>
          </cell>
          <cell r="AN40">
            <v>4562.5138876636738</v>
          </cell>
          <cell r="AO40">
            <v>5018.765276430041</v>
          </cell>
          <cell r="AP40">
            <v>5520.6418040730459</v>
          </cell>
          <cell r="AQ40">
            <v>6072.7059844803507</v>
          </cell>
        </row>
        <row r="41">
          <cell r="B41" t="str">
            <v xml:space="preserve">    Novotroitsk</v>
          </cell>
          <cell r="AH41">
            <v>283.60418205425469</v>
          </cell>
          <cell r="AI41">
            <v>186.47999215399355</v>
          </cell>
          <cell r="AJ41">
            <v>186.47999215399355</v>
          </cell>
          <cell r="AK41">
            <v>186.47999215399355</v>
          </cell>
          <cell r="AL41">
            <v>843.04415851623526</v>
          </cell>
          <cell r="AM41">
            <v>927.34857436785887</v>
          </cell>
          <cell r="AN41">
            <v>1020.0834318046449</v>
          </cell>
          <cell r="AO41">
            <v>1122.0917749851094</v>
          </cell>
        </row>
        <row r="42">
          <cell r="B42" t="str">
            <v xml:space="preserve">    Kaliningrad</v>
          </cell>
          <cell r="AH42">
            <v>373.95617657000787</v>
          </cell>
          <cell r="AI42">
            <v>316.79151074018949</v>
          </cell>
          <cell r="AJ42">
            <v>316.79151074018949</v>
          </cell>
          <cell r="AK42">
            <v>316.79151074018949</v>
          </cell>
          <cell r="AL42">
            <v>1324.3307087905764</v>
          </cell>
          <cell r="AM42">
            <v>1456.7637796696342</v>
          </cell>
          <cell r="AN42">
            <v>1602.4401576365979</v>
          </cell>
          <cell r="AO42">
            <v>1762.6841734002578</v>
          </cell>
        </row>
        <row r="43">
          <cell r="B43" t="str">
            <v xml:space="preserve">    Khabarovsk</v>
          </cell>
          <cell r="AH43">
            <v>149.42993603232574</v>
          </cell>
          <cell r="AI43">
            <v>484.62261036454993</v>
          </cell>
          <cell r="AJ43">
            <v>484.62261036454993</v>
          </cell>
          <cell r="AK43">
            <v>484.62261036454993</v>
          </cell>
          <cell r="AL43">
            <v>1603.2977671259755</v>
          </cell>
          <cell r="AM43">
            <v>1763.6275438385733</v>
          </cell>
          <cell r="AN43">
            <v>1939.9902982224307</v>
          </cell>
          <cell r="AO43">
            <v>2133.989328044674</v>
          </cell>
        </row>
        <row r="44">
          <cell r="B44" t="str">
            <v xml:space="preserve">    PIT Int.</v>
          </cell>
          <cell r="AH44">
            <v>0</v>
          </cell>
          <cell r="AI44">
            <v>0</v>
          </cell>
          <cell r="AJ44">
            <v>0</v>
          </cell>
          <cell r="AK44">
            <v>0</v>
          </cell>
          <cell r="AL44">
            <v>0</v>
          </cell>
          <cell r="AM44">
            <v>0</v>
          </cell>
          <cell r="AN44">
            <v>0</v>
          </cell>
          <cell r="AO44">
            <v>0</v>
          </cell>
        </row>
        <row r="45">
          <cell r="B45" t="str">
            <v xml:space="preserve">  Distribution SG&amp;A </v>
          </cell>
          <cell r="N45">
            <v>1568</v>
          </cell>
          <cell r="O45">
            <v>905.13259709340593</v>
          </cell>
          <cell r="Q45">
            <v>2473.1325970934058</v>
          </cell>
          <cell r="S45">
            <v>2473.1325970934058</v>
          </cell>
          <cell r="U45">
            <v>488.05379597723504</v>
          </cell>
          <cell r="V45">
            <v>488.05379597723504</v>
          </cell>
          <cell r="W45">
            <v>488.05379597723504</v>
          </cell>
          <cell r="X45">
            <v>488.05379597723504</v>
          </cell>
          <cell r="Y45">
            <v>488.05379597723504</v>
          </cell>
          <cell r="Z45">
            <v>488.05379597723504</v>
          </cell>
          <cell r="AA45">
            <v>488.05379597723504</v>
          </cell>
          <cell r="AB45">
            <v>488.05379597723504</v>
          </cell>
          <cell r="AC45">
            <v>488.05379597723504</v>
          </cell>
          <cell r="AD45">
            <v>488.05379597723504</v>
          </cell>
          <cell r="AE45">
            <v>488.05379597723504</v>
          </cell>
          <cell r="AF45">
            <v>488.05379597723504</v>
          </cell>
          <cell r="AH45">
            <v>1414.9209254571174</v>
          </cell>
          <cell r="AI45">
            <v>561</v>
          </cell>
          <cell r="AJ45">
            <v>2049.9438527849111</v>
          </cell>
          <cell r="AK45">
            <v>1830.7807734847922</v>
          </cell>
          <cell r="AL45">
            <v>5856.6455517268205</v>
          </cell>
          <cell r="AM45">
            <v>6442.3101068995029</v>
          </cell>
          <cell r="AN45">
            <v>7086.5411175894542</v>
          </cell>
          <cell r="AO45">
            <v>7795.1952293484001</v>
          </cell>
          <cell r="AP45">
            <v>8574.7147522832402</v>
          </cell>
          <cell r="AQ45">
            <v>9432.1862275115654</v>
          </cell>
        </row>
        <row r="46">
          <cell r="B46" t="str">
            <v xml:space="preserve">  ITB H&amp;Q G&amp;A</v>
          </cell>
          <cell r="N46">
            <v>2211</v>
          </cell>
          <cell r="O46">
            <v>865.01440624372606</v>
          </cell>
          <cell r="Q46">
            <v>3076.0144062437262</v>
          </cell>
          <cell r="S46">
            <v>3076.0144062437262</v>
          </cell>
          <cell r="U46">
            <v>269.04049107944917</v>
          </cell>
          <cell r="V46">
            <v>269.04049107944917</v>
          </cell>
          <cell r="W46">
            <v>269.04049107944917</v>
          </cell>
          <cell r="X46">
            <v>357.5</v>
          </cell>
          <cell r="Y46">
            <v>357.5</v>
          </cell>
          <cell r="Z46">
            <v>357.5</v>
          </cell>
          <cell r="AA46">
            <v>366.66666666666669</v>
          </cell>
          <cell r="AB46">
            <v>366.66666666666669</v>
          </cell>
          <cell r="AC46">
            <v>366.66666666666669</v>
          </cell>
          <cell r="AD46">
            <v>366.66666666666669</v>
          </cell>
          <cell r="AE46">
            <v>366.66666666666669</v>
          </cell>
          <cell r="AF46">
            <v>366.66666666666669</v>
          </cell>
          <cell r="AH46">
            <v>807.12147323834756</v>
          </cell>
          <cell r="AI46">
            <v>1072.5</v>
          </cell>
          <cell r="AJ46">
            <v>1100</v>
          </cell>
          <cell r="AK46">
            <v>1100</v>
          </cell>
          <cell r="AL46">
            <v>4079.6214732383478</v>
          </cell>
          <cell r="AM46">
            <v>4487.5836205621827</v>
          </cell>
          <cell r="AN46">
            <v>4936.3419826184017</v>
          </cell>
          <cell r="AO46">
            <v>5429.9761808802423</v>
          </cell>
          <cell r="AP46">
            <v>5972.9737989682671</v>
          </cell>
          <cell r="AQ46">
            <v>6570.271178865094</v>
          </cell>
        </row>
        <row r="48">
          <cell r="B48" t="str">
            <v>Fixed exp.</v>
          </cell>
          <cell r="N48">
            <v>7711.7479999999996</v>
          </cell>
          <cell r="O48">
            <v>3902.4311546710087</v>
          </cell>
          <cell r="Q48">
            <v>11614.179154671008</v>
          </cell>
          <cell r="S48">
            <v>11614.179154671008</v>
          </cell>
          <cell r="U48">
            <v>1603.3038925201704</v>
          </cell>
          <cell r="V48">
            <v>1603.3038925201704</v>
          </cell>
          <cell r="W48">
            <v>1603.3038925201704</v>
          </cell>
          <cell r="X48">
            <v>1488.9210106564683</v>
          </cell>
          <cell r="Y48">
            <v>1183.9210106564683</v>
          </cell>
          <cell r="Z48">
            <v>1312.9210106564683</v>
          </cell>
          <cell r="AA48">
            <v>1700.930068107388</v>
          </cell>
          <cell r="AB48">
            <v>1700.930068107388</v>
          </cell>
          <cell r="AC48">
            <v>1700.930068107388</v>
          </cell>
          <cell r="AD48">
            <v>1700.930068107388</v>
          </cell>
          <cell r="AE48">
            <v>1700.930068107388</v>
          </cell>
          <cell r="AF48">
            <v>1700.930068107388</v>
          </cell>
          <cell r="AH48">
            <v>4527.63</v>
          </cell>
          <cell r="AI48">
            <v>3985.7630319694049</v>
          </cell>
          <cell r="AJ48">
            <v>5643.3559980130485</v>
          </cell>
          <cell r="AK48">
            <v>5329.7329187129308</v>
          </cell>
          <cell r="AL48">
            <v>29207.006948695387</v>
          </cell>
          <cell r="AM48">
            <v>22419.516598867383</v>
          </cell>
          <cell r="AN48">
            <v>25028.562407430603</v>
          </cell>
          <cell r="AO48">
            <v>27953.576919151619</v>
          </cell>
          <cell r="AP48">
            <v>31234.416622691428</v>
          </cell>
          <cell r="AQ48">
            <v>34916.162598328912</v>
          </cell>
        </row>
        <row r="49">
          <cell r="B49" t="str">
            <v>Variable exp. per HL</v>
          </cell>
          <cell r="N49">
            <v>38.858857844330842</v>
          </cell>
          <cell r="O49">
            <v>42.627405379362351</v>
          </cell>
          <cell r="Q49">
            <v>39.719130928574465</v>
          </cell>
          <cell r="S49">
            <v>39.719130928574465</v>
          </cell>
          <cell r="U49">
            <v>37.2069554990873</v>
          </cell>
          <cell r="V49">
            <v>38.174512706787738</v>
          </cell>
          <cell r="W49">
            <v>35.718694508472979</v>
          </cell>
          <cell r="X49">
            <v>43.54494424091596</v>
          </cell>
          <cell r="Y49">
            <v>45.145176849288859</v>
          </cell>
          <cell r="Z49">
            <v>46.807434988708337</v>
          </cell>
          <cell r="AA49">
            <v>38.419266910065971</v>
          </cell>
          <cell r="AB49">
            <v>38.077180280412797</v>
          </cell>
          <cell r="AC49">
            <v>39.700237152238621</v>
          </cell>
          <cell r="AD49">
            <v>41.689805283590729</v>
          </cell>
          <cell r="AE49">
            <v>37.856412623879365</v>
          </cell>
          <cell r="AF49">
            <v>37.936375320060222</v>
          </cell>
          <cell r="AH49">
            <v>44.207230803671365</v>
          </cell>
          <cell r="AI49">
            <v>47.06587288737461</v>
          </cell>
          <cell r="AJ49">
            <v>41.454438016015402</v>
          </cell>
          <cell r="AK49">
            <v>42.537016484489293</v>
          </cell>
          <cell r="AL49">
            <v>43.740991510262369</v>
          </cell>
          <cell r="AM49">
            <v>42.49000985578293</v>
          </cell>
          <cell r="AN49">
            <v>41.028234303069326</v>
          </cell>
          <cell r="AO49">
            <v>40.975545583133339</v>
          </cell>
          <cell r="AP49">
            <v>40.981466015747422</v>
          </cell>
          <cell r="AQ49">
            <v>18.868969345340727</v>
          </cell>
        </row>
        <row r="51">
          <cell r="B51" t="str">
            <v>EBITDA</v>
          </cell>
          <cell r="F51">
            <v>0</v>
          </cell>
          <cell r="G51">
            <v>0</v>
          </cell>
          <cell r="I51">
            <v>5814</v>
          </cell>
          <cell r="J51">
            <v>2219</v>
          </cell>
          <cell r="L51">
            <v>8033</v>
          </cell>
          <cell r="N51">
            <v>18391.999999999985</v>
          </cell>
          <cell r="O51">
            <v>2102.6399965575165</v>
          </cell>
          <cell r="Q51">
            <v>20494.639996557482</v>
          </cell>
          <cell r="S51">
            <v>20494.639996557482</v>
          </cell>
          <cell r="U51">
            <v>-905.00787344149785</v>
          </cell>
          <cell r="V51">
            <v>-816.71887760907202</v>
          </cell>
          <cell r="W51">
            <v>1155.3515636339553</v>
          </cell>
          <cell r="X51">
            <v>801</v>
          </cell>
          <cell r="Y51">
            <v>1998</v>
          </cell>
          <cell r="Z51">
            <v>1753</v>
          </cell>
          <cell r="AA51">
            <v>3488.5052107422653</v>
          </cell>
          <cell r="AB51">
            <v>3371.543766259887</v>
          </cell>
          <cell r="AC51">
            <v>2334.3411777793644</v>
          </cell>
          <cell r="AD51">
            <v>1865.1142062218794</v>
          </cell>
          <cell r="AE51">
            <v>2613.4943957619553</v>
          </cell>
          <cell r="AF51">
            <v>2803.2910051076151</v>
          </cell>
          <cell r="AH51">
            <v>1217</v>
          </cell>
          <cell r="AI51">
            <v>4551.9999999999982</v>
          </cell>
          <cell r="AJ51">
            <v>6458.0994931508658</v>
          </cell>
          <cell r="AK51">
            <v>4534.4727837280416</v>
          </cell>
          <cell r="AL51">
            <v>16761.572276878898</v>
          </cell>
          <cell r="AM51">
            <v>37743.59751183226</v>
          </cell>
          <cell r="AN51">
            <v>52887.420732830804</v>
          </cell>
          <cell r="AO51">
            <v>57722.372846651226</v>
          </cell>
          <cell r="AP51">
            <v>59253.583630886627</v>
          </cell>
          <cell r="AQ51">
            <v>62514.646456695031</v>
          </cell>
        </row>
        <row r="52">
          <cell r="B52" t="str">
            <v xml:space="preserve"> EBITDA/HL</v>
          </cell>
          <cell r="F52" t="str">
            <v>N/A</v>
          </cell>
          <cell r="G52" t="str">
            <v>N/A</v>
          </cell>
          <cell r="I52">
            <v>9.3154522150349148</v>
          </cell>
          <cell r="J52">
            <v>6.3042541297785224</v>
          </cell>
          <cell r="L52">
            <v>8.2296151204787229</v>
          </cell>
          <cell r="N52">
            <v>10.29159495407816</v>
          </cell>
          <cell r="O52">
            <v>3.9775688087066694</v>
          </cell>
          <cell r="Q52">
            <v>8.8502474068915902</v>
          </cell>
          <cell r="S52">
            <v>8.8502474068915902</v>
          </cell>
          <cell r="U52">
            <v>-6.3225232407749452</v>
          </cell>
          <cell r="V52">
            <v>-6.1334847151496801</v>
          </cell>
          <cell r="W52">
            <v>6.1393020203792306</v>
          </cell>
          <cell r="X52">
            <v>3.7248191067874479</v>
          </cell>
          <cell r="Y52">
            <v>7.1826322657645836</v>
          </cell>
          <cell r="Z52">
            <v>6.2909558089961024</v>
          </cell>
          <cell r="AA52">
            <v>12.257724924831718</v>
          </cell>
          <cell r="AB52">
            <v>12.157242565697972</v>
          </cell>
          <cell r="AC52">
            <v>10.358510854564798</v>
          </cell>
          <cell r="AD52">
            <v>8.2861188517514375</v>
          </cell>
          <cell r="AE52">
            <v>10.606714268514429</v>
          </cell>
          <cell r="AF52">
            <v>10.858524606773248</v>
          </cell>
          <cell r="AH52">
            <v>2.7244235504813075</v>
          </cell>
          <cell r="AI52">
            <v>6.1273388073764954</v>
          </cell>
          <cell r="AJ52">
            <v>8.2030595000846116</v>
          </cell>
          <cell r="AK52">
            <v>6.2168032896321108</v>
          </cell>
          <cell r="AL52">
            <v>6.19360875233036</v>
          </cell>
          <cell r="AM52">
            <v>9.1990244971562909</v>
          </cell>
          <cell r="AN52">
            <v>11.066629155227202</v>
          </cell>
          <cell r="AO52">
            <v>11.117560255518342</v>
          </cell>
          <cell r="AP52">
            <v>10.674398059968768</v>
          </cell>
          <cell r="AQ52">
            <v>5.4813368221565133</v>
          </cell>
        </row>
        <row r="53">
          <cell r="B53" t="str">
            <v>EBITDA Margin</v>
          </cell>
          <cell r="F53">
            <v>0</v>
          </cell>
          <cell r="G53">
            <v>0</v>
          </cell>
          <cell r="I53">
            <v>0.15563764857051077</v>
          </cell>
          <cell r="J53">
            <v>0.11044746403862427</v>
          </cell>
          <cell r="L53">
            <v>0.13983323759291172</v>
          </cell>
          <cell r="N53">
            <v>0.19248963871561922</v>
          </cell>
          <cell r="O53">
            <v>7.367612927311061E-2</v>
          </cell>
          <cell r="Q53">
            <v>0.16516352920990454</v>
          </cell>
          <cell r="S53">
            <v>0.16516352920990454</v>
          </cell>
          <cell r="U53">
            <v>-0.15023094773552378</v>
          </cell>
          <cell r="V53">
            <v>-0.13913904028992555</v>
          </cell>
          <cell r="W53">
            <v>0.12186564851308068</v>
          </cell>
          <cell r="X53">
            <v>6.8731765917281626E-2</v>
          </cell>
          <cell r="Y53">
            <v>0.12693773824650573</v>
          </cell>
          <cell r="Z53">
            <v>0.10882115587559749</v>
          </cell>
          <cell r="AA53">
            <v>0.21636256944612159</v>
          </cell>
          <cell r="AB53">
            <v>0.21567745558909265</v>
          </cell>
          <cell r="AC53">
            <v>0.17981486692524126</v>
          </cell>
          <cell r="AD53">
            <v>0.14402469837470339</v>
          </cell>
          <cell r="AE53">
            <v>0.1915736365209641</v>
          </cell>
          <cell r="AF53">
            <v>0.19606086034508902</v>
          </cell>
          <cell r="AH53">
            <v>4.7740467597677701E-2</v>
          </cell>
          <cell r="AI53">
            <v>0.10463646185320548</v>
          </cell>
          <cell r="AJ53">
            <v>0.14435481690473972</v>
          </cell>
          <cell r="AK53">
            <v>0.11089368437146209</v>
          </cell>
          <cell r="AL53">
            <v>0.10840287469927502</v>
          </cell>
          <cell r="AM53">
            <v>0.16095376521146296</v>
          </cell>
          <cell r="AN53">
            <v>0.19302688844233787</v>
          </cell>
          <cell r="AO53">
            <v>0.19342598625593418</v>
          </cell>
          <cell r="AP53">
            <v>0.18615103712457187</v>
          </cell>
          <cell r="AQ53">
            <v>0.19996278546919224</v>
          </cell>
        </row>
        <row r="55">
          <cell r="B55" t="str">
            <v>Non-Recurring&amp;Extraordinary Items</v>
          </cell>
          <cell r="F55">
            <v>0</v>
          </cell>
          <cell r="G55">
            <v>0</v>
          </cell>
          <cell r="I55">
            <v>-39</v>
          </cell>
          <cell r="J55">
            <v>-13</v>
          </cell>
          <cell r="L55">
            <v>-52</v>
          </cell>
          <cell r="N55">
            <v>-1095</v>
          </cell>
          <cell r="O55">
            <v>-97.810896195944807</v>
          </cell>
          <cell r="Q55">
            <v>-1192.8108961959449</v>
          </cell>
          <cell r="S55">
            <v>-1192.8108961959449</v>
          </cell>
          <cell r="U55">
            <v>0</v>
          </cell>
          <cell r="V55">
            <v>0</v>
          </cell>
          <cell r="W55">
            <v>0</v>
          </cell>
          <cell r="X55">
            <v>-172</v>
          </cell>
          <cell r="Y55">
            <v>-28</v>
          </cell>
          <cell r="Z55">
            <v>-18</v>
          </cell>
          <cell r="AA55">
            <v>0</v>
          </cell>
          <cell r="AB55">
            <v>0</v>
          </cell>
          <cell r="AC55">
            <v>0</v>
          </cell>
          <cell r="AD55">
            <v>0</v>
          </cell>
          <cell r="AE55">
            <v>0</v>
          </cell>
          <cell r="AF55">
            <v>0</v>
          </cell>
          <cell r="AH55">
            <v>-465.73826119131706</v>
          </cell>
          <cell r="AI55">
            <v>-218</v>
          </cell>
          <cell r="AJ55">
            <v>0</v>
          </cell>
          <cell r="AK55">
            <v>0</v>
          </cell>
          <cell r="AL55">
            <v>-683.73826119131706</v>
          </cell>
          <cell r="AM55">
            <v>0</v>
          </cell>
          <cell r="AN55">
            <v>0</v>
          </cell>
          <cell r="AO55">
            <v>0</v>
          </cell>
          <cell r="AP55">
            <v>0</v>
          </cell>
          <cell r="AQ55">
            <v>0</v>
          </cell>
        </row>
        <row r="56">
          <cell r="B56" t="str">
            <v>Forex</v>
          </cell>
          <cell r="F56">
            <v>0</v>
          </cell>
          <cell r="G56">
            <v>0</v>
          </cell>
          <cell r="I56">
            <v>-39</v>
          </cell>
          <cell r="J56">
            <v>-13</v>
          </cell>
          <cell r="L56">
            <v>-52</v>
          </cell>
          <cell r="N56">
            <v>-301</v>
          </cell>
          <cell r="O56">
            <v>34.349345615718931</v>
          </cell>
          <cell r="Q56">
            <v>-266.6506543842811</v>
          </cell>
          <cell r="S56">
            <v>-266.6506543842811</v>
          </cell>
          <cell r="U56">
            <v>-30.729758674177031</v>
          </cell>
          <cell r="V56">
            <v>-30.729758674177031</v>
          </cell>
          <cell r="W56">
            <v>-30.729758674177031</v>
          </cell>
          <cell r="X56">
            <v>48</v>
          </cell>
          <cell r="Y56">
            <v>-75</v>
          </cell>
          <cell r="Z56">
            <v>1049</v>
          </cell>
          <cell r="AA56">
            <v>-30.729758674177031</v>
          </cell>
          <cell r="AB56">
            <v>-30.729758674177031</v>
          </cell>
          <cell r="AC56">
            <v>-30.729758674177031</v>
          </cell>
          <cell r="AD56">
            <v>-30.729758674177031</v>
          </cell>
          <cell r="AE56">
            <v>-30.729758674177031</v>
          </cell>
          <cell r="AF56">
            <v>-30.729758674177031</v>
          </cell>
          <cell r="AH56">
            <v>124.30873620456495</v>
          </cell>
          <cell r="AI56">
            <v>1022</v>
          </cell>
          <cell r="AJ56">
            <v>0</v>
          </cell>
          <cell r="AK56">
            <v>0</v>
          </cell>
          <cell r="AL56">
            <v>1146.3087362045649</v>
          </cell>
          <cell r="AM56">
            <v>0</v>
          </cell>
          <cell r="AN56">
            <v>0</v>
          </cell>
          <cell r="AO56">
            <v>0</v>
          </cell>
          <cell r="AP56">
            <v>0</v>
          </cell>
          <cell r="AQ56">
            <v>0</v>
          </cell>
        </row>
        <row r="57">
          <cell r="B57" t="str">
            <v>Gain/(loss) from disposal of Fixed assets</v>
          </cell>
          <cell r="F57">
            <v>0</v>
          </cell>
          <cell r="G57">
            <v>0</v>
          </cell>
          <cell r="I57">
            <v>0</v>
          </cell>
          <cell r="J57">
            <v>0</v>
          </cell>
          <cell r="L57">
            <v>0</v>
          </cell>
          <cell r="N57">
            <v>2</v>
          </cell>
          <cell r="O57">
            <v>0</v>
          </cell>
          <cell r="Q57">
            <v>2</v>
          </cell>
          <cell r="S57">
            <v>12</v>
          </cell>
          <cell r="U57">
            <v>-17.348153857980328</v>
          </cell>
          <cell r="V57">
            <v>-17.348153857980328</v>
          </cell>
          <cell r="W57">
            <v>-17.348153857980328</v>
          </cell>
          <cell r="X57">
            <v>-3</v>
          </cell>
          <cell r="Y57">
            <v>0</v>
          </cell>
          <cell r="Z57">
            <v>-2</v>
          </cell>
          <cell r="AA57">
            <v>-17.348153857980328</v>
          </cell>
          <cell r="AB57">
            <v>-17.348153857980328</v>
          </cell>
          <cell r="AC57">
            <v>-17.348153857980328</v>
          </cell>
          <cell r="AD57">
            <v>-17.348153857980328</v>
          </cell>
          <cell r="AE57">
            <v>-17.348153857980328</v>
          </cell>
          <cell r="AF57">
            <v>-17.348153857980328</v>
          </cell>
          <cell r="AH57">
            <v>324.7755729209041</v>
          </cell>
          <cell r="AI57">
            <v>-5</v>
          </cell>
          <cell r="AJ57">
            <v>0</v>
          </cell>
          <cell r="AK57">
            <v>0</v>
          </cell>
          <cell r="AL57">
            <v>319.7755729209041</v>
          </cell>
          <cell r="AM57">
            <v>0</v>
          </cell>
          <cell r="AN57">
            <v>0</v>
          </cell>
          <cell r="AO57">
            <v>0</v>
          </cell>
          <cell r="AP57">
            <v>0</v>
          </cell>
          <cell r="AQ57">
            <v>0</v>
          </cell>
        </row>
        <row r="59">
          <cell r="B59" t="str">
            <v>Operating Income</v>
          </cell>
          <cell r="F59">
            <v>0</v>
          </cell>
          <cell r="G59">
            <v>0</v>
          </cell>
          <cell r="I59">
            <v>5736</v>
          </cell>
          <cell r="J59">
            <v>2193</v>
          </cell>
          <cell r="L59">
            <v>7929</v>
          </cell>
          <cell r="N59">
            <v>16997.999999999985</v>
          </cell>
          <cell r="O59">
            <v>2039.1784459772907</v>
          </cell>
          <cell r="Q59">
            <v>19037.178445977257</v>
          </cell>
          <cell r="S59">
            <v>19047.178445977257</v>
          </cell>
          <cell r="U59">
            <v>-953.08578597365522</v>
          </cell>
          <cell r="V59">
            <v>-864.79679014122939</v>
          </cell>
          <cell r="W59">
            <v>1107.2736511017979</v>
          </cell>
          <cell r="X59">
            <v>674</v>
          </cell>
          <cell r="Y59">
            <v>1895</v>
          </cell>
          <cell r="Z59">
            <v>2782</v>
          </cell>
          <cell r="AA59">
            <v>3440.4272982101079</v>
          </cell>
          <cell r="AB59">
            <v>3323.4658537277296</v>
          </cell>
          <cell r="AC59">
            <v>2286.2632652472071</v>
          </cell>
          <cell r="AD59">
            <v>1817.036293689722</v>
          </cell>
          <cell r="AE59">
            <v>2565.4164832297979</v>
          </cell>
          <cell r="AF59">
            <v>2755.2130925754577</v>
          </cell>
          <cell r="AH59">
            <v>1200.346047934152</v>
          </cell>
          <cell r="AI59">
            <v>5350.9999999999982</v>
          </cell>
          <cell r="AJ59">
            <v>6458.0994931508658</v>
          </cell>
          <cell r="AK59">
            <v>4534.4727837280416</v>
          </cell>
          <cell r="AL59">
            <v>17543.91832481305</v>
          </cell>
          <cell r="AM59">
            <v>37743.59751183226</v>
          </cell>
          <cell r="AN59">
            <v>52887.420732830804</v>
          </cell>
          <cell r="AO59">
            <v>57722.372846651226</v>
          </cell>
          <cell r="AP59">
            <v>59253.583630886627</v>
          </cell>
          <cell r="AQ59">
            <v>62514.646456695031</v>
          </cell>
        </row>
        <row r="61">
          <cell r="B61" t="str">
            <v>Depreciation</v>
          </cell>
          <cell r="F61">
            <v>0</v>
          </cell>
          <cell r="G61">
            <v>0</v>
          </cell>
          <cell r="I61">
            <v>417</v>
          </cell>
          <cell r="J61">
            <v>212</v>
          </cell>
          <cell r="L61">
            <v>629</v>
          </cell>
          <cell r="N61">
            <v>1659.083261725882</v>
          </cell>
          <cell r="O61">
            <v>811.74513238192776</v>
          </cell>
          <cell r="Q61">
            <v>2470.8283941078093</v>
          </cell>
          <cell r="S61">
            <v>2470.8283941078093</v>
          </cell>
          <cell r="U61">
            <v>370.82190097270143</v>
          </cell>
          <cell r="V61">
            <v>370.82190097270143</v>
          </cell>
          <cell r="W61">
            <v>370.82190097270143</v>
          </cell>
          <cell r="X61">
            <v>602</v>
          </cell>
          <cell r="Y61">
            <v>626</v>
          </cell>
          <cell r="Z61">
            <v>478</v>
          </cell>
          <cell r="AA61">
            <v>551.71314120090733</v>
          </cell>
          <cell r="AB61">
            <v>551.71314120090733</v>
          </cell>
          <cell r="AC61">
            <v>551.71314120090733</v>
          </cell>
          <cell r="AD61">
            <v>542.93323665555272</v>
          </cell>
          <cell r="AE61">
            <v>542.93323665555272</v>
          </cell>
          <cell r="AF61">
            <v>542.93323665555272</v>
          </cell>
          <cell r="AH61">
            <v>1001</v>
          </cell>
          <cell r="AI61">
            <v>1706</v>
          </cell>
          <cell r="AJ61">
            <v>1069.2932990610104</v>
          </cell>
          <cell r="AK61">
            <v>1069.2932990610104</v>
          </cell>
          <cell r="AL61">
            <v>4845.5865981220213</v>
          </cell>
          <cell r="AM61">
            <v>5794.8622727217498</v>
          </cell>
          <cell r="AN61">
            <v>6631.4048937097768</v>
          </cell>
          <cell r="AO61">
            <v>7066.2941832528741</v>
          </cell>
          <cell r="AP61">
            <v>7334.4921850779238</v>
          </cell>
          <cell r="AQ61">
            <v>4165.197721273239</v>
          </cell>
        </row>
        <row r="62">
          <cell r="F62" t="str">
            <v>______</v>
          </cell>
          <cell r="G62" t="str">
            <v>______</v>
          </cell>
          <cell r="I62" t="str">
            <v>______</v>
          </cell>
          <cell r="J62" t="str">
            <v>______</v>
          </cell>
          <cell r="L62" t="str">
            <v>______</v>
          </cell>
          <cell r="N62" t="str">
            <v>______</v>
          </cell>
          <cell r="O62" t="str">
            <v>______</v>
          </cell>
          <cell r="Q62" t="str">
            <v>______</v>
          </cell>
          <cell r="S62" t="str">
            <v>______</v>
          </cell>
          <cell r="T62" t="str">
            <v/>
          </cell>
          <cell r="U62" t="str">
            <v>______</v>
          </cell>
          <cell r="V62" t="str">
            <v>______</v>
          </cell>
          <cell r="W62" t="str">
            <v>______</v>
          </cell>
          <cell r="X62" t="str">
            <v>______</v>
          </cell>
          <cell r="Y62" t="str">
            <v>______</v>
          </cell>
          <cell r="Z62" t="str">
            <v>______</v>
          </cell>
          <cell r="AA62" t="str">
            <v>______</v>
          </cell>
          <cell r="AB62" t="str">
            <v>______</v>
          </cell>
          <cell r="AC62" t="str">
            <v>______</v>
          </cell>
          <cell r="AD62" t="str">
            <v>______</v>
          </cell>
          <cell r="AE62" t="str">
            <v>______</v>
          </cell>
          <cell r="AF62" t="str">
            <v>______</v>
          </cell>
          <cell r="AH62" t="str">
            <v>______</v>
          </cell>
          <cell r="AI62" t="str">
            <v>______</v>
          </cell>
          <cell r="AJ62" t="str">
            <v>______</v>
          </cell>
          <cell r="AK62" t="str">
            <v>______</v>
          </cell>
          <cell r="AL62" t="str">
            <v>______</v>
          </cell>
          <cell r="AM62" t="str">
            <v>______</v>
          </cell>
          <cell r="AN62" t="str">
            <v>______</v>
          </cell>
          <cell r="AO62" t="str">
            <v>______</v>
          </cell>
          <cell r="AP62" t="str">
            <v>______</v>
          </cell>
          <cell r="AQ62" t="str">
            <v>______</v>
          </cell>
        </row>
        <row r="63">
          <cell r="B63" t="str">
            <v>EBITA</v>
          </cell>
          <cell r="F63">
            <v>0</v>
          </cell>
          <cell r="G63">
            <v>0</v>
          </cell>
          <cell r="I63">
            <v>5319</v>
          </cell>
          <cell r="J63">
            <v>1981</v>
          </cell>
          <cell r="L63">
            <v>7300</v>
          </cell>
          <cell r="N63">
            <v>15338.916738274103</v>
          </cell>
          <cell r="O63">
            <v>1227.433313595363</v>
          </cell>
          <cell r="Q63">
            <v>16566.350051869449</v>
          </cell>
          <cell r="S63">
            <v>16576.350051869449</v>
          </cell>
          <cell r="T63" t="str">
            <v/>
          </cell>
          <cell r="U63">
            <v>-1323.9076869463565</v>
          </cell>
          <cell r="V63">
            <v>-1235.6186911139307</v>
          </cell>
          <cell r="W63">
            <v>736.45175012909647</v>
          </cell>
          <cell r="X63">
            <v>72</v>
          </cell>
          <cell r="Y63">
            <v>1269</v>
          </cell>
          <cell r="Z63">
            <v>2304</v>
          </cell>
          <cell r="AA63">
            <v>2888.7141570092008</v>
          </cell>
          <cell r="AB63">
            <v>2771.7527125268225</v>
          </cell>
          <cell r="AC63">
            <v>1734.5501240462997</v>
          </cell>
          <cell r="AD63">
            <v>1274.1030570341693</v>
          </cell>
          <cell r="AE63">
            <v>2022.4832465742452</v>
          </cell>
          <cell r="AF63">
            <v>2212.279855919905</v>
          </cell>
          <cell r="AH63">
            <v>199.34604793415201</v>
          </cell>
          <cell r="AI63">
            <v>3644.9999999999982</v>
          </cell>
          <cell r="AJ63">
            <v>5388.8061940898551</v>
          </cell>
          <cell r="AK63">
            <v>3465.1794846670309</v>
          </cell>
          <cell r="AL63">
            <v>12698.331726691029</v>
          </cell>
          <cell r="AM63">
            <v>31948.735239110509</v>
          </cell>
          <cell r="AN63">
            <v>46256.015839121028</v>
          </cell>
          <cell r="AO63">
            <v>50656.078663398352</v>
          </cell>
          <cell r="AP63">
            <v>51919.091445808706</v>
          </cell>
          <cell r="AQ63">
            <v>58349.448735421793</v>
          </cell>
        </row>
        <row r="65">
          <cell r="B65" t="str">
            <v>Amortization</v>
          </cell>
          <cell r="N65">
            <v>0</v>
          </cell>
          <cell r="O65">
            <v>0</v>
          </cell>
          <cell r="Q65">
            <v>0</v>
          </cell>
          <cell r="S65">
            <v>0</v>
          </cell>
          <cell r="AH65">
            <v>1778.8625</v>
          </cell>
          <cell r="AI65">
            <v>1756.6267187499998</v>
          </cell>
          <cell r="AJ65">
            <v>1734.6688847656249</v>
          </cell>
          <cell r="AK65">
            <v>1712.9855237060547</v>
          </cell>
          <cell r="AL65">
            <v>6983.1436272216788</v>
          </cell>
          <cell r="AM65">
            <v>6983.1436272216788</v>
          </cell>
          <cell r="AN65">
            <v>6983.1436272216788</v>
          </cell>
          <cell r="AO65">
            <v>6983.1436272216788</v>
          </cell>
          <cell r="AP65">
            <v>6849.2032314013668</v>
          </cell>
        </row>
        <row r="67">
          <cell r="B67" t="str">
            <v>INTEREST EXPENSE</v>
          </cell>
          <cell r="I67">
            <v>656</v>
          </cell>
          <cell r="N67">
            <v>2730</v>
          </cell>
          <cell r="O67">
            <v>1292.4134954761225</v>
          </cell>
          <cell r="Q67">
            <v>4022.4134954761225</v>
          </cell>
          <cell r="S67">
            <v>4022.4134954761225</v>
          </cell>
          <cell r="T67" t="str">
            <v/>
          </cell>
          <cell r="AH67">
            <v>0</v>
          </cell>
          <cell r="AI67">
            <v>0</v>
          </cell>
          <cell r="AJ67">
            <v>0</v>
          </cell>
          <cell r="AK67">
            <v>0</v>
          </cell>
          <cell r="AL67">
            <v>0</v>
          </cell>
          <cell r="AM67">
            <v>0</v>
          </cell>
          <cell r="AN67">
            <v>0</v>
          </cell>
          <cell r="AO67">
            <v>0</v>
          </cell>
          <cell r="AP67">
            <v>0</v>
          </cell>
          <cell r="AQ67">
            <v>0</v>
          </cell>
        </row>
        <row r="69">
          <cell r="B69" t="str">
            <v>INCOME TAXES</v>
          </cell>
          <cell r="I69">
            <v>398</v>
          </cell>
          <cell r="N69">
            <v>1398.2272059324923</v>
          </cell>
          <cell r="O69">
            <v>184.55537373192601</v>
          </cell>
          <cell r="Q69">
            <v>1582.7825796644183</v>
          </cell>
          <cell r="S69">
            <v>1582.7825796644183</v>
          </cell>
          <cell r="AH69">
            <v>107</v>
          </cell>
          <cell r="AI69">
            <v>204</v>
          </cell>
          <cell r="AJ69">
            <v>0</v>
          </cell>
          <cell r="AK69">
            <v>0</v>
          </cell>
          <cell r="AL69">
            <v>311</v>
          </cell>
          <cell r="AM69">
            <v>1675.9544705332028</v>
          </cell>
          <cell r="AN69">
            <v>1675.9544705332028</v>
          </cell>
          <cell r="AO69">
            <v>1675.9544705332028</v>
          </cell>
          <cell r="AP69">
            <v>1643.8087755363279</v>
          </cell>
          <cell r="AQ69">
            <v>1636.5386563279685</v>
          </cell>
        </row>
        <row r="71">
          <cell r="B71" t="str">
            <v>NET INCOME</v>
          </cell>
          <cell r="I71">
            <v>1692</v>
          </cell>
          <cell r="N71">
            <v>11210.68953234161</v>
          </cell>
          <cell r="O71">
            <v>-249.53555561268558</v>
          </cell>
          <cell r="Q71">
            <v>10961.153976728907</v>
          </cell>
          <cell r="S71">
            <v>10961.153976728907</v>
          </cell>
          <cell r="AH71">
            <v>-1686.5164520658479</v>
          </cell>
          <cell r="AI71">
            <v>1684.3732812499984</v>
          </cell>
          <cell r="AJ71">
            <v>3654.13730932423</v>
          </cell>
          <cell r="AK71">
            <v>1752.1939609609763</v>
          </cell>
          <cell r="AL71">
            <v>5404.1880994693502</v>
          </cell>
          <cell r="AM71">
            <v>23289.637141355626</v>
          </cell>
          <cell r="AN71">
            <v>37596.917741366145</v>
          </cell>
          <cell r="AO71">
            <v>41996.980565643469</v>
          </cell>
          <cell r="AP71">
            <v>0</v>
          </cell>
          <cell r="AQ71">
            <v>0</v>
          </cell>
        </row>
        <row r="74">
          <cell r="B74" t="str">
            <v>CAPEX</v>
          </cell>
          <cell r="F74">
            <v>0</v>
          </cell>
          <cell r="G74">
            <v>0</v>
          </cell>
          <cell r="I74">
            <v>0</v>
          </cell>
          <cell r="J74">
            <v>3074</v>
          </cell>
          <cell r="L74">
            <v>3074</v>
          </cell>
          <cell r="N74">
            <v>18894.894460960539</v>
          </cell>
          <cell r="O74">
            <v>7829.8353985989233</v>
          </cell>
          <cell r="Q74">
            <v>26724.729859559462</v>
          </cell>
          <cell r="S74">
            <v>26724.729859559462</v>
          </cell>
          <cell r="T74" t="str">
            <v/>
          </cell>
          <cell r="AH74">
            <v>7178</v>
          </cell>
          <cell r="AI74">
            <v>7769</v>
          </cell>
          <cell r="AJ74">
            <v>15894.134681065463</v>
          </cell>
          <cell r="AK74">
            <v>12608.634681065465</v>
          </cell>
          <cell r="AL74">
            <v>43449.76936213093</v>
          </cell>
          <cell r="AM74">
            <v>27514.894907020098</v>
          </cell>
          <cell r="AN74">
            <v>14420.863067454997</v>
          </cell>
          <cell r="AO74">
            <v>7066.2941832528741</v>
          </cell>
          <cell r="AP74">
            <v>7334.4921850779238</v>
          </cell>
          <cell r="AQ74">
            <v>-12481.861102256167</v>
          </cell>
        </row>
        <row r="75">
          <cell r="AQ75">
            <v>187102.69772127323</v>
          </cell>
        </row>
        <row r="77">
          <cell r="B77" t="str">
            <v>CASH FLOW STATEMENT</v>
          </cell>
        </row>
        <row r="79">
          <cell r="B79" t="str">
            <v>NET INCOME</v>
          </cell>
          <cell r="N79">
            <v>11210.68953234161</v>
          </cell>
          <cell r="O79">
            <v>-249.53555561268558</v>
          </cell>
          <cell r="Q79">
            <v>10961.153976728907</v>
          </cell>
          <cell r="S79">
            <v>10961.153976728907</v>
          </cell>
          <cell r="AH79">
            <v>-1686.5164520658479</v>
          </cell>
          <cell r="AI79">
            <v>1684.3732812499984</v>
          </cell>
          <cell r="AJ79">
            <v>3654.13730932423</v>
          </cell>
          <cell r="AK79">
            <v>1752.1939609609763</v>
          </cell>
          <cell r="AL79">
            <v>5404.1880994693502</v>
          </cell>
          <cell r="AM79">
            <v>23289.637141355626</v>
          </cell>
          <cell r="AN79">
            <v>37596.917741366145</v>
          </cell>
          <cell r="AO79">
            <v>41996.980565643469</v>
          </cell>
          <cell r="AP79">
            <v>0</v>
          </cell>
          <cell r="AQ79" t="e">
            <v>#REF!</v>
          </cell>
        </row>
        <row r="81">
          <cell r="B81" t="str">
            <v>Depreciation &amp; Amortization</v>
          </cell>
          <cell r="N81">
            <v>1659.083261725882</v>
          </cell>
          <cell r="O81">
            <v>811.74513238192776</v>
          </cell>
          <cell r="Q81">
            <v>2470.8283941078093</v>
          </cell>
          <cell r="S81">
            <v>2470.8283941078093</v>
          </cell>
          <cell r="AH81">
            <v>2779.8625000000002</v>
          </cell>
          <cell r="AI81">
            <v>3462.6267187499998</v>
          </cell>
          <cell r="AJ81">
            <v>2803.9621838266353</v>
          </cell>
          <cell r="AK81">
            <v>2782.2788227670653</v>
          </cell>
          <cell r="AL81">
            <v>11828.730225343701</v>
          </cell>
          <cell r="AM81">
            <v>12778.00589994343</v>
          </cell>
          <cell r="AN81">
            <v>13614.548520931456</v>
          </cell>
          <cell r="AO81">
            <v>14049.437810474552</v>
          </cell>
          <cell r="AP81">
            <v>7334.4921850779238</v>
          </cell>
          <cell r="AQ81">
            <v>4165.197721273239</v>
          </cell>
        </row>
        <row r="82">
          <cell r="B82" t="str">
            <v>Change in WC</v>
          </cell>
          <cell r="N82">
            <v>-4829.7282041246326</v>
          </cell>
          <cell r="O82">
            <v>-9012.5017076696586</v>
          </cell>
          <cell r="Q82">
            <v>-13842.229911794291</v>
          </cell>
          <cell r="S82">
            <v>-13842.229911794291</v>
          </cell>
          <cell r="AH82">
            <v>2802.9583372402467</v>
          </cell>
          <cell r="AI82">
            <v>-9062.9669938277366</v>
          </cell>
          <cell r="AJ82">
            <v>3454.5572007282281</v>
          </cell>
          <cell r="AK82">
            <v>-2077.7949849764846</v>
          </cell>
          <cell r="AL82">
            <v>-4883.2464408357446</v>
          </cell>
          <cell r="AM82">
            <v>-8722.3590267532436</v>
          </cell>
          <cell r="AN82">
            <v>-1229.3081087960181</v>
          </cell>
          <cell r="AO82">
            <v>-2073.174940615816</v>
          </cell>
          <cell r="AP82">
            <v>-1714.7225293644715</v>
          </cell>
          <cell r="AQ82">
            <v>1232.0977736479799</v>
          </cell>
        </row>
        <row r="83">
          <cell r="N83" t="str">
            <v>______</v>
          </cell>
          <cell r="O83" t="str">
            <v>______</v>
          </cell>
          <cell r="Q83" t="str">
            <v>______</v>
          </cell>
          <cell r="S83" t="str">
            <v>______</v>
          </cell>
          <cell r="AH83" t="str">
            <v>______</v>
          </cell>
          <cell r="AI83" t="str">
            <v>______</v>
          </cell>
          <cell r="AJ83" t="str">
            <v>______</v>
          </cell>
          <cell r="AK83" t="str">
            <v>______</v>
          </cell>
          <cell r="AL83" t="str">
            <v>______</v>
          </cell>
          <cell r="AM83" t="str">
            <v>______</v>
          </cell>
          <cell r="AN83" t="str">
            <v>______</v>
          </cell>
          <cell r="AO83" t="str">
            <v>______</v>
          </cell>
          <cell r="AP83" t="str">
            <v>______</v>
          </cell>
          <cell r="AQ83" t="str">
            <v>______</v>
          </cell>
        </row>
        <row r="84">
          <cell r="B84" t="str">
            <v>CASH FLOW FROM OPERATIONS:</v>
          </cell>
          <cell r="N84">
            <v>8040.0445899428596</v>
          </cell>
          <cell r="O84">
            <v>-8450.2921309004159</v>
          </cell>
          <cell r="Q84">
            <v>-410.24754095757453</v>
          </cell>
          <cell r="S84">
            <v>-410.24754095757453</v>
          </cell>
          <cell r="AH84">
            <v>3896.3043851743987</v>
          </cell>
          <cell r="AI84">
            <v>-3915.9669938277384</v>
          </cell>
          <cell r="AJ84">
            <v>9912.6566938790929</v>
          </cell>
          <cell r="AK84">
            <v>2456.677798751557</v>
          </cell>
          <cell r="AL84">
            <v>12349.671883977306</v>
          </cell>
          <cell r="AM84">
            <v>27345.284014545818</v>
          </cell>
          <cell r="AN84">
            <v>49982.158153501587</v>
          </cell>
          <cell r="AO84">
            <v>53973.243435502198</v>
          </cell>
          <cell r="AP84">
            <v>5619.7696557134523</v>
          </cell>
          <cell r="AQ84" t="e">
            <v>#REF!</v>
          </cell>
        </row>
        <row r="86">
          <cell r="B86" t="str">
            <v>CAPEX</v>
          </cell>
          <cell r="N86">
            <v>-18894.894460960539</v>
          </cell>
          <cell r="O86">
            <v>-7829.8353985989233</v>
          </cell>
          <cell r="Q86">
            <v>-26724.729859559462</v>
          </cell>
          <cell r="S86">
            <v>-26724.729859559462</v>
          </cell>
          <cell r="AH86">
            <v>-4227</v>
          </cell>
          <cell r="AI86">
            <v>-13157</v>
          </cell>
          <cell r="AJ86">
            <v>-15894.134681065463</v>
          </cell>
          <cell r="AK86">
            <v>-12608.634681065465</v>
          </cell>
          <cell r="AL86">
            <v>-45886.76936213093</v>
          </cell>
          <cell r="AM86">
            <v>-27514.894907020098</v>
          </cell>
          <cell r="AN86">
            <v>-14420.863067454997</v>
          </cell>
          <cell r="AO86">
            <v>-7066.2941832528741</v>
          </cell>
          <cell r="AP86">
            <v>-7334.4921850779238</v>
          </cell>
        </row>
        <row r="87">
          <cell r="B87" t="str">
            <v>CAPEX A/P</v>
          </cell>
          <cell r="S87">
            <v>0</v>
          </cell>
          <cell r="AH87">
            <v>-2951</v>
          </cell>
          <cell r="AI87">
            <v>5388</v>
          </cell>
          <cell r="AJ87">
            <v>-1888</v>
          </cell>
          <cell r="AK87">
            <v>0</v>
          </cell>
          <cell r="AL87">
            <v>549</v>
          </cell>
          <cell r="AM87">
            <v>6694.0624982491863</v>
          </cell>
          <cell r="AN87">
            <v>-9392.0624982491863</v>
          </cell>
          <cell r="AO87">
            <v>0</v>
          </cell>
          <cell r="AP87">
            <v>-7799.6523444766226</v>
          </cell>
        </row>
        <row r="88">
          <cell r="B88" t="str">
            <v>Investments</v>
          </cell>
          <cell r="N88">
            <v>-266</v>
          </cell>
          <cell r="O88">
            <v>-165.99062882533048</v>
          </cell>
          <cell r="Q88">
            <v>-431.99062882533048</v>
          </cell>
          <cell r="S88">
            <v>-431.99062882533048</v>
          </cell>
          <cell r="AH88">
            <v>-374</v>
          </cell>
          <cell r="AI88">
            <v>-2026</v>
          </cell>
          <cell r="AJ88">
            <v>-6693</v>
          </cell>
          <cell r="AK88">
            <v>0</v>
          </cell>
          <cell r="AL88">
            <v>-9093</v>
          </cell>
          <cell r="AM88">
            <v>0</v>
          </cell>
          <cell r="AN88">
            <v>0</v>
          </cell>
          <cell r="AO88">
            <v>0</v>
          </cell>
          <cell r="AP88">
            <v>0</v>
          </cell>
          <cell r="AQ88">
            <v>0</v>
          </cell>
        </row>
        <row r="90">
          <cell r="B90" t="str">
            <v>FREE CASH FLOW before Financing:</v>
          </cell>
          <cell r="N90">
            <v>-11120.849871017679</v>
          </cell>
          <cell r="O90">
            <v>-16446.118158324669</v>
          </cell>
          <cell r="Q90">
            <v>-27566.968029342366</v>
          </cell>
          <cell r="S90">
            <v>-27566.968029342366</v>
          </cell>
          <cell r="AH90">
            <v>-3655.6956148256013</v>
          </cell>
          <cell r="AI90">
            <v>-13710.966993827737</v>
          </cell>
          <cell r="AJ90">
            <v>-14562.47798718637</v>
          </cell>
          <cell r="AK90">
            <v>-10151.956882313909</v>
          </cell>
          <cell r="AL90">
            <v>-42081.097478153621</v>
          </cell>
          <cell r="AM90">
            <v>6524.4516057749061</v>
          </cell>
          <cell r="AN90">
            <v>26169.232587797407</v>
          </cell>
          <cell r="AO90">
            <v>46906.949252249324</v>
          </cell>
          <cell r="AP90">
            <v>-9514.3748738410941</v>
          </cell>
          <cell r="AQ90" t="e">
            <v>#REF!</v>
          </cell>
        </row>
        <row r="92">
          <cell r="B92" t="str">
            <v>Equity Issued</v>
          </cell>
          <cell r="N92">
            <v>11203</v>
          </cell>
          <cell r="O92">
            <v>0</v>
          </cell>
          <cell r="Q92">
            <v>11203</v>
          </cell>
          <cell r="S92">
            <v>11203</v>
          </cell>
          <cell r="AH92">
            <v>5961</v>
          </cell>
          <cell r="AI92">
            <v>0</v>
          </cell>
          <cell r="AJ92">
            <v>0</v>
          </cell>
          <cell r="AK92">
            <v>0</v>
          </cell>
          <cell r="AL92">
            <v>5961</v>
          </cell>
          <cell r="AM92">
            <v>0</v>
          </cell>
          <cell r="AN92">
            <v>0</v>
          </cell>
          <cell r="AO92">
            <v>0</v>
          </cell>
          <cell r="AP92">
            <v>0</v>
          </cell>
          <cell r="AQ92">
            <v>0</v>
          </cell>
        </row>
        <row r="93">
          <cell r="B93" t="str">
            <v>Debt Issued</v>
          </cell>
          <cell r="N93">
            <v>0</v>
          </cell>
          <cell r="O93">
            <v>0</v>
          </cell>
          <cell r="Q93">
            <v>0</v>
          </cell>
          <cell r="S93">
            <v>0</v>
          </cell>
          <cell r="AH93">
            <v>3318</v>
          </cell>
          <cell r="AI93">
            <v>29208</v>
          </cell>
          <cell r="AJ93">
            <v>33333.333333333336</v>
          </cell>
          <cell r="AK93">
            <v>0</v>
          </cell>
          <cell r="AL93">
            <v>65859.333333333343</v>
          </cell>
          <cell r="AM93">
            <v>0</v>
          </cell>
          <cell r="AN93">
            <v>-5000</v>
          </cell>
          <cell r="AO93">
            <v>-28333.333333333336</v>
          </cell>
          <cell r="AP93">
            <v>0</v>
          </cell>
          <cell r="AQ93">
            <v>0</v>
          </cell>
        </row>
        <row r="94">
          <cell r="B94" t="str">
            <v>Bank Loans Repayment</v>
          </cell>
          <cell r="N94">
            <v>12385.849871017699</v>
          </cell>
          <cell r="O94">
            <v>9036.1181583246689</v>
          </cell>
          <cell r="Q94">
            <v>21421.968029342366</v>
          </cell>
          <cell r="S94">
            <v>21421.968029342366</v>
          </cell>
          <cell r="AH94">
            <v>-1718</v>
          </cell>
          <cell r="AI94">
            <v>-17618</v>
          </cell>
          <cell r="AJ94">
            <v>-12000</v>
          </cell>
          <cell r="AK94">
            <v>0</v>
          </cell>
          <cell r="AL94">
            <v>-31336</v>
          </cell>
          <cell r="AM94">
            <v>-10190</v>
          </cell>
          <cell r="AN94">
            <v>0</v>
          </cell>
          <cell r="AO94">
            <v>0</v>
          </cell>
          <cell r="AP94">
            <v>0</v>
          </cell>
          <cell r="AQ94">
            <v>0</v>
          </cell>
        </row>
        <row r="95">
          <cell r="B95" t="str">
            <v>Dividend Payments</v>
          </cell>
          <cell r="S95">
            <v>0</v>
          </cell>
          <cell r="AH95">
            <v>0</v>
          </cell>
          <cell r="AI95">
            <v>0</v>
          </cell>
          <cell r="AJ95">
            <v>0</v>
          </cell>
          <cell r="AK95">
            <v>0</v>
          </cell>
          <cell r="AL95">
            <v>0</v>
          </cell>
          <cell r="AM95">
            <v>-1740.2458582895695</v>
          </cell>
          <cell r="AN95">
            <v>-3786.9115976313233</v>
          </cell>
          <cell r="AO95">
            <v>-4610.581746340129</v>
          </cell>
          <cell r="AP95">
            <v>-4787.4096045782981</v>
          </cell>
        </row>
        <row r="97">
          <cell r="B97" t="str">
            <v>CASH BEFORE Bank Loans</v>
          </cell>
          <cell r="N97">
            <v>12466.10000000002</v>
          </cell>
          <cell r="O97">
            <v>-7411.9</v>
          </cell>
          <cell r="Q97">
            <v>5054.2000000000207</v>
          </cell>
          <cell r="S97">
            <v>5054.2000000000207</v>
          </cell>
          <cell r="AH97">
            <v>3905.3043851743987</v>
          </cell>
          <cell r="AI97">
            <v>-2120.9669938277366</v>
          </cell>
          <cell r="AJ97">
            <v>6770.8553461469637</v>
          </cell>
          <cell r="AK97">
            <v>-10151.956882313909</v>
          </cell>
          <cell r="AL97">
            <v>-1596.7641448202776</v>
          </cell>
          <cell r="AM97">
            <v>-5405.7942525146636</v>
          </cell>
          <cell r="AN97">
            <v>17382.320990166085</v>
          </cell>
          <cell r="AO97">
            <v>13963.034172575859</v>
          </cell>
          <cell r="AP97">
            <v>-14301.784478419391</v>
          </cell>
          <cell r="AQ97">
            <v>0</v>
          </cell>
        </row>
        <row r="99">
          <cell r="B99" t="str">
            <v>Bank Loans Proceeds</v>
          </cell>
          <cell r="N99">
            <v>12.899999999979627</v>
          </cell>
          <cell r="O99">
            <v>1.8999999999996362</v>
          </cell>
          <cell r="Q99">
            <v>-632.20000000002074</v>
          </cell>
          <cell r="S99">
            <v>-632.20000000002074</v>
          </cell>
          <cell r="AH99">
            <v>0</v>
          </cell>
          <cell r="AI99">
            <v>0</v>
          </cell>
          <cell r="AJ99">
            <v>0</v>
          </cell>
          <cell r="AK99">
            <v>0</v>
          </cell>
          <cell r="AL99">
            <v>0</v>
          </cell>
          <cell r="AM99">
            <v>0</v>
          </cell>
          <cell r="AN99">
            <v>0</v>
          </cell>
          <cell r="AO99">
            <v>0</v>
          </cell>
          <cell r="AP99">
            <v>0</v>
          </cell>
          <cell r="AQ99">
            <v>0</v>
          </cell>
        </row>
        <row r="101">
          <cell r="B101" t="str">
            <v xml:space="preserve">Cash (Begining of period)  </v>
          </cell>
          <cell r="N101">
            <v>975</v>
          </cell>
          <cell r="O101">
            <v>12807</v>
          </cell>
          <cell r="Q101">
            <v>975</v>
          </cell>
          <cell r="S101">
            <v>975</v>
          </cell>
          <cell r="AH101">
            <v>5397</v>
          </cell>
          <cell r="AI101">
            <v>1700</v>
          </cell>
          <cell r="AJ101">
            <v>1700</v>
          </cell>
          <cell r="AK101">
            <v>1700</v>
          </cell>
          <cell r="AL101">
            <v>5397</v>
          </cell>
          <cell r="AM101">
            <v>1700</v>
          </cell>
          <cell r="AN101">
            <v>1700</v>
          </cell>
          <cell r="AO101">
            <v>1700</v>
          </cell>
          <cell r="AP101">
            <v>1700</v>
          </cell>
          <cell r="AQ101">
            <v>1700</v>
          </cell>
        </row>
        <row r="103">
          <cell r="B103" t="str">
            <v>Change in Cash</v>
          </cell>
          <cell r="N103">
            <v>12479</v>
          </cell>
          <cell r="O103">
            <v>-7410</v>
          </cell>
          <cell r="Q103">
            <v>4422</v>
          </cell>
          <cell r="S103">
            <v>4422</v>
          </cell>
          <cell r="AH103">
            <v>-3697</v>
          </cell>
          <cell r="AI103">
            <v>0</v>
          </cell>
          <cell r="AJ103">
            <v>0</v>
          </cell>
          <cell r="AK103">
            <v>0</v>
          </cell>
          <cell r="AL103">
            <v>-3697</v>
          </cell>
          <cell r="AM103">
            <v>0</v>
          </cell>
          <cell r="AN103">
            <v>0</v>
          </cell>
          <cell r="AO103">
            <v>0</v>
          </cell>
          <cell r="AP103">
            <v>0</v>
          </cell>
          <cell r="AQ103">
            <v>0</v>
          </cell>
        </row>
        <row r="105">
          <cell r="B105" t="str">
            <v xml:space="preserve">Cash (End of period)  </v>
          </cell>
          <cell r="N105">
            <v>12807</v>
          </cell>
          <cell r="O105">
            <v>5397</v>
          </cell>
          <cell r="Q105">
            <v>5397</v>
          </cell>
          <cell r="S105">
            <v>5397</v>
          </cell>
          <cell r="AH105">
            <v>1700</v>
          </cell>
          <cell r="AI105">
            <v>1700</v>
          </cell>
          <cell r="AJ105">
            <v>1700</v>
          </cell>
          <cell r="AK105">
            <v>1700</v>
          </cell>
          <cell r="AL105">
            <v>1700</v>
          </cell>
          <cell r="AM105">
            <v>1700</v>
          </cell>
          <cell r="AN105">
            <v>1700</v>
          </cell>
          <cell r="AO105">
            <v>1700</v>
          </cell>
          <cell r="AP105">
            <v>1700</v>
          </cell>
          <cell r="AQ105">
            <v>1700</v>
          </cell>
        </row>
        <row r="107">
          <cell r="B107" t="str">
            <v>Bank Loans EOP</v>
          </cell>
          <cell r="L107">
            <v>35773.10000000002</v>
          </cell>
          <cell r="N107">
            <v>35786</v>
          </cell>
          <cell r="O107">
            <v>34487</v>
          </cell>
          <cell r="Q107">
            <v>34487</v>
          </cell>
          <cell r="S107">
            <v>34487</v>
          </cell>
          <cell r="AH107">
            <v>36087</v>
          </cell>
          <cell r="AI107">
            <v>47677</v>
          </cell>
          <cell r="AJ107">
            <v>35677.000000000007</v>
          </cell>
          <cell r="AK107">
            <v>35677.000000000007</v>
          </cell>
          <cell r="AL107">
            <v>35677.000000000007</v>
          </cell>
          <cell r="AM107">
            <v>25487</v>
          </cell>
          <cell r="AN107">
            <v>25487</v>
          </cell>
          <cell r="AO107">
            <v>25487</v>
          </cell>
          <cell r="AP107">
            <v>25487</v>
          </cell>
          <cell r="AQ107">
            <v>25487</v>
          </cell>
        </row>
        <row r="108">
          <cell r="B108" t="str">
            <v>Bonds EoP</v>
          </cell>
          <cell r="AH108">
            <v>0</v>
          </cell>
          <cell r="AI108">
            <v>0</v>
          </cell>
          <cell r="AJ108">
            <v>33333.333333333336</v>
          </cell>
          <cell r="AK108">
            <v>33333.333333333336</v>
          </cell>
          <cell r="AL108">
            <v>33333.333333333336</v>
          </cell>
          <cell r="AM108">
            <v>33333.333333333336</v>
          </cell>
          <cell r="AN108">
            <v>28333.333333333336</v>
          </cell>
          <cell r="AO108">
            <v>0</v>
          </cell>
          <cell r="AP108">
            <v>0</v>
          </cell>
        </row>
        <row r="110">
          <cell r="B110" t="str">
            <v>ASSUMPTIONS:</v>
          </cell>
        </row>
        <row r="112">
          <cell r="B112" t="str">
            <v>Revenue Growth</v>
          </cell>
          <cell r="G112">
            <v>0</v>
          </cell>
          <cell r="I112">
            <v>0</v>
          </cell>
          <cell r="J112">
            <v>0</v>
          </cell>
          <cell r="L112">
            <v>0.53782524895599104</v>
          </cell>
          <cell r="N112">
            <v>1.5577684976978263</v>
          </cell>
          <cell r="O112">
            <v>0.42048472006092369</v>
          </cell>
          <cell r="Q112">
            <v>0.29868713642089845</v>
          </cell>
          <cell r="S112">
            <v>0.29868713642089845</v>
          </cell>
          <cell r="AH112">
            <v>-0.10676488105187631</v>
          </cell>
          <cell r="AI112">
            <v>0.70653538364977253</v>
          </cell>
          <cell r="AJ112">
            <v>2.8381473098167527E-2</v>
          </cell>
          <cell r="AK112">
            <v>-8.5999285009632498E-2</v>
          </cell>
          <cell r="AL112">
            <v>0.2460854216901498</v>
          </cell>
          <cell r="AM112">
            <v>0.51659003088123323</v>
          </cell>
          <cell r="AN112">
            <v>0.16840236056499489</v>
          </cell>
          <cell r="AO112">
            <v>8.9167762141830545E-2</v>
          </cell>
          <cell r="AP112">
            <v>6.6644763083967481E-2</v>
          </cell>
          <cell r="AQ112">
            <v>-1.7837291724112986E-2</v>
          </cell>
        </row>
        <row r="113">
          <cell r="B113" t="str">
            <v>Variable COGS (% Revs)</v>
          </cell>
          <cell r="F113">
            <v>0</v>
          </cell>
          <cell r="G113">
            <v>0</v>
          </cell>
          <cell r="I113">
            <v>0.66506049898276043</v>
          </cell>
          <cell r="J113">
            <v>0.64864864864864868</v>
          </cell>
          <cell r="L113">
            <v>0.65932076522707883</v>
          </cell>
          <cell r="N113">
            <v>0.6693834721815215</v>
          </cell>
          <cell r="O113">
            <v>0.67796190036198456</v>
          </cell>
          <cell r="Q113">
            <v>0.67135643863075922</v>
          </cell>
          <cell r="S113">
            <v>0.67135643863075922</v>
          </cell>
          <cell r="AH113">
            <v>0.5732139494743449</v>
          </cell>
          <cell r="AI113">
            <v>0.59350474606419323</v>
          </cell>
          <cell r="AJ113">
            <v>0.53841296210291234</v>
          </cell>
          <cell r="AK113">
            <v>0.50658997519026927</v>
          </cell>
          <cell r="AL113">
            <v>0.55123482389639178</v>
          </cell>
          <cell r="AM113">
            <v>0.534688780257358</v>
          </cell>
          <cell r="AN113">
            <v>0.51150057200935417</v>
          </cell>
          <cell r="AO113">
            <v>0.51347591244090085</v>
          </cell>
          <cell r="AP113">
            <v>0.51793385314440199</v>
          </cell>
          <cell r="AQ113">
            <v>0.43079650580917567</v>
          </cell>
        </row>
        <row r="114">
          <cell r="B114" t="str">
            <v>Total COGS (% Revs)</v>
          </cell>
          <cell r="F114">
            <v>0</v>
          </cell>
          <cell r="G114">
            <v>0</v>
          </cell>
          <cell r="I114">
            <v>0.66506049898276043</v>
          </cell>
          <cell r="J114">
            <v>0.64864864864864868</v>
          </cell>
          <cell r="L114">
            <v>0.65932076522707883</v>
          </cell>
          <cell r="N114">
            <v>0.70494411186000772</v>
          </cell>
          <cell r="O114">
            <v>0.71720130225210743</v>
          </cell>
          <cell r="Q114">
            <v>0.70776316272769535</v>
          </cell>
          <cell r="S114">
            <v>0.70776316272769535</v>
          </cell>
          <cell r="AH114">
            <v>0.63200219676761338</v>
          </cell>
          <cell r="AI114">
            <v>0.62453164149598883</v>
          </cell>
          <cell r="AJ114">
            <v>0.57206508841069303</v>
          </cell>
          <cell r="AK114">
            <v>0.54109838035449287</v>
          </cell>
          <cell r="AL114">
            <v>0.5885188693442629</v>
          </cell>
          <cell r="AM114">
            <v>0.56599749978153868</v>
          </cell>
          <cell r="AN114">
            <v>0.54231617857437109</v>
          </cell>
          <cell r="AO114">
            <v>0.54601263339569794</v>
          </cell>
          <cell r="AP114">
            <v>0.55301322576498557</v>
          </cell>
          <cell r="AQ114">
            <v>0.47187043192523354</v>
          </cell>
        </row>
        <row r="115">
          <cell r="B115" t="str">
            <v>Gross Margin</v>
          </cell>
          <cell r="F115">
            <v>0</v>
          </cell>
          <cell r="G115">
            <v>0</v>
          </cell>
          <cell r="I115">
            <v>0.33493950101723952</v>
          </cell>
          <cell r="J115">
            <v>0.35135135135135137</v>
          </cell>
          <cell r="L115">
            <v>0.34067923477292111</v>
          </cell>
          <cell r="N115">
            <v>0.29505588813999234</v>
          </cell>
          <cell r="O115">
            <v>0.28279869774789268</v>
          </cell>
          <cell r="Q115">
            <v>0.29223683727230465</v>
          </cell>
          <cell r="S115">
            <v>0.29223683727230465</v>
          </cell>
          <cell r="AH115">
            <v>0.36799780323238662</v>
          </cell>
          <cell r="AI115">
            <v>0.37546835850401117</v>
          </cell>
          <cell r="AJ115">
            <v>0.42793491158930691</v>
          </cell>
          <cell r="AK115">
            <v>0.45890161964550719</v>
          </cell>
          <cell r="AL115">
            <v>0.41148113065573699</v>
          </cell>
          <cell r="AM115">
            <v>0.43400250021846121</v>
          </cell>
          <cell r="AN115">
            <v>0.45768382142562891</v>
          </cell>
          <cell r="AO115">
            <v>0.45398736660430206</v>
          </cell>
          <cell r="AP115">
            <v>0.44698677423501443</v>
          </cell>
          <cell r="AQ115">
            <v>0.52812956807476641</v>
          </cell>
        </row>
        <row r="116">
          <cell r="B116" t="str">
            <v>Variable SG&amp;A (% Revs)</v>
          </cell>
          <cell r="F116">
            <v>0</v>
          </cell>
          <cell r="G116">
            <v>0</v>
          </cell>
          <cell r="I116">
            <v>0.17930185244672878</v>
          </cell>
          <cell r="J116">
            <v>0.24090388731272711</v>
          </cell>
          <cell r="L116">
            <v>0.20084599718000939</v>
          </cell>
          <cell r="N116">
            <v>2.478335496295056E-2</v>
          </cell>
          <cell r="O116">
            <v>4.8140881246537662E-2</v>
          </cell>
          <cell r="Q116">
            <v>3.0155389877185228E-2</v>
          </cell>
          <cell r="S116">
            <v>3.0155389877185228E-2</v>
          </cell>
          <cell r="AH116">
            <v>0.12906009728542286</v>
          </cell>
          <cell r="AI116">
            <v>0.14778291152334322</v>
          </cell>
          <cell r="AJ116">
            <v>0.13204869914498449</v>
          </cell>
          <cell r="AK116">
            <v>0.19061414058508783</v>
          </cell>
          <cell r="AL116">
            <v>0.1514705040060863</v>
          </cell>
          <cell r="AM116">
            <v>0.15731100759042721</v>
          </cell>
          <cell r="AN116">
            <v>0.15284385036713138</v>
          </cell>
          <cell r="AO116">
            <v>0.14827565427971448</v>
          </cell>
          <cell r="AP116">
            <v>0.14547201881080385</v>
          </cell>
          <cell r="AQ116">
            <v>0.14811397091849379</v>
          </cell>
        </row>
        <row r="117">
          <cell r="B117" t="str">
            <v>Total SG&amp;A (% Revs)</v>
          </cell>
          <cell r="F117">
            <v>0</v>
          </cell>
          <cell r="G117">
            <v>0</v>
          </cell>
          <cell r="I117">
            <v>0.17930185244672878</v>
          </cell>
          <cell r="J117">
            <v>0.24090388731272711</v>
          </cell>
          <cell r="L117">
            <v>0.20084599718000939</v>
          </cell>
          <cell r="N117">
            <v>6.993343659731234E-2</v>
          </cell>
          <cell r="O117">
            <v>0.14564196878954777</v>
          </cell>
          <cell r="Q117">
            <v>8.7345763283975864E-2</v>
          </cell>
          <cell r="S117">
            <v>8.7345763283975864E-2</v>
          </cell>
          <cell r="AH117">
            <v>0.24788168837282284</v>
          </cell>
          <cell r="AI117">
            <v>0.2083764338091626</v>
          </cell>
          <cell r="AJ117">
            <v>0.22453981709744014</v>
          </cell>
          <cell r="AK117">
            <v>0.28644805927224304</v>
          </cell>
          <cell r="AL117">
            <v>0.2402122648561103</v>
          </cell>
          <cell r="AM117">
            <v>0.22160805563192068</v>
          </cell>
          <cell r="AN117">
            <v>0.21337672434338906</v>
          </cell>
          <cell r="AO117">
            <v>0.20941055350124749</v>
          </cell>
          <cell r="AP117">
            <v>0.20851867827149667</v>
          </cell>
          <cell r="AQ117">
            <v>0.21872480232391661</v>
          </cell>
        </row>
        <row r="118">
          <cell r="B118" t="str">
            <v>Operating Income (% Revs)</v>
          </cell>
          <cell r="F118">
            <v>0</v>
          </cell>
          <cell r="G118">
            <v>0</v>
          </cell>
          <cell r="I118">
            <v>0.15563764857051077</v>
          </cell>
          <cell r="J118">
            <v>0.11044746403862427</v>
          </cell>
          <cell r="L118">
            <v>0.13983323759291172</v>
          </cell>
          <cell r="N118">
            <v>0.19248963871561922</v>
          </cell>
          <cell r="O118">
            <v>7.367612927311061E-2</v>
          </cell>
          <cell r="Q118">
            <v>0.16516352920990454</v>
          </cell>
          <cell r="S118">
            <v>0.16516352920990454</v>
          </cell>
          <cell r="AH118">
            <v>4.7740467597677701E-2</v>
          </cell>
          <cell r="AI118">
            <v>0.10463646185320548</v>
          </cell>
          <cell r="AJ118">
            <v>0.14435481690473972</v>
          </cell>
          <cell r="AK118">
            <v>0.11089368437146209</v>
          </cell>
          <cell r="AL118">
            <v>0.10840287469927502</v>
          </cell>
          <cell r="AM118">
            <v>0.16095376521146296</v>
          </cell>
          <cell r="AN118">
            <v>0.19302688844233787</v>
          </cell>
          <cell r="AO118">
            <v>0.19342598625593418</v>
          </cell>
          <cell r="AP118">
            <v>0.18615103712457187</v>
          </cell>
          <cell r="AQ118">
            <v>0.19996278546919224</v>
          </cell>
        </row>
        <row r="119">
          <cell r="B119" t="str">
            <v>Non-Recurring&amp;Extraordinary Items (% Revs)</v>
          </cell>
          <cell r="F119">
            <v>0</v>
          </cell>
          <cell r="G119">
            <v>0</v>
          </cell>
          <cell r="I119">
            <v>-1.0440089945390298E-3</v>
          </cell>
          <cell r="J119">
            <v>-6.4705589567468015E-4</v>
          </cell>
          <cell r="L119">
            <v>-9.0518216791129211E-4</v>
          </cell>
          <cell r="N119">
            <v>-1.1460208481600872E-2</v>
          </cell>
          <cell r="O119">
            <v>-3.4272763022912029E-3</v>
          </cell>
          <cell r="Q119">
            <v>-9.6127015321490535E-3</v>
          </cell>
          <cell r="S119">
            <v>-9.6127015321490535E-3</v>
          </cell>
          <cell r="AH119">
            <v>-1.8269977294496982E-2</v>
          </cell>
          <cell r="AI119">
            <v>-5.0111486564145E-3</v>
          </cell>
          <cell r="AJ119">
            <v>0</v>
          </cell>
          <cell r="AK119">
            <v>0</v>
          </cell>
          <cell r="AL119">
            <v>-4.4219713897164269E-3</v>
          </cell>
          <cell r="AM119">
            <v>0</v>
          </cell>
          <cell r="AN119">
            <v>0</v>
          </cell>
          <cell r="AO119">
            <v>0</v>
          </cell>
          <cell r="AP119">
            <v>0</v>
          </cell>
          <cell r="AQ119">
            <v>0</v>
          </cell>
        </row>
        <row r="120">
          <cell r="B120" t="str">
            <v>Forex (% Revs)</v>
          </cell>
          <cell r="F120">
            <v>0</v>
          </cell>
          <cell r="G120">
            <v>0</v>
          </cell>
          <cell r="I120">
            <v>-1.0440089945390298E-3</v>
          </cell>
          <cell r="J120">
            <v>-6.4705589567468015E-4</v>
          </cell>
          <cell r="L120">
            <v>-9.0518216791129211E-4</v>
          </cell>
          <cell r="N120">
            <v>-3.1502490894628876E-3</v>
          </cell>
          <cell r="O120">
            <v>1.2035949245585639E-3</v>
          </cell>
          <cell r="Q120">
            <v>-2.1489015250639194E-3</v>
          </cell>
          <cell r="S120">
            <v>-2.1489015250639194E-3</v>
          </cell>
          <cell r="AH120">
            <v>4.8763822455893989E-3</v>
          </cell>
          <cell r="AI120">
            <v>2.3492632691998253E-2</v>
          </cell>
          <cell r="AJ120">
            <v>0</v>
          </cell>
          <cell r="AK120">
            <v>0</v>
          </cell>
          <cell r="AL120">
            <v>7.4135743499956601E-3</v>
          </cell>
          <cell r="AM120">
            <v>0</v>
          </cell>
          <cell r="AN120">
            <v>0</v>
          </cell>
          <cell r="AO120">
            <v>0</v>
          </cell>
          <cell r="AP120">
            <v>0</v>
          </cell>
          <cell r="AQ120">
            <v>0</v>
          </cell>
        </row>
        <row r="121">
          <cell r="B121" t="str">
            <v>Gain/(loss) from disposal of Fixed assets (% Revs)</v>
          </cell>
          <cell r="F121">
            <v>0</v>
          </cell>
          <cell r="G121">
            <v>0</v>
          </cell>
          <cell r="I121">
            <v>0</v>
          </cell>
          <cell r="J121">
            <v>0</v>
          </cell>
          <cell r="L121">
            <v>0</v>
          </cell>
          <cell r="N121">
            <v>2.0931887637627161E-5</v>
          </cell>
          <cell r="O121">
            <v>0</v>
          </cell>
          <cell r="Q121">
            <v>1.6117729244099662E-5</v>
          </cell>
          <cell r="S121">
            <v>9.6706375464597962E-5</v>
          </cell>
          <cell r="AH121">
            <v>1.2740293932249494E-2</v>
          </cell>
          <cell r="AI121">
            <v>-1.1493460221134174E-4</v>
          </cell>
          <cell r="AJ121">
            <v>0</v>
          </cell>
          <cell r="AK121">
            <v>0</v>
          </cell>
          <cell r="AL121">
            <v>2.0680990297700401E-3</v>
          </cell>
          <cell r="AM121">
            <v>0</v>
          </cell>
          <cell r="AN121">
            <v>0</v>
          </cell>
          <cell r="AO121">
            <v>0</v>
          </cell>
          <cell r="AP121">
            <v>0</v>
          </cell>
          <cell r="AQ121">
            <v>0</v>
          </cell>
        </row>
        <row r="122">
          <cell r="B122" t="str">
            <v>EBITA Margin</v>
          </cell>
          <cell r="F122">
            <v>0</v>
          </cell>
          <cell r="G122">
            <v>0</v>
          </cell>
          <cell r="I122">
            <v>0.14238676517828461</v>
          </cell>
          <cell r="J122">
            <v>9.8601363794733957E-2</v>
          </cell>
          <cell r="L122">
            <v>0.12707365049523908</v>
          </cell>
          <cell r="N122">
            <v>0.16053624082423601</v>
          </cell>
          <cell r="O122">
            <v>4.3009043694894229E-2</v>
          </cell>
          <cell r="Q122">
            <v>0.13350597234950407</v>
          </cell>
          <cell r="S122">
            <v>0.13358656099572458</v>
          </cell>
          <cell r="AH122">
            <v>7.8199453920505257E-3</v>
          </cell>
          <cell r="AI122">
            <v>8.3787325012068092E-2</v>
          </cell>
          <cell r="AJ122">
            <v>0.12045341393516312</v>
          </cell>
          <cell r="AK122">
            <v>8.4743373351378812E-2</v>
          </cell>
          <cell r="AL122">
            <v>8.2124495263318761E-2</v>
          </cell>
          <cell r="AM122">
            <v>0.13624215945146545</v>
          </cell>
          <cell r="AN122">
            <v>0.16882378995696432</v>
          </cell>
          <cell r="AO122">
            <v>0.16974704074201022</v>
          </cell>
          <cell r="AP122">
            <v>0.16310899910136223</v>
          </cell>
          <cell r="AQ122">
            <v>0.18663975501819732</v>
          </cell>
        </row>
        <row r="124">
          <cell r="B124" t="str">
            <v>CONSOLIDATING REVENUE SUMMARY</v>
          </cell>
        </row>
        <row r="126">
          <cell r="F126" t="e">
            <v>#REF!</v>
          </cell>
        </row>
        <row r="127">
          <cell r="J127" t="str">
            <v/>
          </cell>
          <cell r="O127" t="str">
            <v/>
          </cell>
          <cell r="Q127" t="str">
            <v/>
          </cell>
          <cell r="T127" t="str">
            <v/>
          </cell>
        </row>
        <row r="128">
          <cell r="D128" t="str">
            <v>Sell=0</v>
          </cell>
          <cell r="F128">
            <v>1999</v>
          </cell>
          <cell r="G128">
            <v>2000</v>
          </cell>
          <cell r="I128" t="str">
            <v>9m 2001</v>
          </cell>
          <cell r="J128" t="str">
            <v>Q4 2001</v>
          </cell>
          <cell r="L128">
            <v>2001</v>
          </cell>
          <cell r="N128" t="str">
            <v>9 m 2002</v>
          </cell>
          <cell r="O128" t="str">
            <v xml:space="preserve">Q4 2002 </v>
          </cell>
          <cell r="Q128">
            <v>2002</v>
          </cell>
          <cell r="S128" t="str">
            <v>2002 PF</v>
          </cell>
          <cell r="T128" t="str">
            <v/>
          </cell>
          <cell r="U128" t="str">
            <v>Jan 2003</v>
          </cell>
          <cell r="V128" t="str">
            <v>Feb 2003</v>
          </cell>
          <cell r="W128" t="str">
            <v>Mar 2003</v>
          </cell>
          <cell r="X128" t="str">
            <v>Apr 2003</v>
          </cell>
          <cell r="Y128" t="str">
            <v>May 2003</v>
          </cell>
          <cell r="Z128" t="str">
            <v>Jun 2003</v>
          </cell>
          <cell r="AA128" t="str">
            <v>Jul 2003</v>
          </cell>
          <cell r="AB128" t="str">
            <v>Aug 2003</v>
          </cell>
          <cell r="AC128" t="str">
            <v>Sep 2003</v>
          </cell>
          <cell r="AD128" t="str">
            <v>Oct 2003</v>
          </cell>
          <cell r="AE128" t="str">
            <v>Nov 2003</v>
          </cell>
          <cell r="AF128" t="str">
            <v>Dec 2003</v>
          </cell>
          <cell r="AH128" t="str">
            <v>Q1 2003</v>
          </cell>
          <cell r="AI128" t="str">
            <v>Q2 2003</v>
          </cell>
          <cell r="AJ128" t="str">
            <v>Q3 2003</v>
          </cell>
          <cell r="AK128" t="str">
            <v>Q4 2003</v>
          </cell>
          <cell r="AL128">
            <v>2003</v>
          </cell>
          <cell r="AM128">
            <v>2004</v>
          </cell>
          <cell r="AN128">
            <v>2005</v>
          </cell>
          <cell r="AO128">
            <v>2006</v>
          </cell>
          <cell r="AP128">
            <v>2007</v>
          </cell>
          <cell r="AQ128">
            <v>2008</v>
          </cell>
        </row>
        <row r="129">
          <cell r="D129" t="str">
            <v>Keep=1</v>
          </cell>
        </row>
        <row r="130">
          <cell r="B130" t="str">
            <v>Novotroitsk</v>
          </cell>
          <cell r="D130">
            <v>1</v>
          </cell>
          <cell r="F130">
            <v>0</v>
          </cell>
          <cell r="G130">
            <v>0</v>
          </cell>
          <cell r="I130">
            <v>17287</v>
          </cell>
          <cell r="J130">
            <v>8971</v>
          </cell>
          <cell r="L130">
            <v>26258</v>
          </cell>
          <cell r="N130">
            <v>31765</v>
          </cell>
          <cell r="O130">
            <v>9807.1565348051972</v>
          </cell>
          <cell r="Q130">
            <v>41572.156534805195</v>
          </cell>
          <cell r="S130">
            <v>41572.156534805195</v>
          </cell>
          <cell r="U130">
            <v>1860.3917916666664</v>
          </cell>
          <cell r="V130">
            <v>1782.1832239583332</v>
          </cell>
          <cell r="W130">
            <v>3089.5823199404767</v>
          </cell>
          <cell r="X130">
            <v>4140.3712304665078</v>
          </cell>
          <cell r="Y130">
            <v>4140.3712304665078</v>
          </cell>
          <cell r="Z130">
            <v>4655.2253898712743</v>
          </cell>
          <cell r="AA130">
            <v>6520.7963953823464</v>
          </cell>
          <cell r="AB130">
            <v>5450.1620403441539</v>
          </cell>
          <cell r="AC130">
            <v>4517.2284873618155</v>
          </cell>
          <cell r="AD130">
            <v>5128.1523619392783</v>
          </cell>
          <cell r="AE130">
            <v>5395.4475995400198</v>
          </cell>
          <cell r="AF130">
            <v>5827.6914290339218</v>
          </cell>
          <cell r="AH130">
            <v>7304.2268506964301</v>
          </cell>
          <cell r="AI130">
            <v>13776.300000000001</v>
          </cell>
          <cell r="AJ130">
            <v>16488.186923088317</v>
          </cell>
          <cell r="AK130">
            <v>16351.291390513219</v>
          </cell>
          <cell r="AL130">
            <v>53920.005164297967</v>
          </cell>
          <cell r="AM130">
            <v>62900.146662931751</v>
          </cell>
          <cell r="AN130">
            <v>75856.079636480121</v>
          </cell>
          <cell r="AO130">
            <v>76668.625362035775</v>
          </cell>
          <cell r="AP130">
            <v>78148.677108645948</v>
          </cell>
          <cell r="AQ130">
            <v>79776.399797292775</v>
          </cell>
        </row>
        <row r="131">
          <cell r="B131" t="str">
            <v>% Total</v>
          </cell>
          <cell r="F131">
            <v>0</v>
          </cell>
          <cell r="G131">
            <v>0</v>
          </cell>
          <cell r="I131">
            <v>0.46276367919477462</v>
          </cell>
          <cell r="J131">
            <v>0.44651834154596587</v>
          </cell>
          <cell r="L131">
            <v>0.4570821800964367</v>
          </cell>
          <cell r="N131">
            <v>0.33245070540461341</v>
          </cell>
          <cell r="O131">
            <v>0.34364101027418753</v>
          </cell>
          <cell r="Q131">
            <v>0.33502438156065928</v>
          </cell>
          <cell r="S131">
            <v>0.33502438156065928</v>
          </cell>
          <cell r="U131">
            <v>0.30882429890764845</v>
          </cell>
          <cell r="V131">
            <v>0.30361887082651839</v>
          </cell>
          <cell r="W131">
            <v>0.32588691174644369</v>
          </cell>
          <cell r="X131">
            <v>0.2988997879119914</v>
          </cell>
          <cell r="Y131">
            <v>0.30115002896266502</v>
          </cell>
          <cell r="Z131">
            <v>0.29580305503131088</v>
          </cell>
          <cell r="AA131">
            <v>0.40443002882593887</v>
          </cell>
          <cell r="AB131">
            <v>0.34864654380971077</v>
          </cell>
          <cell r="AC131">
            <v>0.34796320566069661</v>
          </cell>
          <cell r="AD131">
            <v>0.39599751837393043</v>
          </cell>
          <cell r="AE131">
            <v>0.3954955935540998</v>
          </cell>
          <cell r="AF131">
            <v>0.40758600991488197</v>
          </cell>
          <cell r="AH131">
            <v>0.30225271291100347</v>
          </cell>
          <cell r="AI131">
            <v>0.3118327673255184</v>
          </cell>
          <cell r="AJ131">
            <v>0.36855257601679936</v>
          </cell>
          <cell r="AK131">
            <v>0.39988219866094354</v>
          </cell>
          <cell r="AL131">
            <v>0.35019267209840776</v>
          </cell>
          <cell r="AM131">
            <v>0.26823133207104383</v>
          </cell>
          <cell r="AN131">
            <v>0.27685719626282512</v>
          </cell>
          <cell r="AO131">
            <v>0.2569143253160433</v>
          </cell>
          <cell r="AP131">
            <v>0.24551185603067388</v>
          </cell>
          <cell r="AQ131">
            <v>0.30962506275470858</v>
          </cell>
        </row>
        <row r="133">
          <cell r="B133" t="str">
            <v>Kaliningrad</v>
          </cell>
          <cell r="D133">
            <v>1</v>
          </cell>
          <cell r="F133">
            <v>0</v>
          </cell>
          <cell r="G133">
            <v>0</v>
          </cell>
          <cell r="I133">
            <v>9293</v>
          </cell>
          <cell r="J133">
            <v>3464</v>
          </cell>
          <cell r="L133">
            <v>12757</v>
          </cell>
          <cell r="N133">
            <v>14035</v>
          </cell>
          <cell r="O133">
            <v>5491.1921896388421</v>
          </cell>
          <cell r="Q133">
            <v>19526.192189638841</v>
          </cell>
          <cell r="S133">
            <v>19526.192189638841</v>
          </cell>
          <cell r="U133">
            <v>1433.5817504734848</v>
          </cell>
          <cell r="V133">
            <v>1522.446553977273</v>
          </cell>
          <cell r="W133">
            <v>2388.9943253819447</v>
          </cell>
          <cell r="X133">
            <v>4140.3712304665078</v>
          </cell>
          <cell r="Y133">
            <v>3110.3043199224412</v>
          </cell>
          <cell r="Z133">
            <v>3915.6569723258035</v>
          </cell>
          <cell r="AA133">
            <v>3062.0515763387389</v>
          </cell>
          <cell r="AB133">
            <v>2923.5483281975817</v>
          </cell>
          <cell r="AC133">
            <v>2491.8361542522566</v>
          </cell>
          <cell r="AD133">
            <v>2428.0052781314853</v>
          </cell>
          <cell r="AE133">
            <v>2351.5449691165427</v>
          </cell>
          <cell r="AF133">
            <v>2469.2047588606906</v>
          </cell>
          <cell r="AH133">
            <v>4392.9914735122875</v>
          </cell>
          <cell r="AI133">
            <v>11166.332522714752</v>
          </cell>
          <cell r="AJ133">
            <v>8477.4360587885767</v>
          </cell>
          <cell r="AK133">
            <v>7248.7550061087186</v>
          </cell>
          <cell r="AL133">
            <v>31285.515061124337</v>
          </cell>
          <cell r="AM133">
            <v>60622.119799832341</v>
          </cell>
          <cell r="AN133">
            <v>73873.210111523586</v>
          </cell>
          <cell r="AO133">
            <v>82591.014298112597</v>
          </cell>
          <cell r="AP133">
            <v>87976.544001318325</v>
          </cell>
          <cell r="AQ133">
            <v>0</v>
          </cell>
        </row>
        <row r="134">
          <cell r="B134" t="str">
            <v>% Total</v>
          </cell>
          <cell r="F134">
            <v>0</v>
          </cell>
          <cell r="G134">
            <v>0</v>
          </cell>
          <cell r="I134">
            <v>0.24876860477567192</v>
          </cell>
          <cell r="J134">
            <v>0.17241550943208403</v>
          </cell>
          <cell r="L134">
            <v>0.22206555607777603</v>
          </cell>
          <cell r="N134">
            <v>0.14688952149704859</v>
          </cell>
          <cell r="O134">
            <v>0.19241039183583317</v>
          </cell>
          <cell r="Q134">
            <v>0.15735893944042617</v>
          </cell>
          <cell r="S134">
            <v>0.15735893944042617</v>
          </cell>
          <cell r="U134">
            <v>0.23797400149790496</v>
          </cell>
          <cell r="V134">
            <v>0.25936923734790512</v>
          </cell>
          <cell r="W134">
            <v>0.25198939605969128</v>
          </cell>
          <cell r="X134">
            <v>0.2988997879119914</v>
          </cell>
          <cell r="Y134">
            <v>0.22622808050035845</v>
          </cell>
          <cell r="Z134">
            <v>0.24880928373280201</v>
          </cell>
          <cell r="AA134">
            <v>0.189913245591005</v>
          </cell>
          <cell r="AB134">
            <v>0.18701921387687429</v>
          </cell>
          <cell r="AC134">
            <v>0.19194674315029572</v>
          </cell>
          <cell r="AD134">
            <v>0.1874913218013817</v>
          </cell>
          <cell r="AE134">
            <v>0.17237229278423391</v>
          </cell>
          <cell r="AF134">
            <v>0.17269502470787204</v>
          </cell>
          <cell r="AH134">
            <v>0.18178427611916181</v>
          </cell>
          <cell r="AI134">
            <v>0.25275497567816307</v>
          </cell>
          <cell r="AJ134">
            <v>0.18949208376023319</v>
          </cell>
          <cell r="AK134">
            <v>0.17727334313661788</v>
          </cell>
          <cell r="AL134">
            <v>0.20318911476077484</v>
          </cell>
          <cell r="AM134">
            <v>0.25851691624849898</v>
          </cell>
          <cell r="AN134">
            <v>0.26962017979868325</v>
          </cell>
          <cell r="AO134">
            <v>0.27676007774197381</v>
          </cell>
          <cell r="AP134">
            <v>0.27638707914274191</v>
          </cell>
          <cell r="AQ134">
            <v>0</v>
          </cell>
        </row>
        <row r="136">
          <cell r="B136" t="str">
            <v>Khabarovsk</v>
          </cell>
          <cell r="D136">
            <v>1</v>
          </cell>
          <cell r="F136">
            <v>0</v>
          </cell>
          <cell r="G136">
            <v>0</v>
          </cell>
          <cell r="I136">
            <v>0</v>
          </cell>
          <cell r="J136">
            <v>0</v>
          </cell>
          <cell r="L136">
            <v>0</v>
          </cell>
          <cell r="N136">
            <v>17457</v>
          </cell>
          <cell r="O136">
            <v>4345.4270439262009</v>
          </cell>
          <cell r="Q136">
            <v>21802.4270439262</v>
          </cell>
          <cell r="S136">
            <v>21802.4270439262</v>
          </cell>
          <cell r="U136">
            <v>704.60380208333322</v>
          </cell>
          <cell r="V136">
            <v>688.05545989583322</v>
          </cell>
          <cell r="W136">
            <v>1353.0460937500002</v>
          </cell>
          <cell r="X136">
            <v>1187.2424479166666</v>
          </cell>
          <cell r="Y136">
            <v>1956.8281583333335</v>
          </cell>
          <cell r="Z136">
            <v>2340.701515625</v>
          </cell>
          <cell r="AA136">
            <v>3069.1120462104168</v>
          </cell>
          <cell r="AB136">
            <v>3663.5780937500003</v>
          </cell>
          <cell r="AC136">
            <v>3092.0583333333334</v>
          </cell>
          <cell r="AD136">
            <v>2932.5677083333335</v>
          </cell>
          <cell r="AE136">
            <v>3434.0164583333335</v>
          </cell>
          <cell r="AF136">
            <v>3491.709166666667</v>
          </cell>
          <cell r="AH136">
            <v>4610.6184766451952</v>
          </cell>
          <cell r="AI136">
            <v>5484.7721218750003</v>
          </cell>
          <cell r="AJ136">
            <v>9824.7484732937519</v>
          </cell>
          <cell r="AK136">
            <v>9858.2933333333349</v>
          </cell>
          <cell r="AL136">
            <v>29778.432405147283</v>
          </cell>
          <cell r="AM136">
            <v>47418.146781436088</v>
          </cell>
          <cell r="AN136">
            <v>52532.612008897653</v>
          </cell>
          <cell r="AO136">
            <v>55695.216611359217</v>
          </cell>
          <cell r="AP136">
            <v>57164.362861359223</v>
          </cell>
          <cell r="AQ136">
            <v>48407.403964221136</v>
          </cell>
        </row>
        <row r="137">
          <cell r="B137" t="str">
            <v>% Total</v>
          </cell>
          <cell r="F137">
            <v>0</v>
          </cell>
          <cell r="G137">
            <v>0</v>
          </cell>
          <cell r="I137">
            <v>0</v>
          </cell>
          <cell r="J137">
            <v>0</v>
          </cell>
          <cell r="L137">
            <v>0</v>
          </cell>
          <cell r="N137">
            <v>0.18270398124502868</v>
          </cell>
          <cell r="O137">
            <v>0.15226298613140646</v>
          </cell>
          <cell r="Q137">
            <v>0.17570280797911933</v>
          </cell>
          <cell r="S137">
            <v>0.17570280797911933</v>
          </cell>
          <cell r="U137">
            <v>0.11696395144331881</v>
          </cell>
          <cell r="V137">
            <v>0.11721949740700614</v>
          </cell>
          <cell r="W137">
            <v>0.14271832477060259</v>
          </cell>
          <cell r="X137">
            <v>8.5708864285201136E-2</v>
          </cell>
          <cell r="Y137">
            <v>0.14232995636254669</v>
          </cell>
          <cell r="Z137">
            <v>0.14873321939358136</v>
          </cell>
          <cell r="AA137">
            <v>0.19035114701601338</v>
          </cell>
          <cell r="AB137">
            <v>0.2343588742697732</v>
          </cell>
          <cell r="AC137">
            <v>0.23818200313903218</v>
          </cell>
          <cell r="AD137">
            <v>0.22645378939645375</v>
          </cell>
          <cell r="AE137">
            <v>0.25171931566509426</v>
          </cell>
          <cell r="AF137">
            <v>0.24420850423455057</v>
          </cell>
          <cell r="AH137">
            <v>0.1907897949022129</v>
          </cell>
          <cell r="AI137">
            <v>0.12415029208961308</v>
          </cell>
          <cell r="AJ137">
            <v>0.21960791537844296</v>
          </cell>
          <cell r="AK137">
            <v>0.24109141712593032</v>
          </cell>
          <cell r="AL137">
            <v>0.19340110934865329</v>
          </cell>
          <cell r="AM137">
            <v>0.20220990490981555</v>
          </cell>
          <cell r="AN137">
            <v>0.19173191842822074</v>
          </cell>
          <cell r="AO137">
            <v>0.18663304489248897</v>
          </cell>
          <cell r="AP137">
            <v>0.17958754190287532</v>
          </cell>
          <cell r="AQ137">
            <v>0.18787693513744053</v>
          </cell>
        </row>
        <row r="139">
          <cell r="B139" t="str">
            <v>PIT Int.</v>
          </cell>
          <cell r="D139">
            <v>1</v>
          </cell>
          <cell r="F139">
            <v>0</v>
          </cell>
          <cell r="G139">
            <v>0</v>
          </cell>
          <cell r="I139">
            <v>5793</v>
          </cell>
          <cell r="J139">
            <v>5325</v>
          </cell>
          <cell r="L139">
            <v>11118</v>
          </cell>
          <cell r="N139">
            <v>27492</v>
          </cell>
          <cell r="O139">
            <v>6984.9856902351612</v>
          </cell>
          <cell r="Q139">
            <v>34476.98569023516</v>
          </cell>
          <cell r="S139">
            <v>34476.98569023516</v>
          </cell>
          <cell r="U139">
            <v>970.73500000000001</v>
          </cell>
          <cell r="V139">
            <v>822.32018830128197</v>
          </cell>
          <cell r="W139">
            <v>1594.1139583333334</v>
          </cell>
          <cell r="X139">
            <v>2833.0531249999995</v>
          </cell>
          <cell r="Y139">
            <v>2990.0296874999995</v>
          </cell>
          <cell r="Z139">
            <v>3275</v>
          </cell>
          <cell r="AA139">
            <v>2179.2167959726789</v>
          </cell>
          <cell r="AB139">
            <v>2302.8075210758225</v>
          </cell>
          <cell r="AC139">
            <v>1588.5451405523308</v>
          </cell>
          <cell r="AD139">
            <v>1309.0650138497092</v>
          </cell>
          <cell r="AE139">
            <v>1309.0650138497092</v>
          </cell>
          <cell r="AF139">
            <v>1357.2895596034559</v>
          </cell>
          <cell r="AH139">
            <v>4693.7274628610094</v>
          </cell>
          <cell r="AI139">
            <v>9098.0828124999989</v>
          </cell>
          <cell r="AJ139">
            <v>6070.5694576008318</v>
          </cell>
          <cell r="AK139">
            <v>3975.4195873028743</v>
          </cell>
          <cell r="AL139">
            <v>23837.799320264712</v>
          </cell>
          <cell r="AM139">
            <v>20970.517187386191</v>
          </cell>
          <cell r="AN139">
            <v>12353.551509607256</v>
          </cell>
          <cell r="AO139">
            <v>15524.72224190528</v>
          </cell>
          <cell r="AP139">
            <v>18026.944221851587</v>
          </cell>
          <cell r="AQ139">
            <v>19383.003448373027</v>
          </cell>
        </row>
        <row r="140">
          <cell r="B140" t="str">
            <v>% Total</v>
          </cell>
          <cell r="F140">
            <v>0</v>
          </cell>
          <cell r="G140">
            <v>0</v>
          </cell>
          <cell r="I140">
            <v>0.15507548988114359</v>
          </cell>
          <cell r="J140">
            <v>0.26504404957443634</v>
          </cell>
          <cell r="L140">
            <v>0.19353491043918741</v>
          </cell>
          <cell r="N140">
            <v>0.28772972746682296</v>
          </cell>
          <cell r="O140">
            <v>0.24475264882583345</v>
          </cell>
          <cell r="Q140">
            <v>0.2778453602539544</v>
          </cell>
          <cell r="S140">
            <v>0.2778453602539544</v>
          </cell>
          <cell r="U140">
            <v>0.16114162465291612</v>
          </cell>
          <cell r="V140">
            <v>0.14009329886707678</v>
          </cell>
          <cell r="W140">
            <v>0.16814598902260602</v>
          </cell>
          <cell r="X140">
            <v>0.20452247662596501</v>
          </cell>
          <cell r="Y140">
            <v>0.21747990140690765</v>
          </cell>
          <cell r="Z140">
            <v>0.20810055885485942</v>
          </cell>
          <cell r="AA140">
            <v>0.13515844663349949</v>
          </cell>
          <cell r="AB140">
            <v>0.14731046110904175</v>
          </cell>
          <cell r="AC140">
            <v>0.12236601734665298</v>
          </cell>
          <cell r="AD140">
            <v>0.10108640701123495</v>
          </cell>
          <cell r="AE140">
            <v>9.5956718159497065E-2</v>
          </cell>
          <cell r="AF140" t="e">
            <v>#NULL!</v>
          </cell>
          <cell r="AH140">
            <v>0.19422888805532573</v>
          </cell>
          <cell r="AI140">
            <v>0.20593921014921349</v>
          </cell>
          <cell r="AJ140">
            <v>0.13569254290505275</v>
          </cell>
          <cell r="AK140">
            <v>9.7221649789249964E-2</v>
          </cell>
          <cell r="AL140">
            <v>0.15481865432825381</v>
          </cell>
          <cell r="AM140">
            <v>8.9426655704543959E-2</v>
          </cell>
          <cell r="AN140">
            <v>4.5087613955644687E-2</v>
          </cell>
          <cell r="AO140">
            <v>5.2022891002204863E-2</v>
          </cell>
          <cell r="AP140">
            <v>5.6633441514502177E-2</v>
          </cell>
          <cell r="AQ140">
            <v>7.5228559753593841E-2</v>
          </cell>
        </row>
        <row r="142">
          <cell r="B142" t="str">
            <v>SVD</v>
          </cell>
          <cell r="D142">
            <v>1</v>
          </cell>
          <cell r="F142">
            <v>0</v>
          </cell>
          <cell r="G142">
            <v>0</v>
          </cell>
          <cell r="I142">
            <v>2004</v>
          </cell>
          <cell r="J142">
            <v>2331</v>
          </cell>
          <cell r="L142">
            <v>4335</v>
          </cell>
          <cell r="N142">
            <v>6371</v>
          </cell>
          <cell r="O142">
            <v>2304.9970521386167</v>
          </cell>
          <cell r="Q142">
            <v>8675.9970521386167</v>
          </cell>
          <cell r="S142">
            <v>8675.9970521386167</v>
          </cell>
          <cell r="U142">
            <v>1054.7984470811946</v>
          </cell>
          <cell r="V142">
            <v>1054.7984470811946</v>
          </cell>
          <cell r="W142">
            <v>1054.7984470811946</v>
          </cell>
          <cell r="X142">
            <v>1551</v>
          </cell>
          <cell r="Y142">
            <v>1551</v>
          </cell>
          <cell r="Z142">
            <v>1551</v>
          </cell>
          <cell r="AA142">
            <v>1292.246103806036</v>
          </cell>
          <cell r="AB142">
            <v>1292.246103806036</v>
          </cell>
          <cell r="AC142">
            <v>1292.246103806036</v>
          </cell>
          <cell r="AD142">
            <v>1152.1704935536127</v>
          </cell>
          <cell r="AE142">
            <v>1152.1704935536127</v>
          </cell>
          <cell r="AF142">
            <v>1152.1704935536127</v>
          </cell>
          <cell r="AH142">
            <v>3164.395341243584</v>
          </cell>
          <cell r="AI142">
            <v>4653</v>
          </cell>
          <cell r="AJ142">
            <v>3876.738311418108</v>
          </cell>
          <cell r="AK142">
            <v>3456.5114806608381</v>
          </cell>
          <cell r="AL142">
            <v>15150.64513332253</v>
          </cell>
          <cell r="AM142">
            <v>23196.174616942961</v>
          </cell>
          <cell r="AN142">
            <v>27017.918229190935</v>
          </cell>
          <cell r="AO142">
            <v>29352.800051466693</v>
          </cell>
          <cell r="AP142">
            <v>31382.394662113176</v>
          </cell>
          <cell r="AQ142">
            <v>64477.78978947951</v>
          </cell>
        </row>
        <row r="143">
          <cell r="B143" t="str">
            <v>% Total</v>
          </cell>
          <cell r="F143">
            <v>0</v>
          </cell>
          <cell r="G143">
            <v>0</v>
          </cell>
          <cell r="I143">
            <v>5.3646000642467072E-2</v>
          </cell>
          <cell r="J143">
            <v>0.11602209944751381</v>
          </cell>
          <cell r="L143">
            <v>7.5460859574912525E-2</v>
          </cell>
          <cell r="N143">
            <v>6.6678528069661319E-2</v>
          </cell>
          <cell r="O143">
            <v>8.0766684294763524E-2</v>
          </cell>
          <cell r="Q143">
            <v>6.9918685704488517E-2</v>
          </cell>
          <cell r="S143">
            <v>6.9918685704488517E-2</v>
          </cell>
          <cell r="U143">
            <v>0.17509612349821185</v>
          </cell>
          <cell r="V143">
            <v>0.17969909555149358</v>
          </cell>
          <cell r="W143">
            <v>0.11125937840065632</v>
          </cell>
          <cell r="X143">
            <v>0.11196908326485117</v>
          </cell>
          <cell r="Y143">
            <v>0.11281203276752209</v>
          </cell>
          <cell r="Z143">
            <v>9.8553882987446412E-2</v>
          </cell>
          <cell r="AA143">
            <v>8.0147131933543267E-2</v>
          </cell>
          <cell r="AB143">
            <v>8.2664906934600005E-2</v>
          </cell>
          <cell r="AC143">
            <v>9.9542030703322654E-2</v>
          </cell>
          <cell r="AD143">
            <v>8.897096341699913E-2</v>
          </cell>
          <cell r="AE143">
            <v>8.4456079837074927E-2</v>
          </cell>
          <cell r="AF143">
            <v>8.0582264851834479E-2</v>
          </cell>
          <cell r="AH143">
            <v>0.13094432801229611</v>
          </cell>
          <cell r="AI143">
            <v>0.10532275475749199</v>
          </cell>
          <cell r="AJ143">
            <v>8.6654881939471781E-2</v>
          </cell>
          <cell r="AK143">
            <v>8.4531391287258215E-2</v>
          </cell>
          <cell r="AL143">
            <v>9.8398449463910256E-2</v>
          </cell>
          <cell r="AM143">
            <v>9.8917747359114711E-2</v>
          </cell>
          <cell r="AN143">
            <v>9.860917049283946E-2</v>
          </cell>
          <cell r="AO143">
            <v>9.8360376043646433E-2</v>
          </cell>
          <cell r="AP143">
            <v>9.8590919836954047E-2</v>
          </cell>
          <cell r="AQ143">
            <v>0.25024869210167067</v>
          </cell>
        </row>
        <row r="145">
          <cell r="B145" t="str">
            <v>PIT Cyprus &amp; Interco Elimination</v>
          </cell>
          <cell r="D145">
            <v>1</v>
          </cell>
          <cell r="F145">
            <v>0</v>
          </cell>
          <cell r="G145">
            <v>0</v>
          </cell>
          <cell r="I145">
            <v>2979</v>
          </cell>
          <cell r="J145">
            <v>0</v>
          </cell>
          <cell r="L145">
            <v>2979</v>
          </cell>
          <cell r="N145">
            <v>-1572</v>
          </cell>
          <cell r="O145">
            <v>-394.79999999999927</v>
          </cell>
          <cell r="Q145">
            <v>-1966.7999999999993</v>
          </cell>
          <cell r="S145">
            <v>-1966.7999999999993</v>
          </cell>
          <cell r="U145">
            <v>0</v>
          </cell>
          <cell r="V145">
            <v>0</v>
          </cell>
          <cell r="W145">
            <v>0</v>
          </cell>
          <cell r="X145">
            <v>0</v>
          </cell>
          <cell r="Y145">
            <v>0</v>
          </cell>
          <cell r="Z145">
            <v>0</v>
          </cell>
          <cell r="AA145">
            <v>0</v>
          </cell>
          <cell r="AB145">
            <v>0</v>
          </cell>
          <cell r="AC145">
            <v>0</v>
          </cell>
          <cell r="AD145">
            <v>0</v>
          </cell>
          <cell r="AE145">
            <v>0</v>
          </cell>
          <cell r="AF145">
            <v>0</v>
          </cell>
          <cell r="AH145">
            <v>0</v>
          </cell>
          <cell r="AI145">
            <v>0</v>
          </cell>
          <cell r="AJ145">
            <v>0</v>
          </cell>
          <cell r="AK145">
            <v>0</v>
          </cell>
          <cell r="AL145">
            <v>0</v>
          </cell>
          <cell r="AM145">
            <v>0</v>
          </cell>
          <cell r="AN145">
            <v>0</v>
          </cell>
          <cell r="AO145">
            <v>0</v>
          </cell>
          <cell r="AP145">
            <v>0</v>
          </cell>
          <cell r="AQ145">
            <v>0</v>
          </cell>
        </row>
        <row r="146">
          <cell r="B146" t="str">
            <v>% Total</v>
          </cell>
          <cell r="F146">
            <v>0</v>
          </cell>
          <cell r="G146">
            <v>0</v>
          </cell>
          <cell r="I146">
            <v>7.9746225505942819E-2</v>
          </cell>
          <cell r="J146">
            <v>0</v>
          </cell>
          <cell r="L146">
            <v>5.1856493811687297E-2</v>
          </cell>
          <cell r="N146">
            <v>-1.6452463683174948E-2</v>
          </cell>
          <cell r="O146">
            <v>-1.3833721362024109E-2</v>
          </cell>
          <cell r="Q146">
            <v>-1.5850174938647602E-2</v>
          </cell>
          <cell r="S146">
            <v>-1.5850174938647602E-2</v>
          </cell>
          <cell r="U146">
            <v>0</v>
          </cell>
          <cell r="V146">
            <v>0</v>
          </cell>
          <cell r="W146">
            <v>0</v>
          </cell>
          <cell r="X146">
            <v>0</v>
          </cell>
          <cell r="Y146">
            <v>0</v>
          </cell>
          <cell r="Z146">
            <v>0</v>
          </cell>
          <cell r="AA146">
            <v>0</v>
          </cell>
          <cell r="AB146">
            <v>0</v>
          </cell>
          <cell r="AC146">
            <v>0</v>
          </cell>
          <cell r="AD146">
            <v>0</v>
          </cell>
          <cell r="AE146">
            <v>0</v>
          </cell>
          <cell r="AF146">
            <v>0</v>
          </cell>
          <cell r="AH146">
            <v>0</v>
          </cell>
          <cell r="AI146">
            <v>0</v>
          </cell>
          <cell r="AJ146">
            <v>0</v>
          </cell>
          <cell r="AK146">
            <v>0</v>
          </cell>
          <cell r="AL146">
            <v>0</v>
          </cell>
          <cell r="AM146">
            <v>0</v>
          </cell>
          <cell r="AN146">
            <v>0</v>
          </cell>
          <cell r="AO146">
            <v>0</v>
          </cell>
          <cell r="AP146">
            <v>0</v>
          </cell>
          <cell r="AQ146">
            <v>0</v>
          </cell>
        </row>
        <row r="148">
          <cell r="B148" t="str">
            <v>New</v>
          </cell>
          <cell r="D148">
            <v>1</v>
          </cell>
          <cell r="F148">
            <v>0</v>
          </cell>
          <cell r="G148">
            <v>0</v>
          </cell>
          <cell r="I148">
            <v>0</v>
          </cell>
          <cell r="J148">
            <v>0</v>
          </cell>
          <cell r="L148">
            <v>0</v>
          </cell>
          <cell r="N148">
            <v>0</v>
          </cell>
          <cell r="O148">
            <v>0</v>
          </cell>
          <cell r="Q148">
            <v>0</v>
          </cell>
          <cell r="S148">
            <v>0</v>
          </cell>
          <cell r="U148">
            <v>0</v>
          </cell>
          <cell r="V148">
            <v>0</v>
          </cell>
          <cell r="W148">
            <v>0</v>
          </cell>
          <cell r="X148">
            <v>0</v>
          </cell>
          <cell r="Y148">
            <v>0</v>
          </cell>
          <cell r="Z148">
            <v>0</v>
          </cell>
          <cell r="AA148">
            <v>0</v>
          </cell>
          <cell r="AB148">
            <v>0</v>
          </cell>
          <cell r="AC148">
            <v>0</v>
          </cell>
          <cell r="AD148">
            <v>0</v>
          </cell>
          <cell r="AE148">
            <v>0</v>
          </cell>
          <cell r="AF148">
            <v>0</v>
          </cell>
          <cell r="AH148">
            <v>0</v>
          </cell>
          <cell r="AI148">
            <v>0</v>
          </cell>
          <cell r="AJ148">
            <v>0</v>
          </cell>
          <cell r="AK148">
            <v>0</v>
          </cell>
          <cell r="AL148">
            <v>0</v>
          </cell>
          <cell r="AM148">
            <v>19392.519500447685</v>
          </cell>
          <cell r="AN148">
            <v>32356.543378930219</v>
          </cell>
          <cell r="AO148">
            <v>38588.603868551603</v>
          </cell>
          <cell r="AP148">
            <v>45610.25525170374</v>
          </cell>
          <cell r="AQ148">
            <v>45610.25525170374</v>
          </cell>
        </row>
        <row r="149">
          <cell r="B149" t="str">
            <v>% Total</v>
          </cell>
          <cell r="F149">
            <v>0</v>
          </cell>
          <cell r="G149">
            <v>0</v>
          </cell>
          <cell r="I149">
            <v>0</v>
          </cell>
          <cell r="J149">
            <v>0</v>
          </cell>
          <cell r="L149">
            <v>0</v>
          </cell>
          <cell r="N149">
            <v>0</v>
          </cell>
          <cell r="O149">
            <v>0</v>
          </cell>
          <cell r="Q149">
            <v>0</v>
          </cell>
          <cell r="S149">
            <v>0</v>
          </cell>
          <cell r="U149">
            <v>0</v>
          </cell>
          <cell r="V149">
            <v>0</v>
          </cell>
          <cell r="W149">
            <v>0</v>
          </cell>
          <cell r="X149">
            <v>0</v>
          </cell>
          <cell r="Y149">
            <v>0</v>
          </cell>
          <cell r="Z149">
            <v>0</v>
          </cell>
          <cell r="AA149">
            <v>0</v>
          </cell>
          <cell r="AB149">
            <v>0</v>
          </cell>
          <cell r="AC149">
            <v>0</v>
          </cell>
          <cell r="AD149">
            <v>0</v>
          </cell>
          <cell r="AE149">
            <v>0</v>
          </cell>
          <cell r="AF149">
            <v>0</v>
          </cell>
          <cell r="AH149">
            <v>0</v>
          </cell>
          <cell r="AI149">
            <v>0</v>
          </cell>
          <cell r="AJ149">
            <v>0</v>
          </cell>
          <cell r="AK149">
            <v>0</v>
          </cell>
          <cell r="AL149">
            <v>0</v>
          </cell>
          <cell r="AM149">
            <v>8.2697443706983037E-2</v>
          </cell>
          <cell r="AN149">
            <v>0.11809392106178683</v>
          </cell>
          <cell r="AO149">
            <v>0.12930928500364272</v>
          </cell>
          <cell r="AP149">
            <v>0.14328916157225272</v>
          </cell>
          <cell r="AQ149">
            <v>0.17702075025258637</v>
          </cell>
        </row>
        <row r="151">
          <cell r="B151" t="str">
            <v>Regional Acquisition</v>
          </cell>
          <cell r="D151">
            <v>0</v>
          </cell>
          <cell r="F151">
            <v>0</v>
          </cell>
          <cell r="G151">
            <v>0</v>
          </cell>
          <cell r="I151">
            <v>0</v>
          </cell>
          <cell r="J151">
            <v>0</v>
          </cell>
          <cell r="L151">
            <v>0</v>
          </cell>
          <cell r="N151">
            <v>0</v>
          </cell>
          <cell r="O151">
            <v>0</v>
          </cell>
          <cell r="Q151">
            <v>0</v>
          </cell>
          <cell r="S151">
            <v>0</v>
          </cell>
          <cell r="U151">
            <v>0</v>
          </cell>
          <cell r="V151">
            <v>0</v>
          </cell>
          <cell r="W151">
            <v>0</v>
          </cell>
          <cell r="X151">
            <v>0</v>
          </cell>
          <cell r="Y151">
            <v>0</v>
          </cell>
          <cell r="Z151">
            <v>0</v>
          </cell>
          <cell r="AA151">
            <v>0</v>
          </cell>
          <cell r="AB151">
            <v>0</v>
          </cell>
          <cell r="AC151">
            <v>0</v>
          </cell>
          <cell r="AD151">
            <v>0</v>
          </cell>
          <cell r="AE151">
            <v>0</v>
          </cell>
          <cell r="AF151">
            <v>0</v>
          </cell>
          <cell r="AH151">
            <v>0</v>
          </cell>
          <cell r="AI151">
            <v>0</v>
          </cell>
          <cell r="AJ151">
            <v>0</v>
          </cell>
          <cell r="AK151">
            <v>0</v>
          </cell>
          <cell r="AL151">
            <v>0</v>
          </cell>
          <cell r="AM151">
            <v>0</v>
          </cell>
          <cell r="AN151">
            <v>0</v>
          </cell>
          <cell r="AO151">
            <v>0</v>
          </cell>
          <cell r="AP151">
            <v>0</v>
          </cell>
          <cell r="AQ151">
            <v>0</v>
          </cell>
        </row>
        <row r="152">
          <cell r="B152" t="str">
            <v>% Total</v>
          </cell>
          <cell r="F152">
            <v>0</v>
          </cell>
          <cell r="G152">
            <v>0</v>
          </cell>
          <cell r="I152">
            <v>0</v>
          </cell>
          <cell r="J152">
            <v>0</v>
          </cell>
          <cell r="L152">
            <v>0</v>
          </cell>
          <cell r="N152">
            <v>0</v>
          </cell>
          <cell r="O152">
            <v>0</v>
          </cell>
          <cell r="Q152">
            <v>0</v>
          </cell>
          <cell r="S152">
            <v>0</v>
          </cell>
          <cell r="U152">
            <v>0</v>
          </cell>
          <cell r="V152">
            <v>0</v>
          </cell>
          <cell r="W152">
            <v>0</v>
          </cell>
          <cell r="X152">
            <v>0</v>
          </cell>
          <cell r="Y152">
            <v>0</v>
          </cell>
          <cell r="Z152">
            <v>0</v>
          </cell>
          <cell r="AA152">
            <v>0</v>
          </cell>
          <cell r="AB152">
            <v>0</v>
          </cell>
          <cell r="AC152">
            <v>0</v>
          </cell>
          <cell r="AD152">
            <v>0</v>
          </cell>
          <cell r="AE152">
            <v>0</v>
          </cell>
          <cell r="AF152">
            <v>0</v>
          </cell>
          <cell r="AH152">
            <v>0</v>
          </cell>
          <cell r="AI152">
            <v>0</v>
          </cell>
          <cell r="AJ152">
            <v>0</v>
          </cell>
          <cell r="AK152">
            <v>0</v>
          </cell>
          <cell r="AL152">
            <v>0</v>
          </cell>
          <cell r="AM152">
            <v>0</v>
          </cell>
          <cell r="AN152">
            <v>0</v>
          </cell>
          <cell r="AO152">
            <v>0</v>
          </cell>
          <cell r="AP152">
            <v>0</v>
          </cell>
          <cell r="AQ152">
            <v>0</v>
          </cell>
        </row>
        <row r="154">
          <cell r="B154" t="str">
            <v>Green Field</v>
          </cell>
          <cell r="D154">
            <v>0</v>
          </cell>
          <cell r="S154">
            <v>0</v>
          </cell>
          <cell r="AL154">
            <v>0</v>
          </cell>
          <cell r="AM154">
            <v>0</v>
          </cell>
          <cell r="AN154">
            <v>0</v>
          </cell>
          <cell r="AO154">
            <v>0</v>
          </cell>
          <cell r="AP154">
            <v>0</v>
          </cell>
          <cell r="AQ154">
            <v>0</v>
          </cell>
        </row>
        <row r="155">
          <cell r="B155" t="str">
            <v>% Total</v>
          </cell>
          <cell r="S155">
            <v>0</v>
          </cell>
          <cell r="AL155">
            <v>0</v>
          </cell>
          <cell r="AM155">
            <v>0</v>
          </cell>
          <cell r="AN155">
            <v>0</v>
          </cell>
          <cell r="AO155">
            <v>0</v>
          </cell>
          <cell r="AP155">
            <v>0</v>
          </cell>
          <cell r="AQ155">
            <v>0</v>
          </cell>
        </row>
        <row r="157">
          <cell r="B157" t="str">
            <v>TOTAL REVENUES</v>
          </cell>
          <cell r="F157">
            <v>0</v>
          </cell>
          <cell r="G157">
            <v>0</v>
          </cell>
          <cell r="I157">
            <v>37356</v>
          </cell>
          <cell r="J157">
            <v>20091</v>
          </cell>
          <cell r="L157">
            <v>57447</v>
          </cell>
          <cell r="N157">
            <v>95548</v>
          </cell>
          <cell r="O157">
            <v>28538.958510744018</v>
          </cell>
          <cell r="Q157">
            <v>124086.95851074401</v>
          </cell>
          <cell r="S157">
            <v>124086.95851074401</v>
          </cell>
          <cell r="U157">
            <v>6024.1107913046781</v>
          </cell>
          <cell r="V157">
            <v>5869.8038732139157</v>
          </cell>
          <cell r="W157">
            <v>9480.5351444869502</v>
          </cell>
          <cell r="X157">
            <v>13852.03803384968</v>
          </cell>
          <cell r="Y157">
            <v>13748.533396222283</v>
          </cell>
          <cell r="Z157">
            <v>15737.583877822077</v>
          </cell>
          <cell r="AA157">
            <v>16123.422917710217</v>
          </cell>
          <cell r="AB157">
            <v>15632.342087173594</v>
          </cell>
          <cell r="AC157">
            <v>12981.914219305771</v>
          </cell>
          <cell r="AD157">
            <v>12949.96085580742</v>
          </cell>
          <cell r="AE157">
            <v>13642.244534393218</v>
          </cell>
          <cell r="AF157">
            <v>14298.065407718348</v>
          </cell>
          <cell r="AH157">
            <v>24165.959604958505</v>
          </cell>
          <cell r="AI157">
            <v>44178.487457089752</v>
          </cell>
          <cell r="AJ157">
            <v>44737.679224189582</v>
          </cell>
          <cell r="AK157">
            <v>40890.270797918987</v>
          </cell>
          <cell r="AL157">
            <v>153972.39708415684</v>
          </cell>
          <cell r="AM157">
            <v>234499.62454897701</v>
          </cell>
          <cell r="AN157">
            <v>273989.91487462976</v>
          </cell>
          <cell r="AO157">
            <v>298420.98243343114</v>
          </cell>
          <cell r="AP157">
            <v>318309.17810699198</v>
          </cell>
          <cell r="AQ157">
            <v>257654.8522510702</v>
          </cell>
        </row>
        <row r="158">
          <cell r="B158" t="str">
            <v>% Growth</v>
          </cell>
          <cell r="F158">
            <v>0</v>
          </cell>
          <cell r="G158">
            <v>0</v>
          </cell>
          <cell r="I158">
            <v>0</v>
          </cell>
          <cell r="J158">
            <v>0</v>
          </cell>
          <cell r="L158">
            <v>0</v>
          </cell>
          <cell r="N158">
            <v>1.5577684976978263</v>
          </cell>
          <cell r="O158">
            <v>0.42048472006092363</v>
          </cell>
          <cell r="Q158">
            <v>1.1600250406591122</v>
          </cell>
          <cell r="S158">
            <v>0.2986871364208985</v>
          </cell>
          <cell r="U158">
            <v>0</v>
          </cell>
          <cell r="V158">
            <v>0</v>
          </cell>
          <cell r="W158">
            <v>0</v>
          </cell>
          <cell r="X158">
            <v>0</v>
          </cell>
          <cell r="Y158">
            <v>0</v>
          </cell>
          <cell r="Z158">
            <v>0</v>
          </cell>
          <cell r="AA158">
            <v>-0.56838465259368731</v>
          </cell>
          <cell r="AB158">
            <v>-0.22192314533006852</v>
          </cell>
          <cell r="AC158">
            <v>0</v>
          </cell>
          <cell r="AD158">
            <v>-0.77457550688795895</v>
          </cell>
          <cell r="AE158">
            <v>0</v>
          </cell>
          <cell r="AF158">
            <v>-0.85035725072509782</v>
          </cell>
          <cell r="AH158">
            <v>-0.15322909923777406</v>
          </cell>
          <cell r="AI158">
            <v>0.82812882994412385</v>
          </cell>
          <cell r="AJ158">
            <v>1.2657557994554924E-2</v>
          </cell>
          <cell r="AK158">
            <v>-8.5999285009632498E-2</v>
          </cell>
          <cell r="AL158">
            <v>0.24084270363371996</v>
          </cell>
          <cell r="AM158">
            <v>0.52299781642553977</v>
          </cell>
          <cell r="AN158">
            <v>0.16840236056499491</v>
          </cell>
          <cell r="AO158">
            <v>8.9167762141830531E-2</v>
          </cell>
          <cell r="AP158">
            <v>6.6644763083967495E-2</v>
          </cell>
          <cell r="AQ158">
            <v>-0.1905516083973372</v>
          </cell>
        </row>
        <row r="159">
          <cell r="B159" t="str">
            <v>% Total</v>
          </cell>
          <cell r="F159">
            <v>0</v>
          </cell>
          <cell r="G159">
            <v>0</v>
          </cell>
          <cell r="I159">
            <v>1</v>
          </cell>
          <cell r="J159">
            <v>1</v>
          </cell>
          <cell r="L159">
            <v>1</v>
          </cell>
          <cell r="N159">
            <v>0.99999999999999989</v>
          </cell>
          <cell r="O159">
            <v>1</v>
          </cell>
          <cell r="Q159">
            <v>1</v>
          </cell>
          <cell r="S159">
            <v>1</v>
          </cell>
          <cell r="U159">
            <v>1.0000000000000002</v>
          </cell>
          <cell r="V159">
            <v>0.99999999999999989</v>
          </cell>
          <cell r="W159">
            <v>1</v>
          </cell>
          <cell r="X159">
            <v>1.0000000000000002</v>
          </cell>
          <cell r="Y159">
            <v>0.99999999999999978</v>
          </cell>
          <cell r="Z159">
            <v>1</v>
          </cell>
          <cell r="AA159">
            <v>1</v>
          </cell>
          <cell r="AB159">
            <v>1</v>
          </cell>
          <cell r="AC159">
            <v>1</v>
          </cell>
          <cell r="AD159">
            <v>1</v>
          </cell>
          <cell r="AE159">
            <v>1</v>
          </cell>
          <cell r="AF159" t="e">
            <v>#NULL!</v>
          </cell>
          <cell r="AH159">
            <v>1</v>
          </cell>
          <cell r="AI159">
            <v>0.99999999999999989</v>
          </cell>
          <cell r="AJ159">
            <v>1</v>
          </cell>
          <cell r="AK159">
            <v>0.99999999999999989</v>
          </cell>
          <cell r="AL159">
            <v>1</v>
          </cell>
          <cell r="AM159">
            <v>1</v>
          </cell>
          <cell r="AN159">
            <v>1</v>
          </cell>
          <cell r="AO159">
            <v>1.0000000000000002</v>
          </cell>
          <cell r="AP159">
            <v>1</v>
          </cell>
          <cell r="AQ159">
            <v>1</v>
          </cell>
        </row>
        <row r="163">
          <cell r="B163" t="str">
            <v>CONSOLIDATING EBITDA SUMMARY</v>
          </cell>
        </row>
        <row r="165">
          <cell r="F165" t="e">
            <v>#REF!</v>
          </cell>
        </row>
        <row r="166">
          <cell r="J166" t="str">
            <v/>
          </cell>
          <cell r="O166" t="str">
            <v/>
          </cell>
          <cell r="Q166" t="str">
            <v/>
          </cell>
          <cell r="T166" t="str">
            <v/>
          </cell>
        </row>
        <row r="167">
          <cell r="F167">
            <v>1999</v>
          </cell>
          <cell r="G167">
            <v>2000</v>
          </cell>
          <cell r="I167" t="str">
            <v>9m 2001</v>
          </cell>
          <cell r="J167" t="str">
            <v>Q4 2001</v>
          </cell>
          <cell r="L167">
            <v>2001</v>
          </cell>
          <cell r="N167" t="str">
            <v>9 m 2002</v>
          </cell>
          <cell r="O167" t="str">
            <v xml:space="preserve">Q4 2002 </v>
          </cell>
          <cell r="Q167">
            <v>2002</v>
          </cell>
          <cell r="S167" t="str">
            <v>2002 PF</v>
          </cell>
          <cell r="T167" t="str">
            <v/>
          </cell>
          <cell r="U167" t="str">
            <v>Jan 2003</v>
          </cell>
          <cell r="V167" t="str">
            <v>Feb 2003</v>
          </cell>
          <cell r="W167" t="str">
            <v>Mar 2003</v>
          </cell>
          <cell r="X167" t="str">
            <v>Apr 2003</v>
          </cell>
          <cell r="Y167" t="str">
            <v>May 2003</v>
          </cell>
          <cell r="Z167" t="str">
            <v>Jun 2003</v>
          </cell>
          <cell r="AA167" t="str">
            <v>Jul 2003</v>
          </cell>
          <cell r="AB167" t="str">
            <v>Aug 2003</v>
          </cell>
          <cell r="AC167" t="str">
            <v>Sep 2003</v>
          </cell>
          <cell r="AD167" t="str">
            <v>Oct 2003</v>
          </cell>
          <cell r="AE167" t="str">
            <v>Nov 2003</v>
          </cell>
          <cell r="AF167" t="str">
            <v>Dec 2003</v>
          </cell>
          <cell r="AH167" t="str">
            <v>Q1 2003</v>
          </cell>
          <cell r="AI167" t="str">
            <v>Q2 2003</v>
          </cell>
          <cell r="AJ167" t="str">
            <v>Q3 2003</v>
          </cell>
          <cell r="AK167" t="str">
            <v>Q4 2003</v>
          </cell>
          <cell r="AL167">
            <v>2003</v>
          </cell>
          <cell r="AM167">
            <v>2004</v>
          </cell>
          <cell r="AN167">
            <v>2005</v>
          </cell>
          <cell r="AO167">
            <v>2006</v>
          </cell>
          <cell r="AP167">
            <v>2007</v>
          </cell>
          <cell r="AQ167">
            <v>2008</v>
          </cell>
        </row>
        <row r="169">
          <cell r="B169" t="str">
            <v>Novotroitsk</v>
          </cell>
          <cell r="F169">
            <v>0</v>
          </cell>
          <cell r="G169">
            <v>0</v>
          </cell>
          <cell r="I169">
            <v>1786</v>
          </cell>
          <cell r="J169">
            <v>1188</v>
          </cell>
          <cell r="L169">
            <v>2974</v>
          </cell>
          <cell r="N169">
            <v>5340</v>
          </cell>
          <cell r="O169">
            <v>1145.9871505671069</v>
          </cell>
          <cell r="Q169">
            <v>6485.9871505671035</v>
          </cell>
          <cell r="S169">
            <v>6485.9871505671035</v>
          </cell>
          <cell r="U169">
            <v>310.12657379552167</v>
          </cell>
          <cell r="V169">
            <v>379.96692278436905</v>
          </cell>
          <cell r="W169">
            <v>1056.1521934815298</v>
          </cell>
          <cell r="X169">
            <v>728.65718036892383</v>
          </cell>
          <cell r="Y169">
            <v>5353.0427054714792</v>
          </cell>
          <cell r="Z169">
            <v>842.91552290611901</v>
          </cell>
          <cell r="AA169">
            <v>2551.7860065189816</v>
          </cell>
          <cell r="AB169">
            <v>2101.5926961074865</v>
          </cell>
          <cell r="AC169">
            <v>1694.9624842810351</v>
          </cell>
          <cell r="AD169">
            <v>1994.7299413086469</v>
          </cell>
          <cell r="AE169">
            <v>2528.7974956440444</v>
          </cell>
          <cell r="AF169">
            <v>2624.857520068153</v>
          </cell>
          <cell r="AH169">
            <v>1072.6798688707058</v>
          </cell>
          <cell r="AI169">
            <v>9756.7651124454078</v>
          </cell>
          <cell r="AJ169">
            <v>4685.4257336790206</v>
          </cell>
          <cell r="AK169">
            <v>4922.2126974655521</v>
          </cell>
          <cell r="AL169">
            <v>20437.083412460692</v>
          </cell>
          <cell r="AM169">
            <v>16782.241417199082</v>
          </cell>
          <cell r="AN169">
            <v>20002.968695000196</v>
          </cell>
          <cell r="AO169">
            <v>19559.472007184962</v>
          </cell>
          <cell r="AP169">
            <v>19306.92092825205</v>
          </cell>
          <cell r="AQ169">
            <v>76138.280341485763</v>
          </cell>
        </row>
        <row r="170">
          <cell r="B170" t="str">
            <v>% Total</v>
          </cell>
          <cell r="F170">
            <v>0</v>
          </cell>
          <cell r="G170">
            <v>0</v>
          </cell>
          <cell r="I170">
            <v>0.30718954248366015</v>
          </cell>
          <cell r="J170">
            <v>0.53537629562866151</v>
          </cell>
          <cell r="L170">
            <v>0.37022283082285573</v>
          </cell>
          <cell r="N170">
            <v>0.29034362766420208</v>
          </cell>
          <cell r="O170">
            <v>0.54502299606368121</v>
          </cell>
          <cell r="Q170">
            <v>0.31647236309867172</v>
          </cell>
          <cell r="S170">
            <v>0.31647236309867172</v>
          </cell>
          <cell r="U170">
            <v>-0.3426783157324314</v>
          </cell>
          <cell r="V170">
            <v>-0.46523587638468</v>
          </cell>
          <cell r="W170">
            <v>0.91413923408697317</v>
          </cell>
          <cell r="X170">
            <v>0.96123329537574065</v>
          </cell>
          <cell r="Y170">
            <v>0.86864158861176044</v>
          </cell>
          <cell r="Z170">
            <v>0.38693048664952046</v>
          </cell>
          <cell r="AA170">
            <v>0.73148407480120303</v>
          </cell>
          <cell r="AB170">
            <v>0.62333246779673879</v>
          </cell>
          <cell r="AC170">
            <v>0.72609886695887138</v>
          </cell>
          <cell r="AD170">
            <v>1.0694947980420615</v>
          </cell>
          <cell r="AE170">
            <v>0.96759246920320341</v>
          </cell>
          <cell r="AF170">
            <v>0.9363485686236801</v>
          </cell>
          <cell r="AH170">
            <v>1.0722094881944539</v>
          </cell>
          <cell r="AI170">
            <v>0.93434143065627062</v>
          </cell>
          <cell r="AJ170">
            <v>0.75629330809985518</v>
          </cell>
          <cell r="AK170">
            <v>1.3926299617092468</v>
          </cell>
          <cell r="AL170">
            <v>0.96526279162333339</v>
          </cell>
          <cell r="AM170">
            <v>0.44755725942735847</v>
          </cell>
          <cell r="AN170">
            <v>0.38027965448962903</v>
          </cell>
          <cell r="AO170">
            <v>0.34069293587102412</v>
          </cell>
          <cell r="AP170">
            <v>0.32583549795945316</v>
          </cell>
          <cell r="AQ170">
            <v>1.017498903448073</v>
          </cell>
        </row>
        <row r="172">
          <cell r="B172" t="str">
            <v>Kaliningrad</v>
          </cell>
          <cell r="F172">
            <v>0</v>
          </cell>
          <cell r="G172">
            <v>0</v>
          </cell>
          <cell r="I172">
            <v>291</v>
          </cell>
          <cell r="J172">
            <v>-156</v>
          </cell>
          <cell r="L172">
            <v>135</v>
          </cell>
          <cell r="N172">
            <v>2110.9999999999864</v>
          </cell>
          <cell r="O172">
            <v>1317.8570591399382</v>
          </cell>
          <cell r="Q172">
            <v>3428.8570591399239</v>
          </cell>
          <cell r="S172">
            <v>3428.8570591399239</v>
          </cell>
          <cell r="U172">
            <v>149.2113679366899</v>
          </cell>
          <cell r="V172">
            <v>178.66532618110301</v>
          </cell>
          <cell r="W172">
            <v>631.27886913889984</v>
          </cell>
          <cell r="X172">
            <v>728.65718036892383</v>
          </cell>
          <cell r="Y172">
            <v>843.99982881157143</v>
          </cell>
          <cell r="Z172">
            <v>1137.0168290328143</v>
          </cell>
          <cell r="AA172">
            <v>973.24358792881208</v>
          </cell>
          <cell r="AB172">
            <v>962.64390786953118</v>
          </cell>
          <cell r="AC172">
            <v>791.01698748983108</v>
          </cell>
          <cell r="AD172">
            <v>779.71946737877147</v>
          </cell>
          <cell r="AE172">
            <v>746.42011648882885</v>
          </cell>
          <cell r="AF172">
            <v>795.50120154547676</v>
          </cell>
          <cell r="AH172">
            <v>758.19397908126905</v>
          </cell>
          <cell r="AI172">
            <v>2526.1397256919877</v>
          </cell>
          <cell r="AJ172">
            <v>2030.4633149388542</v>
          </cell>
          <cell r="AK172">
            <v>1831.1490478928181</v>
          </cell>
          <cell r="AL172">
            <v>7145.9460676049312</v>
          </cell>
          <cell r="AM172">
            <v>17240.748892536827</v>
          </cell>
          <cell r="AN172">
            <v>21613.731500581063</v>
          </cell>
          <cell r="AO172">
            <v>23659.253720512097</v>
          </cell>
          <cell r="AP172">
            <v>24032.783034030708</v>
          </cell>
          <cell r="AQ172">
            <v>-32735.364016612373</v>
          </cell>
        </row>
        <row r="173">
          <cell r="B173" t="str">
            <v>% Total</v>
          </cell>
          <cell r="F173">
            <v>0</v>
          </cell>
          <cell r="G173">
            <v>0</v>
          </cell>
          <cell r="I173">
            <v>5.0051599587203302E-2</v>
          </cell>
          <cell r="J173">
            <v>-7.0301937809824244E-2</v>
          </cell>
          <cell r="L173">
            <v>1.6805676584090625E-2</v>
          </cell>
          <cell r="N173">
            <v>0.11477816441931209</v>
          </cell>
          <cell r="O173">
            <v>0.62676305087773398</v>
          </cell>
          <cell r="Q173">
            <v>0.16730506413949561</v>
          </cell>
          <cell r="S173">
            <v>0.16730506413949561</v>
          </cell>
          <cell r="U173">
            <v>-0.16487300532456134</v>
          </cell>
          <cell r="V173">
            <v>-0.21875988308748542</v>
          </cell>
          <cell r="W173">
            <v>0.54639547736735961</v>
          </cell>
          <cell r="X173">
            <v>0.96123329537574065</v>
          </cell>
          <cell r="Y173">
            <v>0.13695638021672857</v>
          </cell>
          <cell r="Z173">
            <v>0.5219342425555985</v>
          </cell>
          <cell r="AA173">
            <v>0.2789858489911014</v>
          </cell>
          <cell r="AB173">
            <v>0.28552021703025643</v>
          </cell>
          <cell r="AC173">
            <v>0.33886091502798965</v>
          </cell>
          <cell r="AD173">
            <v>0.41805454313611851</v>
          </cell>
          <cell r="AE173">
            <v>0.28560234056718253</v>
          </cell>
          <cell r="AF173">
            <v>0.28377403562315445</v>
          </cell>
          <cell r="AH173">
            <v>0.75786150356181525</v>
          </cell>
          <cell r="AI173">
            <v>0.24191184046544273</v>
          </cell>
          <cell r="AJ173">
            <v>0.32774520496448523</v>
          </cell>
          <cell r="AK173">
            <v>0.51808265615257798</v>
          </cell>
          <cell r="AL173">
            <v>0.33750979583517832</v>
          </cell>
          <cell r="AM173">
            <v>0.45978496751400372</v>
          </cell>
          <cell r="AN173">
            <v>0.41090212520939495</v>
          </cell>
          <cell r="AO173">
            <v>0.4121042023832629</v>
          </cell>
          <cell r="AP173">
            <v>0.40559205977718005</v>
          </cell>
          <cell r="AQ173">
            <v>-0.43746978315621121</v>
          </cell>
        </row>
        <row r="175">
          <cell r="B175" t="str">
            <v>Khabarovsk</v>
          </cell>
          <cell r="F175">
            <v>0</v>
          </cell>
          <cell r="G175">
            <v>0</v>
          </cell>
          <cell r="I175">
            <v>0</v>
          </cell>
          <cell r="J175">
            <v>0</v>
          </cell>
          <cell r="L175">
            <v>0</v>
          </cell>
          <cell r="N175">
            <v>4910</v>
          </cell>
          <cell r="O175">
            <v>703.73910561609614</v>
          </cell>
          <cell r="Q175">
            <v>5613.7391056160941</v>
          </cell>
          <cell r="S175">
            <v>5613.7391056160941</v>
          </cell>
          <cell r="U175">
            <v>-507.42733481448744</v>
          </cell>
          <cell r="V175">
            <v>-502.59388245320037</v>
          </cell>
          <cell r="W175">
            <v>86.609378431406583</v>
          </cell>
          <cell r="X175">
            <v>-96.451508425840018</v>
          </cell>
          <cell r="Y175">
            <v>513.68304974433511</v>
          </cell>
          <cell r="Z175">
            <v>688.9444108821275</v>
          </cell>
          <cell r="AA175">
            <v>1382.5404832278664</v>
          </cell>
          <cell r="AB175">
            <v>1734.6288985140473</v>
          </cell>
          <cell r="AC175">
            <v>1362.3592823358958</v>
          </cell>
          <cell r="AD175">
            <v>1269.4036596658871</v>
          </cell>
          <cell r="AE175">
            <v>1528.9688060655658</v>
          </cell>
          <cell r="AF175">
            <v>1557.7290066831879</v>
          </cell>
          <cell r="AH175">
            <v>905.4986719513372</v>
          </cell>
          <cell r="AI175">
            <v>695.50278361756659</v>
          </cell>
          <cell r="AJ175">
            <v>3939.3888959893679</v>
          </cell>
          <cell r="AK175">
            <v>3462.934655887957</v>
          </cell>
          <cell r="AL175">
            <v>9003.3250074462303</v>
          </cell>
          <cell r="AM175">
            <v>19613.416965725763</v>
          </cell>
          <cell r="AN175">
            <v>21547.116207077263</v>
          </cell>
          <cell r="AO175">
            <v>22442.122634749216</v>
          </cell>
          <cell r="AP175">
            <v>22203.608280619464</v>
          </cell>
          <cell r="AQ175">
            <v>21821.003763372501</v>
          </cell>
        </row>
        <row r="176">
          <cell r="B176" t="str">
            <v>% Total</v>
          </cell>
          <cell r="F176">
            <v>0</v>
          </cell>
          <cell r="G176">
            <v>0</v>
          </cell>
          <cell r="I176">
            <v>0</v>
          </cell>
          <cell r="J176">
            <v>0</v>
          </cell>
          <cell r="L176">
            <v>0</v>
          </cell>
          <cell r="N176">
            <v>0.2669638973466727</v>
          </cell>
          <cell r="O176">
            <v>0.33469310332166752</v>
          </cell>
          <cell r="Q176">
            <v>0.27391255013794041</v>
          </cell>
          <cell r="S176">
            <v>0.27391255013794041</v>
          </cell>
          <cell r="U176">
            <v>0.56068830968826844</v>
          </cell>
          <cell r="V176">
            <v>0.61538173811352748</v>
          </cell>
          <cell r="W176">
            <v>7.4963657087191771E-2</v>
          </cell>
          <cell r="X176">
            <v>-0.12723733984367014</v>
          </cell>
          <cell r="Y176">
            <v>8.3355669835545002E-2</v>
          </cell>
          <cell r="Z176">
            <v>0.31625185316082832</v>
          </cell>
          <cell r="AA176">
            <v>0.39631314838532145</v>
          </cell>
          <cell r="AB176">
            <v>0.51449099248630004</v>
          </cell>
          <cell r="AC176">
            <v>0.58361618057558051</v>
          </cell>
          <cell r="AD176">
            <v>0.68060371607875481</v>
          </cell>
          <cell r="AE176">
            <v>0.58502853824555467</v>
          </cell>
          <cell r="AF176">
            <v>0.55567866619804906</v>
          </cell>
          <cell r="AH176">
            <v>0.9051016018747764</v>
          </cell>
          <cell r="AI176">
            <v>6.6603741955593973E-2</v>
          </cell>
          <cell r="AJ176">
            <v>0.63587251818422219</v>
          </cell>
          <cell r="AK176">
            <v>0.97975988719748319</v>
          </cell>
          <cell r="AL176">
            <v>0.42523556102339866</v>
          </cell>
          <cell r="AM176">
            <v>0.52306047368560193</v>
          </cell>
          <cell r="AN176">
            <v>0.40963569115235005</v>
          </cell>
          <cell r="AO176">
            <v>0.39090383650446414</v>
          </cell>
          <cell r="AP176">
            <v>0.37472177917430755</v>
          </cell>
          <cell r="AQ176">
            <v>0.29161214702757138</v>
          </cell>
        </row>
        <row r="178">
          <cell r="B178" t="str">
            <v>PIT Int.</v>
          </cell>
          <cell r="F178">
            <v>0</v>
          </cell>
          <cell r="G178">
            <v>0</v>
          </cell>
          <cell r="I178">
            <v>72</v>
          </cell>
          <cell r="J178">
            <v>465</v>
          </cell>
          <cell r="L178">
            <v>537</v>
          </cell>
          <cell r="N178">
            <v>5843</v>
          </cell>
          <cell r="O178">
            <v>1192.3466878341526</v>
          </cell>
          <cell r="Q178">
            <v>7035.3466878341515</v>
          </cell>
          <cell r="S178">
            <v>7035.3466878341515</v>
          </cell>
          <cell r="U178">
            <v>88.940479607559155</v>
          </cell>
          <cell r="V178">
            <v>73.101715845436274</v>
          </cell>
          <cell r="W178">
            <v>327.17008254889811</v>
          </cell>
          <cell r="X178">
            <v>470.5935874662955</v>
          </cell>
          <cell r="Y178">
            <v>525.23160618272641</v>
          </cell>
          <cell r="Z178">
            <v>583.00321204126021</v>
          </cell>
          <cell r="AA178">
            <v>271.26763369539663</v>
          </cell>
          <cell r="AB178">
            <v>263.01076439761368</v>
          </cell>
          <cell r="AC178">
            <v>176.33492430139518</v>
          </cell>
          <cell r="AD178">
            <v>130.94499577783154</v>
          </cell>
          <cell r="AE178">
            <v>118.99183547277562</v>
          </cell>
          <cell r="AF178">
            <v>134.88713472005702</v>
          </cell>
          <cell r="AH178">
            <v>837.23533184930875</v>
          </cell>
          <cell r="AI178">
            <v>1210.8284056902812</v>
          </cell>
          <cell r="AJ178">
            <v>433.20074275893609</v>
          </cell>
          <cell r="AK178">
            <v>147.803163116902</v>
          </cell>
          <cell r="AL178">
            <v>2629.0676434154279</v>
          </cell>
          <cell r="AM178">
            <v>1217.1853111644191</v>
          </cell>
          <cell r="AN178">
            <v>2590.9110285599477</v>
          </cell>
          <cell r="AO178">
            <v>3736.1101722938365</v>
          </cell>
          <cell r="AP178">
            <v>4740.7589899875102</v>
          </cell>
          <cell r="AQ178">
            <v>4478.3496678207775</v>
          </cell>
        </row>
        <row r="179">
          <cell r="B179" t="str">
            <v>% Total</v>
          </cell>
          <cell r="F179">
            <v>0</v>
          </cell>
          <cell r="G179">
            <v>0</v>
          </cell>
          <cell r="I179">
            <v>1.238390092879257E-2</v>
          </cell>
          <cell r="J179">
            <v>0.20955385308697611</v>
          </cell>
          <cell r="L179">
            <v>6.6849246856716046E-2</v>
          </cell>
          <cell r="N179">
            <v>0.31769247498912595</v>
          </cell>
          <cell r="O179">
            <v>0.56707124842402168</v>
          </cell>
          <cell r="Q179">
            <v>0.34327739784723643</v>
          </cell>
          <cell r="S179">
            <v>0.34327739784723643</v>
          </cell>
          <cell r="U179">
            <v>-9.8275918052892583E-2</v>
          </cell>
          <cell r="V179">
            <v>-8.9506582802934623E-2</v>
          </cell>
          <cell r="W179">
            <v>0.28317794587116185</v>
          </cell>
          <cell r="X179">
            <v>0.62079979042255673</v>
          </cell>
          <cell r="Y179">
            <v>8.522966131343164E-2</v>
          </cell>
          <cell r="Z179">
            <v>0.26762078811364221</v>
          </cell>
          <cell r="AA179">
            <v>7.7760420956251852E-2</v>
          </cell>
          <cell r="AB179">
            <v>7.8009001997733571E-2</v>
          </cell>
          <cell r="AC179">
            <v>7.5539482394403334E-2</v>
          </cell>
          <cell r="AD179">
            <v>7.0207494715878033E-2</v>
          </cell>
          <cell r="AE179">
            <v>4.5529784056829385E-2</v>
          </cell>
          <cell r="AF179">
            <v>4.8117421442972472E-2</v>
          </cell>
          <cell r="AH179">
            <v>0.83686819591900374</v>
          </cell>
          <cell r="AI179">
            <v>0.1159530983695431</v>
          </cell>
          <cell r="AJ179">
            <v>6.9924664573696255E-2</v>
          </cell>
          <cell r="AK179">
            <v>4.1817598312641244E-2</v>
          </cell>
          <cell r="AL179">
            <v>0.1241733529992087</v>
          </cell>
          <cell r="AM179">
            <v>3.2460510401291984E-2</v>
          </cell>
          <cell r="AN179">
            <v>4.9256226202084578E-2</v>
          </cell>
          <cell r="AO179">
            <v>6.5076723076615314E-2</v>
          </cell>
          <cell r="AP179">
            <v>8.0007970817757137E-2</v>
          </cell>
          <cell r="AQ179">
            <v>5.9847895905022791E-2</v>
          </cell>
        </row>
        <row r="181">
          <cell r="B181" t="str">
            <v>SVD</v>
          </cell>
          <cell r="F181">
            <v>0</v>
          </cell>
          <cell r="G181">
            <v>0</v>
          </cell>
          <cell r="I181">
            <v>679</v>
          </cell>
          <cell r="J181">
            <v>722</v>
          </cell>
          <cell r="L181">
            <v>1401</v>
          </cell>
          <cell r="N181">
            <v>3488</v>
          </cell>
          <cell r="O181">
            <v>294.78370961815779</v>
          </cell>
          <cell r="Q181">
            <v>3782.7837096181574</v>
          </cell>
          <cell r="S181">
            <v>3782.7837096181574</v>
          </cell>
          <cell r="U181">
            <v>10.231531112668904</v>
          </cell>
          <cell r="V181">
            <v>10.231531112668904</v>
          </cell>
          <cell r="W181">
            <v>10.231531112668904</v>
          </cell>
          <cell r="X181">
            <v>401.53361037509501</v>
          </cell>
          <cell r="Y181">
            <v>401.53361037509501</v>
          </cell>
          <cell r="Z181">
            <v>401.53361037509501</v>
          </cell>
          <cell r="AA181">
            <v>77.244222938985217</v>
          </cell>
          <cell r="AB181">
            <v>77.244222938985217</v>
          </cell>
          <cell r="AC181">
            <v>77.244222938985217</v>
          </cell>
          <cell r="AD181">
            <v>42.367036845014013</v>
          </cell>
          <cell r="AE181">
            <v>42.367036845014013</v>
          </cell>
          <cell r="AF181">
            <v>42.367036845014013</v>
          </cell>
          <cell r="AH181">
            <v>280.10232369964206</v>
          </cell>
          <cell r="AI181">
            <v>678</v>
          </cell>
          <cell r="AJ181">
            <v>409.5009764880183</v>
          </cell>
          <cell r="AK181">
            <v>226.52590362762908</v>
          </cell>
          <cell r="AL181">
            <v>1594.1292038152897</v>
          </cell>
          <cell r="AM181">
            <v>4965.0900889470677</v>
          </cell>
          <cell r="AN181">
            <v>6200.3137534684911</v>
          </cell>
          <cell r="AO181">
            <v>6639.9063589614661</v>
          </cell>
          <cell r="AP181">
            <v>6858.4995999332568</v>
          </cell>
          <cell r="AQ181">
            <v>24252.103561967939</v>
          </cell>
        </row>
        <row r="182">
          <cell r="B182" t="str">
            <v>% Total</v>
          </cell>
          <cell r="F182">
            <v>0</v>
          </cell>
          <cell r="G182">
            <v>0</v>
          </cell>
          <cell r="I182">
            <v>0.11678706570347437</v>
          </cell>
          <cell r="J182">
            <v>0.32537178909418657</v>
          </cell>
          <cell r="L182">
            <v>0.17440557699489606</v>
          </cell>
          <cell r="N182">
            <v>0.18964767290126155</v>
          </cell>
          <cell r="O182">
            <v>0.14019694769469962</v>
          </cell>
          <cell r="Q182">
            <v>0.18457429407169657</v>
          </cell>
          <cell r="S182">
            <v>0.18457429407169657</v>
          </cell>
          <cell r="U182">
            <v>-1.1305460883739267E-2</v>
          </cell>
          <cell r="V182">
            <v>-1.2527604532200233E-2</v>
          </cell>
          <cell r="W182">
            <v>8.8557729393531348E-3</v>
          </cell>
          <cell r="X182">
            <v>0.52969693554594965</v>
          </cell>
          <cell r="Y182">
            <v>6.5157110149846625E-2</v>
          </cell>
          <cell r="Z182">
            <v>0.18431929540568984</v>
          </cell>
          <cell r="AA182">
            <v>2.2142498942276084E-2</v>
          </cell>
          <cell r="AB182">
            <v>2.2910639248403884E-2</v>
          </cell>
          <cell r="AC182">
            <v>3.3090374138225506E-2</v>
          </cell>
          <cell r="AD182">
            <v>2.2715518815781269E-2</v>
          </cell>
          <cell r="AE182">
            <v>1.6210877250671146E-2</v>
          </cell>
          <cell r="AF182">
            <v>1.5113321010134512E-2</v>
          </cell>
          <cell r="AH182">
            <v>0.27997949607486311</v>
          </cell>
          <cell r="AI182">
            <v>6.4927615114655252E-2</v>
          </cell>
          <cell r="AJ182">
            <v>6.6099190507297637E-2</v>
          </cell>
          <cell r="AK182">
            <v>6.4090436534270753E-2</v>
          </cell>
          <cell r="AL182">
            <v>7.5292231011047053E-2</v>
          </cell>
          <cell r="AM182">
            <v>0.1324115210702268</v>
          </cell>
          <cell r="AN182">
            <v>0.11787516182463682</v>
          </cell>
          <cell r="AO182">
            <v>0.11565594360176391</v>
          </cell>
          <cell r="AP182">
            <v>0.1157482666813452</v>
          </cell>
          <cell r="AQ182">
            <v>0.32410094724934191</v>
          </cell>
        </row>
        <row r="184">
          <cell r="B184" t="str">
            <v>PIT Cyprus &amp; Interco Elimination</v>
          </cell>
          <cell r="F184">
            <v>0</v>
          </cell>
          <cell r="G184">
            <v>0</v>
          </cell>
          <cell r="I184">
            <v>2986</v>
          </cell>
          <cell r="J184">
            <v>0</v>
          </cell>
          <cell r="L184">
            <v>2986</v>
          </cell>
          <cell r="N184">
            <v>-3300</v>
          </cell>
          <cell r="O184">
            <v>-2552.073716217933</v>
          </cell>
          <cell r="Q184">
            <v>-5852.073716217933</v>
          </cell>
          <cell r="S184">
            <v>-5852.073716217933</v>
          </cell>
          <cell r="U184">
            <v>-956.09049107944929</v>
          </cell>
          <cell r="V184">
            <v>-956.09049107944929</v>
          </cell>
          <cell r="W184">
            <v>-956.09049107944929</v>
          </cell>
          <cell r="X184">
            <v>-1474.9460000000001</v>
          </cell>
          <cell r="Y184">
            <v>-1474.9460000000001</v>
          </cell>
          <cell r="Z184">
            <v>-1474.9460000000001</v>
          </cell>
          <cell r="AA184">
            <v>-1767.5767235677768</v>
          </cell>
          <cell r="AB184">
            <v>-1767.5767235677768</v>
          </cell>
          <cell r="AC184">
            <v>-1767.5767235677768</v>
          </cell>
          <cell r="AD184">
            <v>-2352.050894754273</v>
          </cell>
          <cell r="AE184">
            <v>-2352.050894754273</v>
          </cell>
          <cell r="AF184">
            <v>-2352.050894754273</v>
          </cell>
          <cell r="AH184">
            <v>-2853.2714732383474</v>
          </cell>
          <cell r="AI184">
            <v>-4424.8379999999997</v>
          </cell>
          <cell r="AJ184">
            <v>-5302.7301707033303</v>
          </cell>
          <cell r="AK184">
            <v>-7056.15268426282</v>
          </cell>
          <cell r="AL184">
            <v>-19636.992328204498</v>
          </cell>
          <cell r="AM184">
            <v>-27464.383620562185</v>
          </cell>
          <cell r="AN184">
            <v>-30742.941982618402</v>
          </cell>
          <cell r="AO184">
            <v>-32687.976180880243</v>
          </cell>
          <cell r="AP184">
            <v>-34560.62379896827</v>
          </cell>
          <cell r="AQ184">
            <v>-64735.771178865092</v>
          </cell>
        </row>
        <row r="185">
          <cell r="B185" t="str">
            <v>% Total</v>
          </cell>
          <cell r="F185">
            <v>0</v>
          </cell>
          <cell r="G185">
            <v>0</v>
          </cell>
          <cell r="I185">
            <v>0.51358789129686966</v>
          </cell>
          <cell r="J185">
            <v>0</v>
          </cell>
          <cell r="L185">
            <v>0.37171666874144155</v>
          </cell>
          <cell r="N185">
            <v>-0.17942583732057429</v>
          </cell>
          <cell r="O185">
            <v>-1.2137473463818038</v>
          </cell>
          <cell r="Q185">
            <v>-0.2855416692950406</v>
          </cell>
          <cell r="S185">
            <v>-0.2855416692950406</v>
          </cell>
          <cell r="U185">
            <v>1.056444390305356</v>
          </cell>
          <cell r="V185">
            <v>1.1706482086937726</v>
          </cell>
          <cell r="W185">
            <v>-0.82753208735203976</v>
          </cell>
          <cell r="X185">
            <v>-1.9457259768763173</v>
          </cell>
          <cell r="Y185">
            <v>-0.23934041012731239</v>
          </cell>
          <cell r="Z185">
            <v>-0.67705666588527924</v>
          </cell>
          <cell r="AA185">
            <v>-0.50668599207615383</v>
          </cell>
          <cell r="AB185">
            <v>-0.52426331855943276</v>
          </cell>
          <cell r="AC185">
            <v>-0.75720581909507056</v>
          </cell>
          <cell r="AD185">
            <v>-1.261076070788594</v>
          </cell>
          <cell r="AE185">
            <v>-0.89996400932344101</v>
          </cell>
          <cell r="AF185">
            <v>-0.83903201289799045</v>
          </cell>
          <cell r="AH185">
            <v>-2.8520202856249122</v>
          </cell>
          <cell r="AI185">
            <v>-0.42373772656150571</v>
          </cell>
          <cell r="AJ185">
            <v>-0.8559348863295565</v>
          </cell>
          <cell r="AK185">
            <v>-1.9963805399062198</v>
          </cell>
          <cell r="AL185">
            <v>-0.92747373249216625</v>
          </cell>
          <cell r="AM185">
            <v>-0.73243400327224772</v>
          </cell>
          <cell r="AN185">
            <v>-0.58445901372964792</v>
          </cell>
          <cell r="AO185">
            <v>-0.56936928403053522</v>
          </cell>
          <cell r="AP185">
            <v>-0.58326638966277022</v>
          </cell>
          <cell r="AQ185">
            <v>-0.86511772912305362</v>
          </cell>
        </row>
        <row r="187">
          <cell r="B187" t="str">
            <v>New</v>
          </cell>
          <cell r="F187">
            <v>0</v>
          </cell>
          <cell r="G187">
            <v>0</v>
          </cell>
          <cell r="I187">
            <v>0</v>
          </cell>
          <cell r="J187">
            <v>0</v>
          </cell>
          <cell r="L187">
            <v>0</v>
          </cell>
          <cell r="N187">
            <v>0</v>
          </cell>
          <cell r="O187">
            <v>0</v>
          </cell>
          <cell r="Q187">
            <v>0</v>
          </cell>
          <cell r="S187">
            <v>0</v>
          </cell>
          <cell r="U187">
            <v>0</v>
          </cell>
          <cell r="V187">
            <v>0</v>
          </cell>
          <cell r="W187">
            <v>0</v>
          </cell>
          <cell r="X187">
            <v>0</v>
          </cell>
          <cell r="Y187">
            <v>0</v>
          </cell>
          <cell r="Z187">
            <v>0</v>
          </cell>
          <cell r="AA187">
            <v>0</v>
          </cell>
          <cell r="AB187">
            <v>0</v>
          </cell>
          <cell r="AC187">
            <v>0</v>
          </cell>
          <cell r="AD187">
            <v>0</v>
          </cell>
          <cell r="AE187">
            <v>0</v>
          </cell>
          <cell r="AF187">
            <v>0</v>
          </cell>
          <cell r="AH187">
            <v>0</v>
          </cell>
          <cell r="AI187">
            <v>0</v>
          </cell>
          <cell r="AJ187">
            <v>0</v>
          </cell>
          <cell r="AK187">
            <v>0</v>
          </cell>
          <cell r="AL187">
            <v>0</v>
          </cell>
          <cell r="AM187">
            <v>5143.1184568212921</v>
          </cell>
          <cell r="AN187">
            <v>11388.581530762269</v>
          </cell>
          <cell r="AO187">
            <v>14061.964133829926</v>
          </cell>
          <cell r="AP187">
            <v>16671.636597031909</v>
          </cell>
          <cell r="AQ187">
            <v>45610.25525170374</v>
          </cell>
        </row>
        <row r="188">
          <cell r="B188" t="str">
            <v>% Total</v>
          </cell>
          <cell r="F188">
            <v>0</v>
          </cell>
          <cell r="G188">
            <v>0</v>
          </cell>
          <cell r="I188">
            <v>0</v>
          </cell>
          <cell r="J188">
            <v>0</v>
          </cell>
          <cell r="L188">
            <v>0</v>
          </cell>
          <cell r="N188">
            <v>0</v>
          </cell>
          <cell r="O188">
            <v>0</v>
          </cell>
          <cell r="Q188">
            <v>0</v>
          </cell>
          <cell r="S188">
            <v>0</v>
          </cell>
          <cell r="U188">
            <v>0</v>
          </cell>
          <cell r="V188">
            <v>0</v>
          </cell>
          <cell r="W188">
            <v>0</v>
          </cell>
          <cell r="X188">
            <v>0</v>
          </cell>
          <cell r="Y188">
            <v>0</v>
          </cell>
          <cell r="Z188">
            <v>0</v>
          </cell>
          <cell r="AA188">
            <v>0</v>
          </cell>
          <cell r="AB188">
            <v>0</v>
          </cell>
          <cell r="AC188">
            <v>0</v>
          </cell>
          <cell r="AD188">
            <v>0</v>
          </cell>
          <cell r="AE188">
            <v>0</v>
          </cell>
          <cell r="AF188">
            <v>0</v>
          </cell>
          <cell r="AH188">
            <v>0</v>
          </cell>
          <cell r="AI188">
            <v>0</v>
          </cell>
          <cell r="AJ188">
            <v>0</v>
          </cell>
          <cell r="AK188">
            <v>0</v>
          </cell>
          <cell r="AL188">
            <v>0</v>
          </cell>
          <cell r="AM188">
            <v>0.1371592711737652</v>
          </cell>
          <cell r="AN188">
            <v>0.21651015485155231</v>
          </cell>
          <cell r="AO188">
            <v>0.24493564259340472</v>
          </cell>
          <cell r="AP188">
            <v>0.2813608152527271</v>
          </cell>
          <cell r="AQ188">
            <v>0.60952761864925586</v>
          </cell>
        </row>
        <row r="190">
          <cell r="B190" t="str">
            <v>Regional Acquisition</v>
          </cell>
          <cell r="F190">
            <v>0</v>
          </cell>
          <cell r="G190">
            <v>0</v>
          </cell>
          <cell r="I190">
            <v>0</v>
          </cell>
          <cell r="J190">
            <v>0</v>
          </cell>
          <cell r="L190">
            <v>0</v>
          </cell>
          <cell r="N190">
            <v>0</v>
          </cell>
          <cell r="O190">
            <v>0</v>
          </cell>
          <cell r="Q190">
            <v>0</v>
          </cell>
          <cell r="S190">
            <v>0</v>
          </cell>
          <cell r="U190">
            <v>0</v>
          </cell>
          <cell r="V190">
            <v>0</v>
          </cell>
          <cell r="W190">
            <v>0</v>
          </cell>
          <cell r="X190">
            <v>0</v>
          </cell>
          <cell r="Y190">
            <v>0</v>
          </cell>
          <cell r="Z190">
            <v>0</v>
          </cell>
          <cell r="AA190">
            <v>0</v>
          </cell>
          <cell r="AB190">
            <v>0</v>
          </cell>
          <cell r="AC190">
            <v>0</v>
          </cell>
          <cell r="AD190">
            <v>0</v>
          </cell>
          <cell r="AE190">
            <v>0</v>
          </cell>
          <cell r="AF190">
            <v>0</v>
          </cell>
          <cell r="AH190">
            <v>0</v>
          </cell>
          <cell r="AI190">
            <v>0</v>
          </cell>
          <cell r="AJ190">
            <v>0</v>
          </cell>
          <cell r="AK190">
            <v>0</v>
          </cell>
          <cell r="AL190">
            <v>0</v>
          </cell>
          <cell r="AM190">
            <v>0</v>
          </cell>
          <cell r="AN190">
            <v>0</v>
          </cell>
          <cell r="AO190">
            <v>0</v>
          </cell>
          <cell r="AP190">
            <v>0</v>
          </cell>
          <cell r="AQ190">
            <v>0</v>
          </cell>
        </row>
        <row r="191">
          <cell r="B191" t="str">
            <v>% Total</v>
          </cell>
          <cell r="F191">
            <v>0</v>
          </cell>
          <cell r="G191">
            <v>0</v>
          </cell>
          <cell r="I191">
            <v>0</v>
          </cell>
          <cell r="J191">
            <v>0</v>
          </cell>
          <cell r="L191">
            <v>0</v>
          </cell>
          <cell r="N191">
            <v>0</v>
          </cell>
          <cell r="O191">
            <v>0</v>
          </cell>
          <cell r="Q191">
            <v>0</v>
          </cell>
          <cell r="S191">
            <v>0</v>
          </cell>
          <cell r="U191">
            <v>0</v>
          </cell>
          <cell r="V191">
            <v>0</v>
          </cell>
          <cell r="W191">
            <v>0</v>
          </cell>
          <cell r="X191">
            <v>0</v>
          </cell>
          <cell r="Y191">
            <v>0</v>
          </cell>
          <cell r="Z191">
            <v>0</v>
          </cell>
          <cell r="AA191">
            <v>0</v>
          </cell>
          <cell r="AB191">
            <v>0</v>
          </cell>
          <cell r="AC191">
            <v>0</v>
          </cell>
          <cell r="AD191">
            <v>0</v>
          </cell>
          <cell r="AE191">
            <v>0</v>
          </cell>
          <cell r="AF191">
            <v>0</v>
          </cell>
          <cell r="AH191">
            <v>0</v>
          </cell>
          <cell r="AI191">
            <v>0</v>
          </cell>
          <cell r="AJ191">
            <v>0</v>
          </cell>
          <cell r="AK191">
            <v>0</v>
          </cell>
          <cell r="AL191">
            <v>0</v>
          </cell>
          <cell r="AM191">
            <v>0</v>
          </cell>
          <cell r="AN191">
            <v>0</v>
          </cell>
          <cell r="AO191">
            <v>0</v>
          </cell>
          <cell r="AP191">
            <v>0</v>
          </cell>
          <cell r="AQ191">
            <v>0</v>
          </cell>
        </row>
        <row r="193">
          <cell r="B193" t="str">
            <v>TOTAL EBITDA</v>
          </cell>
          <cell r="F193">
            <v>0</v>
          </cell>
          <cell r="G193">
            <v>0</v>
          </cell>
          <cell r="I193">
            <v>5814</v>
          </cell>
          <cell r="J193">
            <v>2219</v>
          </cell>
          <cell r="L193">
            <v>8033</v>
          </cell>
          <cell r="N193">
            <v>18391.999999999985</v>
          </cell>
          <cell r="O193">
            <v>2102.6399965575183</v>
          </cell>
          <cell r="Q193">
            <v>20494.639996557496</v>
          </cell>
          <cell r="S193">
            <v>20494.639996557496</v>
          </cell>
          <cell r="U193">
            <v>-905.00787344149717</v>
          </cell>
          <cell r="V193">
            <v>-816.71887760907248</v>
          </cell>
          <cell r="W193">
            <v>1155.3515636339544</v>
          </cell>
          <cell r="X193">
            <v>758.04405015339785</v>
          </cell>
          <cell r="Y193">
            <v>6162.5448005852077</v>
          </cell>
          <cell r="Z193">
            <v>2178.4675852374157</v>
          </cell>
          <cell r="AA193">
            <v>3488.5052107422653</v>
          </cell>
          <cell r="AB193">
            <v>3371.543766259887</v>
          </cell>
          <cell r="AC193">
            <v>2334.3411777793663</v>
          </cell>
          <cell r="AD193">
            <v>1865.1142062218778</v>
          </cell>
          <cell r="AE193">
            <v>2613.4943957619553</v>
          </cell>
          <cell r="AF193">
            <v>2803.2910051076151</v>
          </cell>
          <cell r="AH193">
            <v>1000.4387022139153</v>
          </cell>
          <cell r="AI193">
            <v>10442.398027445244</v>
          </cell>
          <cell r="AJ193">
            <v>6195.2494931508672</v>
          </cell>
          <cell r="AK193">
            <v>3534.4727837280379</v>
          </cell>
          <cell r="AL193">
            <v>21172.559006538075</v>
          </cell>
          <cell r="AM193">
            <v>37497.417511832253</v>
          </cell>
          <cell r="AN193">
            <v>52600.680732830835</v>
          </cell>
          <cell r="AO193">
            <v>57410.852846651265</v>
          </cell>
          <cell r="AP193">
            <v>59253.583630886635</v>
          </cell>
          <cell r="AQ193">
            <v>74828.857390873251</v>
          </cell>
        </row>
        <row r="194">
          <cell r="B194" t="str">
            <v>EBITDA Margin</v>
          </cell>
          <cell r="F194">
            <v>0</v>
          </cell>
          <cell r="G194">
            <v>0</v>
          </cell>
          <cell r="I194">
            <v>0.15563764857051077</v>
          </cell>
          <cell r="J194">
            <v>0.11044746403862427</v>
          </cell>
          <cell r="L194">
            <v>0.13983323759291172</v>
          </cell>
          <cell r="N194">
            <v>0.19248963871561922</v>
          </cell>
          <cell r="O194">
            <v>7.3676129273110666E-2</v>
          </cell>
          <cell r="Q194">
            <v>0.16516352920990468</v>
          </cell>
          <cell r="S194">
            <v>0.16516352920990468</v>
          </cell>
          <cell r="U194">
            <v>-0.15023094773552367</v>
          </cell>
          <cell r="V194">
            <v>-0.13913904028992563</v>
          </cell>
          <cell r="W194">
            <v>0.12186564851308058</v>
          </cell>
          <cell r="X194">
            <v>5.4724369677660104E-2</v>
          </cell>
          <cell r="Y194">
            <v>0.4482328858639209</v>
          </cell>
          <cell r="Z194">
            <v>0.13842452578171063</v>
          </cell>
          <cell r="AA194">
            <v>0.21636256944612159</v>
          </cell>
          <cell r="AB194">
            <v>0.21567745558909265</v>
          </cell>
          <cell r="AC194">
            <v>0.1798148669252414</v>
          </cell>
          <cell r="AD194">
            <v>0.14402469837470327</v>
          </cell>
          <cell r="AE194">
            <v>0.1915736365209641</v>
          </cell>
          <cell r="AF194">
            <v>0.19606086034508902</v>
          </cell>
          <cell r="AH194">
            <v>4.1398674770963359E-2</v>
          </cell>
          <cell r="AI194">
            <v>0.23636839168810092</v>
          </cell>
          <cell r="AJ194">
            <v>0.13847945625666491</v>
          </cell>
          <cell r="AK194">
            <v>8.6437989153838435E-2</v>
          </cell>
          <cell r="AL194">
            <v>0.1375087964303483</v>
          </cell>
          <cell r="AM194">
            <v>0.15990395542829808</v>
          </cell>
          <cell r="AN194">
            <v>0.19198035357213589</v>
          </cell>
          <cell r="AO194">
            <v>0.19238209183048288</v>
          </cell>
          <cell r="AP194">
            <v>0.1861510371245719</v>
          </cell>
          <cell r="AQ194">
            <v>0.29042285343012569</v>
          </cell>
        </row>
        <row r="195">
          <cell r="B195" t="str">
            <v>% Growth</v>
          </cell>
          <cell r="G195">
            <v>0</v>
          </cell>
          <cell r="I195" t="str">
            <v>N/A</v>
          </cell>
          <cell r="J195" t="str">
            <v>N/A</v>
          </cell>
          <cell r="L195" t="str">
            <v>N/A</v>
          </cell>
          <cell r="N195">
            <v>2.1633986928104552</v>
          </cell>
          <cell r="O195">
            <v>-5.2438036702335156E-2</v>
          </cell>
          <cell r="Q195">
            <v>1.5513058628852852</v>
          </cell>
          <cell r="S195">
            <v>1.5513058628852852</v>
          </cell>
          <cell r="U195">
            <v>0</v>
          </cell>
          <cell r="V195">
            <v>0</v>
          </cell>
          <cell r="W195">
            <v>0</v>
          </cell>
          <cell r="X195">
            <v>0</v>
          </cell>
          <cell r="Y195">
            <v>0</v>
          </cell>
          <cell r="Z195">
            <v>0</v>
          </cell>
          <cell r="AA195">
            <v>-0.3999819038970992</v>
          </cell>
          <cell r="AB195">
            <v>0.5193978216583538</v>
          </cell>
          <cell r="AC195">
            <v>0</v>
          </cell>
          <cell r="AD195">
            <v>-0.76781847302105344</v>
          </cell>
          <cell r="AE195">
            <v>0</v>
          </cell>
          <cell r="AF195">
            <v>-0.84758095883494911</v>
          </cell>
          <cell r="AH195">
            <v>-0.52419876733446891</v>
          </cell>
          <cell r="AI195">
            <v>9.4378189331708136</v>
          </cell>
          <cell r="AJ195">
            <v>-0.40672157134135323</v>
          </cell>
          <cell r="AK195">
            <v>-0.42948661105003766</v>
          </cell>
          <cell r="AL195">
            <v>3.3077868657095166E-2</v>
          </cell>
          <cell r="AM195">
            <v>0.77103851736831008</v>
          </cell>
          <cell r="AN195">
            <v>0.40278142398027206</v>
          </cell>
          <cell r="AO195">
            <v>9.1446955567975108E-2</v>
          </cell>
          <cell r="AP195">
            <v>3.2097255011303227E-2</v>
          </cell>
          <cell r="AQ195">
            <v>0.26285792024008181</v>
          </cell>
        </row>
        <row r="196">
          <cell r="B196" t="str">
            <v>% Total</v>
          </cell>
          <cell r="F196">
            <v>0</v>
          </cell>
          <cell r="G196">
            <v>0</v>
          </cell>
          <cell r="I196">
            <v>1</v>
          </cell>
          <cell r="J196">
            <v>1</v>
          </cell>
          <cell r="L196">
            <v>1</v>
          </cell>
          <cell r="N196">
            <v>1</v>
          </cell>
          <cell r="O196">
            <v>1.0000000000000004</v>
          </cell>
          <cell r="Q196">
            <v>1.0000000000000002</v>
          </cell>
          <cell r="S196">
            <v>1.0000000000000002</v>
          </cell>
          <cell r="U196">
            <v>0.99999999999999978</v>
          </cell>
          <cell r="V196">
            <v>0.99999999999999989</v>
          </cell>
          <cell r="W196">
            <v>0.99999999999999978</v>
          </cell>
          <cell r="X196">
            <v>1.0000000000000002</v>
          </cell>
          <cell r="Y196">
            <v>1</v>
          </cell>
          <cell r="Z196">
            <v>1.0000000000000002</v>
          </cell>
          <cell r="AA196">
            <v>1</v>
          </cell>
          <cell r="AB196">
            <v>1</v>
          </cell>
          <cell r="AC196">
            <v>0.99999999999999978</v>
          </cell>
          <cell r="AD196">
            <v>0.99999999999999978</v>
          </cell>
          <cell r="AE196">
            <v>1</v>
          </cell>
          <cell r="AF196">
            <v>1</v>
          </cell>
          <cell r="AH196">
            <v>1</v>
          </cell>
          <cell r="AI196">
            <v>1</v>
          </cell>
          <cell r="AJ196">
            <v>0.99999999999999989</v>
          </cell>
          <cell r="AK196">
            <v>1.0000000000000002</v>
          </cell>
          <cell r="AL196">
            <v>0.99999999999999978</v>
          </cell>
          <cell r="AM196">
            <v>1.0000000000000004</v>
          </cell>
          <cell r="AN196">
            <v>0.99999999999999967</v>
          </cell>
          <cell r="AO196">
            <v>1</v>
          </cell>
          <cell r="AP196">
            <v>1</v>
          </cell>
          <cell r="AQ196">
            <v>1</v>
          </cell>
        </row>
        <row r="199">
          <cell r="B199" t="str">
            <v>INCOME STATEMENT - Novotroitsk</v>
          </cell>
        </row>
        <row r="201">
          <cell r="B201" t="str">
            <v>Exchange Rates</v>
          </cell>
          <cell r="D201" t="str">
            <v>USD</v>
          </cell>
          <cell r="F201">
            <v>1</v>
          </cell>
          <cell r="G201">
            <v>1</v>
          </cell>
          <cell r="I201">
            <v>1</v>
          </cell>
          <cell r="J201">
            <v>1</v>
          </cell>
          <cell r="L201">
            <v>1</v>
          </cell>
          <cell r="N201">
            <v>1</v>
          </cell>
          <cell r="O201">
            <v>1</v>
          </cell>
          <cell r="Q201">
            <v>1</v>
          </cell>
          <cell r="S201">
            <v>1</v>
          </cell>
          <cell r="U201">
            <v>1</v>
          </cell>
          <cell r="V201">
            <v>1</v>
          </cell>
          <cell r="W201">
            <v>1</v>
          </cell>
          <cell r="X201">
            <v>1</v>
          </cell>
          <cell r="Y201">
            <v>1</v>
          </cell>
          <cell r="Z201">
            <v>1</v>
          </cell>
          <cell r="AA201">
            <v>1</v>
          </cell>
          <cell r="AB201">
            <v>1</v>
          </cell>
          <cell r="AC201">
            <v>1</v>
          </cell>
          <cell r="AD201">
            <v>1</v>
          </cell>
          <cell r="AE201">
            <v>1</v>
          </cell>
          <cell r="AF201">
            <v>1</v>
          </cell>
          <cell r="AH201">
            <v>1</v>
          </cell>
          <cell r="AI201">
            <v>1</v>
          </cell>
          <cell r="AJ201">
            <v>1</v>
          </cell>
          <cell r="AK201">
            <v>1</v>
          </cell>
          <cell r="AL201">
            <v>1</v>
          </cell>
          <cell r="AM201">
            <v>1</v>
          </cell>
          <cell r="AN201">
            <v>1</v>
          </cell>
          <cell r="AO201">
            <v>1</v>
          </cell>
          <cell r="AP201">
            <v>1</v>
          </cell>
          <cell r="AQ201">
            <v>1</v>
          </cell>
        </row>
        <row r="202">
          <cell r="B202" t="str">
            <v>Avg.</v>
          </cell>
          <cell r="F202">
            <v>1</v>
          </cell>
          <cell r="G202">
            <v>1</v>
          </cell>
          <cell r="I202">
            <v>1</v>
          </cell>
          <cell r="J202">
            <v>1</v>
          </cell>
          <cell r="L202">
            <v>1</v>
          </cell>
          <cell r="N202">
            <v>1</v>
          </cell>
          <cell r="O202">
            <v>1</v>
          </cell>
          <cell r="Q202">
            <v>1</v>
          </cell>
          <cell r="S202">
            <v>1</v>
          </cell>
          <cell r="U202">
            <v>1</v>
          </cell>
          <cell r="V202">
            <v>1</v>
          </cell>
          <cell r="W202">
            <v>1</v>
          </cell>
          <cell r="X202">
            <v>1</v>
          </cell>
          <cell r="Y202">
            <v>1</v>
          </cell>
          <cell r="Z202">
            <v>1</v>
          </cell>
          <cell r="AA202">
            <v>1</v>
          </cell>
          <cell r="AB202">
            <v>1</v>
          </cell>
          <cell r="AC202">
            <v>1</v>
          </cell>
          <cell r="AD202">
            <v>1</v>
          </cell>
          <cell r="AE202">
            <v>1</v>
          </cell>
          <cell r="AF202">
            <v>1</v>
          </cell>
          <cell r="AH202">
            <v>1</v>
          </cell>
          <cell r="AI202">
            <v>1</v>
          </cell>
          <cell r="AJ202">
            <v>1</v>
          </cell>
          <cell r="AK202">
            <v>1</v>
          </cell>
          <cell r="AL202">
            <v>1</v>
          </cell>
          <cell r="AM202">
            <v>1</v>
          </cell>
          <cell r="AN202">
            <v>1</v>
          </cell>
          <cell r="AO202">
            <v>1</v>
          </cell>
          <cell r="AP202">
            <v>1</v>
          </cell>
          <cell r="AQ202">
            <v>1</v>
          </cell>
        </row>
        <row r="204">
          <cell r="F204" t="e">
            <v>#REF!</v>
          </cell>
          <cell r="S204" t="str">
            <v>Novotroitsk</v>
          </cell>
        </row>
        <row r="205">
          <cell r="B205" t="str">
            <v>Annual Capacity EoP (000'HL)</v>
          </cell>
          <cell r="N205">
            <v>1300</v>
          </cell>
          <cell r="O205">
            <v>1500</v>
          </cell>
          <cell r="Q205">
            <v>1500</v>
          </cell>
          <cell r="AH205">
            <v>2700</v>
          </cell>
          <cell r="AI205">
            <v>1440</v>
          </cell>
          <cell r="AJ205">
            <v>1560</v>
          </cell>
          <cell r="AK205">
            <v>1560</v>
          </cell>
          <cell r="AL205">
            <v>1440</v>
          </cell>
          <cell r="AM205">
            <v>1440</v>
          </cell>
          <cell r="AN205">
            <v>2160</v>
          </cell>
          <cell r="AO205">
            <v>2160</v>
          </cell>
          <cell r="AP205">
            <v>2160</v>
          </cell>
          <cell r="AQ205">
            <v>1883.5294117647059</v>
          </cell>
        </row>
        <row r="206">
          <cell r="B206" t="str">
            <v>Periodic Capacity (000'HL)</v>
          </cell>
          <cell r="I206">
            <v>600</v>
          </cell>
          <cell r="J206">
            <v>200</v>
          </cell>
          <cell r="L206">
            <v>800</v>
          </cell>
          <cell r="N206">
            <v>975</v>
          </cell>
          <cell r="O206">
            <v>375</v>
          </cell>
          <cell r="Q206">
            <v>1350</v>
          </cell>
          <cell r="S206">
            <v>1350</v>
          </cell>
          <cell r="AH206">
            <v>360</v>
          </cell>
          <cell r="AI206">
            <v>360</v>
          </cell>
          <cell r="AJ206">
            <v>390</v>
          </cell>
          <cell r="AK206">
            <v>390</v>
          </cell>
          <cell r="AL206">
            <v>1500</v>
          </cell>
          <cell r="AM206">
            <v>1440</v>
          </cell>
          <cell r="AN206">
            <v>1980</v>
          </cell>
          <cell r="AO206">
            <v>2160</v>
          </cell>
          <cell r="AP206">
            <v>2160</v>
          </cell>
          <cell r="AQ206">
            <v>1883.5294117647059</v>
          </cell>
        </row>
        <row r="207">
          <cell r="B207" t="str">
            <v>Sales by Brand</v>
          </cell>
        </row>
        <row r="208">
          <cell r="B208" t="str">
            <v xml:space="preserve">   PIT</v>
          </cell>
          <cell r="I208">
            <v>114.46299999999999</v>
          </cell>
          <cell r="J208">
            <v>112.97868</v>
          </cell>
          <cell r="L208">
            <v>227.44167999999999</v>
          </cell>
          <cell r="N208">
            <v>433.19463999999994</v>
          </cell>
          <cell r="O208">
            <v>226</v>
          </cell>
          <cell r="Q208">
            <v>659.19463999999994</v>
          </cell>
          <cell r="S208">
            <v>659.19463999999994</v>
          </cell>
          <cell r="U208">
            <v>9.7077000000000009</v>
          </cell>
          <cell r="V208">
            <v>8.5812000000000008</v>
          </cell>
          <cell r="W208">
            <v>10.192399999999999</v>
          </cell>
          <cell r="X208">
            <v>9.8070000000000004</v>
          </cell>
          <cell r="Y208">
            <v>12.489000000000001</v>
          </cell>
          <cell r="Z208">
            <v>17.460999999999999</v>
          </cell>
          <cell r="AA208">
            <v>40.050259999999994</v>
          </cell>
          <cell r="AB208">
            <v>32.511000000000003</v>
          </cell>
          <cell r="AC208">
            <v>25.2</v>
          </cell>
          <cell r="AD208">
            <v>27.2</v>
          </cell>
          <cell r="AE208">
            <v>21.15</v>
          </cell>
          <cell r="AF208">
            <v>21.15</v>
          </cell>
          <cell r="AH208">
            <v>28.481300000000001</v>
          </cell>
          <cell r="AI208">
            <v>39.756999999999998</v>
          </cell>
          <cell r="AJ208">
            <v>97.761260000000007</v>
          </cell>
          <cell r="AK208">
            <v>69.5</v>
          </cell>
          <cell r="AL208">
            <v>235.49956</v>
          </cell>
          <cell r="AM208">
            <v>279.6117511086544</v>
          </cell>
          <cell r="AN208">
            <v>340.72907375535482</v>
          </cell>
          <cell r="AO208">
            <v>343.56666373538019</v>
          </cell>
          <cell r="AP208">
            <v>349.46011984774054</v>
          </cell>
          <cell r="AQ208">
            <v>355.45467082352769</v>
          </cell>
        </row>
        <row r="209">
          <cell r="B209" t="str">
            <v xml:space="preserve">   DD</v>
          </cell>
          <cell r="I209">
            <v>80.254000000000005</v>
          </cell>
          <cell r="J209">
            <v>29.119911999999999</v>
          </cell>
          <cell r="L209">
            <v>109.373912</v>
          </cell>
          <cell r="N209">
            <v>95.289747800000015</v>
          </cell>
          <cell r="O209">
            <v>37</v>
          </cell>
          <cell r="Q209">
            <v>132.28974780000001</v>
          </cell>
          <cell r="S209">
            <v>132.28974780000001</v>
          </cell>
          <cell r="U209">
            <v>0</v>
          </cell>
          <cell r="V209">
            <v>0</v>
          </cell>
          <cell r="W209">
            <v>0</v>
          </cell>
          <cell r="X209">
            <v>0</v>
          </cell>
          <cell r="Y209">
            <v>0</v>
          </cell>
          <cell r="Z209">
            <v>0</v>
          </cell>
          <cell r="AA209">
            <v>0</v>
          </cell>
          <cell r="AB209">
            <v>0</v>
          </cell>
          <cell r="AC209">
            <v>0</v>
          </cell>
          <cell r="AD209">
            <v>0</v>
          </cell>
          <cell r="AE209">
            <v>0</v>
          </cell>
          <cell r="AF209">
            <v>0</v>
          </cell>
          <cell r="AH209">
            <v>0</v>
          </cell>
          <cell r="AI209">
            <v>0</v>
          </cell>
          <cell r="AJ209">
            <v>0</v>
          </cell>
          <cell r="AK209">
            <v>0</v>
          </cell>
          <cell r="AL209">
            <v>0</v>
          </cell>
          <cell r="AM209">
            <v>0</v>
          </cell>
          <cell r="AN209">
            <v>0</v>
          </cell>
          <cell r="AO209">
            <v>0</v>
          </cell>
          <cell r="AP209">
            <v>0</v>
          </cell>
          <cell r="AQ209">
            <v>0</v>
          </cell>
        </row>
        <row r="210">
          <cell r="B210" t="str">
            <v xml:space="preserve">   3M</v>
          </cell>
          <cell r="I210">
            <v>155.542</v>
          </cell>
          <cell r="J210">
            <v>51.602119999999999</v>
          </cell>
          <cell r="L210">
            <v>207.14411999999999</v>
          </cell>
          <cell r="N210">
            <v>160.42053279999999</v>
          </cell>
          <cell r="O210">
            <v>62</v>
          </cell>
          <cell r="Q210">
            <v>222.42053279999999</v>
          </cell>
          <cell r="S210">
            <v>222.42053279999999</v>
          </cell>
          <cell r="U210">
            <v>1.0908</v>
          </cell>
          <cell r="V210">
            <v>2.1388000000000003</v>
          </cell>
          <cell r="W210">
            <v>0</v>
          </cell>
          <cell r="X210">
            <v>1.8</v>
          </cell>
          <cell r="Y210">
            <v>1.8720000000000001</v>
          </cell>
          <cell r="Z210">
            <v>2</v>
          </cell>
          <cell r="AA210">
            <v>1.8668</v>
          </cell>
          <cell r="AB210">
            <v>1.8</v>
          </cell>
          <cell r="AC210">
            <v>1.6</v>
          </cell>
          <cell r="AD210">
            <v>1.6</v>
          </cell>
          <cell r="AE210">
            <v>1.6</v>
          </cell>
          <cell r="AF210">
            <v>1.6</v>
          </cell>
          <cell r="AH210">
            <v>3.2296000000000005</v>
          </cell>
          <cell r="AI210">
            <v>5.6720000000000006</v>
          </cell>
          <cell r="AJ210">
            <v>5.2667999999999999</v>
          </cell>
          <cell r="AK210">
            <v>4.8000000000000007</v>
          </cell>
          <cell r="AL210">
            <v>18.968400000000003</v>
          </cell>
          <cell r="AM210">
            <v>19.311315184482609</v>
          </cell>
          <cell r="AN210">
            <v>23.532367683823072</v>
          </cell>
          <cell r="AO210">
            <v>23.728345121292449</v>
          </cell>
          <cell r="AP210">
            <v>24.135375183728851</v>
          </cell>
          <cell r="AQ210">
            <v>24.549387337452277</v>
          </cell>
        </row>
        <row r="211">
          <cell r="B211" t="str">
            <v xml:space="preserve">   Gosser</v>
          </cell>
          <cell r="I211">
            <v>3.4329999999999998</v>
          </cell>
          <cell r="J211">
            <v>3.4858959999999999</v>
          </cell>
          <cell r="L211">
            <v>6.9188960000000002</v>
          </cell>
          <cell r="N211">
            <v>1.9439599999999999</v>
          </cell>
          <cell r="O211">
            <v>1</v>
          </cell>
          <cell r="Q211">
            <v>2.9439599999999997</v>
          </cell>
          <cell r="S211">
            <v>2.9439599999999997</v>
          </cell>
          <cell r="U211">
            <v>4.8042613500229522E-2</v>
          </cell>
          <cell r="V211">
            <v>2.1194926366634528E-2</v>
          </cell>
          <cell r="W211">
            <v>1.7162412810400585E-2</v>
          </cell>
          <cell r="X211">
            <v>0</v>
          </cell>
          <cell r="Y211">
            <v>0</v>
          </cell>
          <cell r="Z211">
            <v>0</v>
          </cell>
          <cell r="AA211">
            <v>8.6399952677264621E-2</v>
          </cell>
          <cell r="AB211">
            <v>0</v>
          </cell>
          <cell r="AC211">
            <v>0</v>
          </cell>
          <cell r="AD211">
            <v>0</v>
          </cell>
          <cell r="AE211">
            <v>0</v>
          </cell>
          <cell r="AF211">
            <v>0</v>
          </cell>
          <cell r="AH211">
            <v>8.6399952677264635E-2</v>
          </cell>
          <cell r="AI211">
            <v>0</v>
          </cell>
          <cell r="AJ211">
            <v>8.6399952677264621E-2</v>
          </cell>
          <cell r="AK211">
            <v>0</v>
          </cell>
          <cell r="AL211">
            <v>0.17279990535452927</v>
          </cell>
          <cell r="AM211">
            <v>0</v>
          </cell>
          <cell r="AN211">
            <v>0</v>
          </cell>
          <cell r="AO211">
            <v>0</v>
          </cell>
          <cell r="AP211">
            <v>0</v>
          </cell>
          <cell r="AQ211">
            <v>0</v>
          </cell>
        </row>
        <row r="212">
          <cell r="B212" t="str">
            <v xml:space="preserve">   Other</v>
          </cell>
          <cell r="I212">
            <v>15.989000000000001</v>
          </cell>
          <cell r="J212">
            <v>0</v>
          </cell>
          <cell r="L212">
            <v>15.989000000000001</v>
          </cell>
          <cell r="N212">
            <v>0</v>
          </cell>
          <cell r="O212">
            <v>15</v>
          </cell>
          <cell r="Q212">
            <v>15</v>
          </cell>
          <cell r="S212">
            <v>15</v>
          </cell>
          <cell r="U212">
            <v>35.375742672314225</v>
          </cell>
          <cell r="V212">
            <v>31.498719584762846</v>
          </cell>
          <cell r="W212">
            <v>51.624384507101936</v>
          </cell>
          <cell r="X212">
            <v>52.358678085656528</v>
          </cell>
          <cell r="Y212">
            <v>66.430000000000007</v>
          </cell>
          <cell r="Z212">
            <v>71.635385159567662</v>
          </cell>
          <cell r="AA212">
            <v>83.490742920605882</v>
          </cell>
          <cell r="AB212">
            <v>69.396000000000001</v>
          </cell>
          <cell r="AC212">
            <v>57.3</v>
          </cell>
          <cell r="AD212">
            <v>66.599999999999994</v>
          </cell>
          <cell r="AE212">
            <v>60.6</v>
          </cell>
          <cell r="AF212">
            <v>68.599999999999994</v>
          </cell>
          <cell r="AH212">
            <v>118.49884676417901</v>
          </cell>
          <cell r="AI212">
            <v>190.4240632452242</v>
          </cell>
          <cell r="AJ212">
            <v>210.18674292060587</v>
          </cell>
          <cell r="AK212">
            <v>195.79999999999998</v>
          </cell>
          <cell r="AL212">
            <v>714.90965293000909</v>
          </cell>
          <cell r="AM212">
            <v>787.74073190035301</v>
          </cell>
          <cell r="AN212">
            <v>959.92449843594943</v>
          </cell>
          <cell r="AO212">
            <v>967.91874473938788</v>
          </cell>
          <cell r="AP212">
            <v>984.52217936960608</v>
          </cell>
          <cell r="AQ212">
            <v>1001.410425140241</v>
          </cell>
        </row>
        <row r="213">
          <cell r="B213" t="str">
            <v>Sales (000'HL)</v>
          </cell>
          <cell r="I213">
            <v>369.68099999999998</v>
          </cell>
          <cell r="J213">
            <v>197.18660800000001</v>
          </cell>
          <cell r="L213">
            <v>566.86760800000002</v>
          </cell>
          <cell r="N213">
            <v>690.84888059999992</v>
          </cell>
          <cell r="O213">
            <v>208.6534</v>
          </cell>
          <cell r="Q213">
            <v>899.50228059999995</v>
          </cell>
          <cell r="S213">
            <v>899.50228059999995</v>
          </cell>
          <cell r="U213">
            <v>57.053300000000007</v>
          </cell>
          <cell r="V213">
            <v>49.037399999999991</v>
          </cell>
          <cell r="W213">
            <v>77.64739999999999</v>
          </cell>
          <cell r="X213">
            <v>80.002200000000016</v>
          </cell>
          <cell r="Y213">
            <v>100.536</v>
          </cell>
          <cell r="Z213">
            <v>114.49</v>
          </cell>
          <cell r="AA213">
            <v>125.93487999999999</v>
          </cell>
          <cell r="AB213">
            <v>104.1</v>
          </cell>
          <cell r="AC213">
            <v>85.104900000000001</v>
          </cell>
          <cell r="AD213">
            <v>96.239000000000004</v>
          </cell>
          <cell r="AE213">
            <v>107.25</v>
          </cell>
          <cell r="AF213">
            <v>114.91500000000001</v>
          </cell>
          <cell r="AH213">
            <v>173.02879160000001</v>
          </cell>
          <cell r="AI213">
            <v>275.52600000000001</v>
          </cell>
          <cell r="AJ213">
            <v>315.13977999999997</v>
          </cell>
          <cell r="AK213">
            <v>318.404</v>
          </cell>
          <cell r="AL213">
            <v>1082.0985716</v>
          </cell>
          <cell r="AM213">
            <v>1281</v>
          </cell>
          <cell r="AN213">
            <v>1561</v>
          </cell>
          <cell r="AO213">
            <v>1574</v>
          </cell>
          <cell r="AP213">
            <v>1601</v>
          </cell>
          <cell r="AQ213">
            <v>1601</v>
          </cell>
        </row>
        <row r="214">
          <cell r="B214" t="str">
            <v>Average $/HL, net of VAT &amp; excise tax</v>
          </cell>
          <cell r="I214">
            <v>46.761937995190451</v>
          </cell>
          <cell r="J214">
            <v>45.49497600770129</v>
          </cell>
          <cell r="L214">
            <v>46.321221444708122</v>
          </cell>
          <cell r="N214">
            <v>45.97966486160071</v>
          </cell>
          <cell r="O214">
            <v>47.002141037745837</v>
          </cell>
          <cell r="Q214">
            <v>46.216843949606321</v>
          </cell>
          <cell r="S214">
            <v>46.216843949606321</v>
          </cell>
          <cell r="U214">
            <v>32.607961181328093</v>
          </cell>
          <cell r="V214">
            <v>36.343346587672542</v>
          </cell>
          <cell r="W214">
            <v>39.789900498155468</v>
          </cell>
          <cell r="X214">
            <v>51.753217167359232</v>
          </cell>
          <cell r="Y214">
            <v>41.182971577012289</v>
          </cell>
          <cell r="Z214">
            <v>40.660541443543316</v>
          </cell>
          <cell r="AA214">
            <v>51.779113104982088</v>
          </cell>
          <cell r="AB214">
            <v>52.355062827513486</v>
          </cell>
          <cell r="AC214">
            <v>53.078359616917659</v>
          </cell>
          <cell r="AD214">
            <v>53.28559484137697</v>
          </cell>
          <cell r="AE214">
            <v>50.307203725314871</v>
          </cell>
          <cell r="AF214">
            <v>50.713061210755093</v>
          </cell>
          <cell r="AH214">
            <v>42.213938981796773</v>
          </cell>
          <cell r="AI214">
            <v>50</v>
          </cell>
          <cell r="AJ214">
            <v>52.320233653422996</v>
          </cell>
          <cell r="AK214">
            <v>51.353913237626472</v>
          </cell>
          <cell r="AL214">
            <v>49.829106681631963</v>
          </cell>
          <cell r="AM214">
            <v>49.829106681631963</v>
          </cell>
          <cell r="AN214">
            <v>49.829106681631963</v>
          </cell>
          <cell r="AO214">
            <v>49.829106681631963</v>
          </cell>
          <cell r="AP214">
            <v>49.829106681631963</v>
          </cell>
          <cell r="AQ214">
            <v>49.829106681631963</v>
          </cell>
        </row>
        <row r="216">
          <cell r="J216" t="str">
            <v/>
          </cell>
          <cell r="L216" t="str">
            <v/>
          </cell>
          <cell r="O216" t="str">
            <v/>
          </cell>
          <cell r="Q216" t="str">
            <v/>
          </cell>
          <cell r="T216" t="str">
            <v/>
          </cell>
        </row>
        <row r="217">
          <cell r="F217">
            <v>1999</v>
          </cell>
          <cell r="G217">
            <v>2000</v>
          </cell>
          <cell r="I217" t="str">
            <v>9m 2001</v>
          </cell>
          <cell r="J217" t="str">
            <v>Q4 2001</v>
          </cell>
          <cell r="L217">
            <v>2001</v>
          </cell>
          <cell r="N217" t="str">
            <v>9 m 2002</v>
          </cell>
          <cell r="O217" t="str">
            <v xml:space="preserve">Q4 2002 </v>
          </cell>
          <cell r="Q217">
            <v>2002</v>
          </cell>
          <cell r="S217" t="str">
            <v>2002 PF</v>
          </cell>
          <cell r="T217" t="str">
            <v/>
          </cell>
          <cell r="U217" t="str">
            <v>Jan 2003</v>
          </cell>
          <cell r="V217" t="str">
            <v>Feb 2003</v>
          </cell>
          <cell r="W217" t="str">
            <v>Mar 2003</v>
          </cell>
          <cell r="X217" t="str">
            <v>Apr 2003</v>
          </cell>
          <cell r="Y217" t="str">
            <v>May 2003</v>
          </cell>
          <cell r="Z217" t="str">
            <v>Jun 2003</v>
          </cell>
          <cell r="AA217" t="str">
            <v>Jul 2003</v>
          </cell>
          <cell r="AB217" t="str">
            <v>Aug 2003</v>
          </cell>
          <cell r="AC217" t="str">
            <v>Sep 2003</v>
          </cell>
          <cell r="AD217" t="str">
            <v>Oct 2003</v>
          </cell>
          <cell r="AE217" t="str">
            <v>Nov 2003</v>
          </cell>
          <cell r="AF217" t="str">
            <v>Dec 2003</v>
          </cell>
          <cell r="AH217" t="str">
            <v>Q1 2003</v>
          </cell>
          <cell r="AI217" t="str">
            <v>Q2 2003</v>
          </cell>
          <cell r="AJ217" t="str">
            <v>Q3 2003</v>
          </cell>
          <cell r="AK217" t="str">
            <v>Q4 2003</v>
          </cell>
          <cell r="AL217">
            <v>2003</v>
          </cell>
          <cell r="AM217">
            <v>2004</v>
          </cell>
          <cell r="AN217">
            <v>2005</v>
          </cell>
          <cell r="AO217">
            <v>2006</v>
          </cell>
          <cell r="AP217">
            <v>2007</v>
          </cell>
          <cell r="AQ217">
            <v>2008</v>
          </cell>
        </row>
        <row r="219">
          <cell r="B219" t="str">
            <v>Total Revenues</v>
          </cell>
          <cell r="F219">
            <v>0</v>
          </cell>
          <cell r="G219">
            <v>0</v>
          </cell>
          <cell r="I219">
            <v>17287</v>
          </cell>
          <cell r="J219">
            <v>8971</v>
          </cell>
          <cell r="L219">
            <v>26258</v>
          </cell>
          <cell r="N219">
            <v>31765</v>
          </cell>
          <cell r="O219">
            <v>9807.1565348051972</v>
          </cell>
          <cell r="Q219">
            <v>41572.156534805195</v>
          </cell>
          <cell r="S219">
            <v>41572.156534805195</v>
          </cell>
          <cell r="T219" t="str">
            <v/>
          </cell>
          <cell r="U219">
            <v>1860.3917916666664</v>
          </cell>
          <cell r="V219">
            <v>1782.1832239583332</v>
          </cell>
          <cell r="W219">
            <v>3089.5823199404767</v>
          </cell>
          <cell r="X219">
            <v>4140.3712304665078</v>
          </cell>
          <cell r="Y219">
            <v>4140.3712304665078</v>
          </cell>
          <cell r="Z219">
            <v>4655.2253898712743</v>
          </cell>
          <cell r="AA219">
            <v>6520.7963953823464</v>
          </cell>
          <cell r="AB219">
            <v>5450.1620403441539</v>
          </cell>
          <cell r="AC219">
            <v>4517.2284873618155</v>
          </cell>
          <cell r="AD219">
            <v>5128.1523619392783</v>
          </cell>
          <cell r="AE219">
            <v>5395.4475995400198</v>
          </cell>
          <cell r="AF219">
            <v>5827.6914290339218</v>
          </cell>
          <cell r="AH219">
            <v>7304.2268506964301</v>
          </cell>
          <cell r="AI219">
            <v>13776.300000000001</v>
          </cell>
          <cell r="AJ219">
            <v>16488.186923088317</v>
          </cell>
          <cell r="AK219">
            <v>16351.291390513219</v>
          </cell>
          <cell r="AL219">
            <v>53920.005164297967</v>
          </cell>
          <cell r="AM219">
            <v>62900.146662931751</v>
          </cell>
          <cell r="AN219">
            <v>75856.079636480121</v>
          </cell>
          <cell r="AO219">
            <v>76668.625362035775</v>
          </cell>
          <cell r="AP219">
            <v>78148.677108645948</v>
          </cell>
          <cell r="AQ219">
            <v>79776.399797292775</v>
          </cell>
        </row>
        <row r="220">
          <cell r="B220" t="str">
            <v>$/HL</v>
          </cell>
          <cell r="N220">
            <v>45.97966486160071</v>
          </cell>
          <cell r="O220">
            <v>47.002141037745837</v>
          </cell>
          <cell r="Q220">
            <v>46.216843949606321</v>
          </cell>
          <cell r="S220">
            <v>46.216843949606321</v>
          </cell>
          <cell r="U220">
            <v>32.607961181328093</v>
          </cell>
          <cell r="V220">
            <v>36.343346587672542</v>
          </cell>
          <cell r="W220">
            <v>39.789900498155468</v>
          </cell>
          <cell r="X220">
            <v>51.753217167359232</v>
          </cell>
          <cell r="Y220">
            <v>41.182971577012289</v>
          </cell>
          <cell r="Z220">
            <v>40.660541443543316</v>
          </cell>
          <cell r="AA220">
            <v>51.779113104982088</v>
          </cell>
          <cell r="AB220">
            <v>52.355062827513486</v>
          </cell>
          <cell r="AC220">
            <v>53.078359616917659</v>
          </cell>
          <cell r="AD220">
            <v>53.28559484137697</v>
          </cell>
          <cell r="AE220">
            <v>50.307203725314871</v>
          </cell>
          <cell r="AF220">
            <v>50.713061210755093</v>
          </cell>
          <cell r="AH220">
            <v>42.213938981796773</v>
          </cell>
          <cell r="AI220">
            <v>50</v>
          </cell>
          <cell r="AJ220">
            <v>52.320233653422996</v>
          </cell>
          <cell r="AK220">
            <v>51.353913237626472</v>
          </cell>
          <cell r="AL220">
            <v>49.829106681631963</v>
          </cell>
          <cell r="AM220">
            <v>49.10237834733158</v>
          </cell>
          <cell r="AN220">
            <v>48.594541727405584</v>
          </cell>
          <cell r="AO220">
            <v>48.709418908536072</v>
          </cell>
          <cell r="AP220">
            <v>48.812415433257932</v>
          </cell>
          <cell r="AQ220">
            <v>49.829106681631963</v>
          </cell>
        </row>
        <row r="222">
          <cell r="B222" t="str">
            <v>Cost of Goods Sold- Variable (Excl. Depreciation)</v>
          </cell>
          <cell r="F222">
            <v>0</v>
          </cell>
          <cell r="G222">
            <v>0</v>
          </cell>
          <cell r="I222">
            <v>12460</v>
          </cell>
          <cell r="J222">
            <v>6701</v>
          </cell>
          <cell r="L222">
            <v>19161</v>
          </cell>
          <cell r="N222">
            <v>24641.052</v>
          </cell>
          <cell r="O222">
            <v>8132.0490001038434</v>
          </cell>
          <cell r="Q222">
            <v>32773.101000103845</v>
          </cell>
          <cell r="S222">
            <v>32773.101000103845</v>
          </cell>
          <cell r="T222" t="str">
            <v/>
          </cell>
          <cell r="U222">
            <v>1399.7441301233553</v>
          </cell>
          <cell r="V222">
            <v>1251.6952134261746</v>
          </cell>
          <cell r="W222">
            <v>1882.9090387111573</v>
          </cell>
          <cell r="X222">
            <v>2868.5190918517519</v>
          </cell>
          <cell r="Y222">
            <v>-4234.8509024614086</v>
          </cell>
          <cell r="Z222">
            <v>2975.586706010256</v>
          </cell>
          <cell r="AA222">
            <v>3818.4893011155755</v>
          </cell>
          <cell r="AB222">
            <v>3198.048256488878</v>
          </cell>
          <cell r="AC222">
            <v>2671.7449153329908</v>
          </cell>
          <cell r="AD222">
            <v>2982.9013328828419</v>
          </cell>
          <cell r="AE222">
            <v>2716.1290161481861</v>
          </cell>
          <cell r="AF222">
            <v>3052.3128212179795</v>
          </cell>
          <cell r="AH222">
            <v>5844.7227345670581</v>
          </cell>
          <cell r="AI222">
            <v>1609.2548954005993</v>
          </cell>
          <cell r="AJ222">
            <v>9688.2824729374443</v>
          </cell>
          <cell r="AK222">
            <v>8751.343170249007</v>
          </cell>
          <cell r="AL222">
            <v>25893.603273154105</v>
          </cell>
          <cell r="AM222">
            <v>37242.57734500627</v>
          </cell>
          <cell r="AN222">
            <v>45237.199884619775</v>
          </cell>
          <cell r="AO222">
            <v>46098.898024520342</v>
          </cell>
          <cell r="AP222">
            <v>47320.605644514108</v>
          </cell>
          <cell r="AQ222">
            <v>0</v>
          </cell>
        </row>
        <row r="223">
          <cell r="B223" t="str">
            <v>$/HL</v>
          </cell>
          <cell r="F223" t="str">
            <v>N/A</v>
          </cell>
          <cell r="G223" t="str">
            <v>N/A</v>
          </cell>
          <cell r="I223">
            <v>3629.4785901543842</v>
          </cell>
          <cell r="J223">
            <v>1922.3178201529822</v>
          </cell>
          <cell r="L223">
            <v>2769.3724547962565</v>
          </cell>
          <cell r="N223">
            <v>35.667788849276747</v>
          </cell>
          <cell r="O223">
            <v>38.973958728225099</v>
          </cell>
          <cell r="Q223">
            <v>36.434705844484377</v>
          </cell>
          <cell r="S223">
            <v>36.434705844484377</v>
          </cell>
          <cell r="U223">
            <v>24.533973146572681</v>
          </cell>
          <cell r="V223">
            <v>25.525317684587169</v>
          </cell>
          <cell r="W223">
            <v>24.2494795538699</v>
          </cell>
          <cell r="X223">
            <v>35.85550262182479</v>
          </cell>
          <cell r="Y223">
            <v>-42.122731185460019</v>
          </cell>
          <cell r="Z223">
            <v>25.989926683642729</v>
          </cell>
          <cell r="AA223">
            <v>30.321141379700173</v>
          </cell>
          <cell r="AB223">
            <v>30.720924654071837</v>
          </cell>
          <cell r="AC223">
            <v>31.393549787767693</v>
          </cell>
          <cell r="AD223">
            <v>30.994724933580375</v>
          </cell>
          <cell r="AE223">
            <v>25.325212271777961</v>
          </cell>
          <cell r="AF223">
            <v>26.561483019779658</v>
          </cell>
          <cell r="AH223">
            <v>33.778902808722258</v>
          </cell>
          <cell r="AI223">
            <v>5.8406643852144597</v>
          </cell>
          <cell r="AJ223">
            <v>30.742810294966397</v>
          </cell>
          <cell r="AK223">
            <v>27.485028989111338</v>
          </cell>
          <cell r="AL223">
            <v>23.929061503951168</v>
          </cell>
          <cell r="AM223">
            <v>29.073050230293731</v>
          </cell>
          <cell r="AN223">
            <v>28.979628369391271</v>
          </cell>
          <cell r="AO223">
            <v>29.287736991436049</v>
          </cell>
          <cell r="AP223">
            <v>29.556905461907625</v>
          </cell>
          <cell r="AQ223">
            <v>0</v>
          </cell>
        </row>
        <row r="224">
          <cell r="B224" t="str">
            <v>Cost of Goods Sold- Fixed (Excl. Depreciation)</v>
          </cell>
          <cell r="F224">
            <v>0</v>
          </cell>
          <cell r="G224">
            <v>0</v>
          </cell>
          <cell r="I224">
            <v>0</v>
          </cell>
          <cell r="J224">
            <v>0</v>
          </cell>
          <cell r="L224">
            <v>0</v>
          </cell>
          <cell r="N224">
            <v>1168.9479999999999</v>
          </cell>
          <cell r="O224">
            <v>131.12803196940499</v>
          </cell>
          <cell r="Q224">
            <v>1300.0760319694048</v>
          </cell>
          <cell r="S224">
            <v>1300.0760319694048</v>
          </cell>
          <cell r="T224" t="str">
            <v/>
          </cell>
          <cell r="U224">
            <v>94.479671994900841</v>
          </cell>
          <cell r="V224">
            <v>94.479671994900841</v>
          </cell>
          <cell r="W224">
            <v>94.479671994900841</v>
          </cell>
          <cell r="X224">
            <v>94.479671994900841</v>
          </cell>
          <cell r="Y224">
            <v>94.479671994900841</v>
          </cell>
          <cell r="Z224">
            <v>94.479671994900841</v>
          </cell>
          <cell r="AA224">
            <v>94.479671994900841</v>
          </cell>
          <cell r="AB224">
            <v>94.479671994900841</v>
          </cell>
          <cell r="AC224">
            <v>94.479671994900841</v>
          </cell>
          <cell r="AD224">
            <v>94.479671994900841</v>
          </cell>
          <cell r="AE224">
            <v>94.479671994900841</v>
          </cell>
          <cell r="AF224">
            <v>94.479671994900841</v>
          </cell>
          <cell r="AH224">
            <v>218.7</v>
          </cell>
          <cell r="AI224">
            <v>652.79999999999995</v>
          </cell>
          <cell r="AJ224">
            <v>131.12803196940499</v>
          </cell>
          <cell r="AK224">
            <v>131.12803196940499</v>
          </cell>
          <cell r="AL224">
            <v>1133.75606393881</v>
          </cell>
          <cell r="AM224">
            <v>1303.8194735296315</v>
          </cell>
          <cell r="AN224">
            <v>1499.3923945590761</v>
          </cell>
          <cell r="AO224">
            <v>1724.3012537429374</v>
          </cell>
          <cell r="AP224">
            <v>1982.9464418043779</v>
          </cell>
          <cell r="AQ224">
            <v>2280.3884080750345</v>
          </cell>
        </row>
        <row r="225">
          <cell r="B225" t="str">
            <v>$/HL</v>
          </cell>
          <cell r="F225" t="str">
            <v>N/A</v>
          </cell>
          <cell r="G225" t="str">
            <v>N/A</v>
          </cell>
          <cell r="I225">
            <v>0</v>
          </cell>
          <cell r="J225">
            <v>0</v>
          </cell>
          <cell r="L225">
            <v>0</v>
          </cell>
          <cell r="N225">
            <v>1.6920458769286453</v>
          </cell>
          <cell r="O225">
            <v>0.62844905460157841</v>
          </cell>
          <cell r="Q225">
            <v>1.4453282220721084</v>
          </cell>
          <cell r="S225">
            <v>1.4453282220721084</v>
          </cell>
          <cell r="U225">
            <v>1.6559896096264515</v>
          </cell>
          <cell r="V225">
            <v>1.9266859987458727</v>
          </cell>
          <cell r="W225">
            <v>1.2167783080296424</v>
          </cell>
          <cell r="X225">
            <v>1.1809634234421156</v>
          </cell>
          <cell r="Y225">
            <v>0.93975960844772854</v>
          </cell>
          <cell r="Z225">
            <v>0.82522204554896361</v>
          </cell>
          <cell r="AA225">
            <v>0.75022640268447349</v>
          </cell>
          <cell r="AB225">
            <v>0.90758570600289001</v>
          </cell>
          <cell r="AC225">
            <v>1.110155490399505</v>
          </cell>
          <cell r="AD225">
            <v>0.98171917824271693</v>
          </cell>
          <cell r="AE225">
            <v>0.88092934260979805</v>
          </cell>
          <cell r="AF225">
            <v>0.82217005608406946</v>
          </cell>
          <cell r="AH225">
            <v>1.2639514960352991</v>
          </cell>
          <cell r="AI225">
            <v>2.3692863831362554</v>
          </cell>
          <cell r="AJ225">
            <v>0.41609482614160925</v>
          </cell>
          <cell r="AK225">
            <v>0.41182909752831304</v>
          </cell>
          <cell r="AL225">
            <v>1.0477382501877153</v>
          </cell>
          <cell r="AM225">
            <v>1.0178137966663789</v>
          </cell>
          <cell r="AN225">
            <v>0.96053324443246391</v>
          </cell>
          <cell r="AO225">
            <v>1.095489996024738</v>
          </cell>
          <cell r="AP225">
            <v>1.2385674214893054</v>
          </cell>
          <cell r="AQ225">
            <v>1.4243525347127011</v>
          </cell>
        </row>
        <row r="227">
          <cell r="B227" t="str">
            <v>Total COGS $/HL</v>
          </cell>
          <cell r="N227">
            <v>37.359834726205392</v>
          </cell>
          <cell r="O227">
            <v>39.602407782826681</v>
          </cell>
          <cell r="Q227">
            <v>37.880034066556483</v>
          </cell>
          <cell r="S227">
            <v>37.880034066556483</v>
          </cell>
          <cell r="U227">
            <v>26.189962756199133</v>
          </cell>
          <cell r="V227">
            <v>27.452003683333043</v>
          </cell>
          <cell r="W227">
            <v>25.466257861899543</v>
          </cell>
          <cell r="X227">
            <v>37.036466045266906</v>
          </cell>
          <cell r="Y227">
            <v>-41.182971577012289</v>
          </cell>
          <cell r="Z227">
            <v>26.815148729191694</v>
          </cell>
          <cell r="AA227">
            <v>31.071367782384648</v>
          </cell>
          <cell r="AB227">
            <v>31.628510360074728</v>
          </cell>
          <cell r="AC227">
            <v>32.503705278167196</v>
          </cell>
          <cell r="AD227">
            <v>31.976444111823092</v>
          </cell>
          <cell r="AE227">
            <v>26.206141614387757</v>
          </cell>
          <cell r="AF227">
            <v>27.383653075863727</v>
          </cell>
          <cell r="AH227">
            <v>35.042854304757554</v>
          </cell>
          <cell r="AI227">
            <v>8.2099507683507138</v>
          </cell>
          <cell r="AJ227">
            <v>31.158905121108006</v>
          </cell>
          <cell r="AK227">
            <v>27.896858086639654</v>
          </cell>
          <cell r="AL227">
            <v>24.976799754138881</v>
          </cell>
          <cell r="AM227">
            <v>30.090864026960112</v>
          </cell>
          <cell r="AN227">
            <v>29.940161613823737</v>
          </cell>
          <cell r="AO227">
            <v>30.383226987460787</v>
          </cell>
          <cell r="AP227">
            <v>30.795472883396933</v>
          </cell>
          <cell r="AQ227">
            <v>1.4243525347127011</v>
          </cell>
        </row>
        <row r="228">
          <cell r="F228" t="str">
            <v>______</v>
          </cell>
          <cell r="G228" t="str">
            <v>______</v>
          </cell>
          <cell r="I228" t="str">
            <v>______</v>
          </cell>
          <cell r="J228" t="str">
            <v>______</v>
          </cell>
          <cell r="L228" t="str">
            <v>______</v>
          </cell>
          <cell r="N228" t="str">
            <v>______</v>
          </cell>
          <cell r="O228" t="str">
            <v>______</v>
          </cell>
          <cell r="Q228" t="str">
            <v>______</v>
          </cell>
          <cell r="S228" t="str">
            <v>______</v>
          </cell>
          <cell r="T228" t="str">
            <v/>
          </cell>
          <cell r="U228" t="str">
            <v>______</v>
          </cell>
          <cell r="V228" t="str">
            <v>______</v>
          </cell>
          <cell r="W228" t="str">
            <v>______</v>
          </cell>
          <cell r="X228" t="str">
            <v>______</v>
          </cell>
          <cell r="Y228" t="str">
            <v>______</v>
          </cell>
          <cell r="Z228" t="str">
            <v>______</v>
          </cell>
          <cell r="AA228" t="str">
            <v>______</v>
          </cell>
          <cell r="AB228" t="str">
            <v>______</v>
          </cell>
          <cell r="AC228" t="str">
            <v>______</v>
          </cell>
          <cell r="AD228" t="str">
            <v>______</v>
          </cell>
          <cell r="AE228" t="str">
            <v>______</v>
          </cell>
          <cell r="AF228" t="str">
            <v>______</v>
          </cell>
          <cell r="AH228" t="str">
            <v>______</v>
          </cell>
          <cell r="AI228" t="str">
            <v>______</v>
          </cell>
          <cell r="AJ228" t="str">
            <v>______</v>
          </cell>
          <cell r="AK228" t="str">
            <v>______</v>
          </cell>
          <cell r="AL228" t="str">
            <v>______</v>
          </cell>
          <cell r="AM228" t="str">
            <v>______</v>
          </cell>
          <cell r="AN228" t="str">
            <v>______</v>
          </cell>
          <cell r="AO228" t="str">
            <v>______</v>
          </cell>
          <cell r="AP228" t="str">
            <v>______</v>
          </cell>
          <cell r="AQ228" t="str">
            <v>______</v>
          </cell>
        </row>
        <row r="229">
          <cell r="B229" t="str">
            <v>Gross Profit</v>
          </cell>
          <cell r="F229">
            <v>0</v>
          </cell>
          <cell r="G229">
            <v>0</v>
          </cell>
          <cell r="I229">
            <v>4827</v>
          </cell>
          <cell r="J229">
            <v>2270</v>
          </cell>
          <cell r="L229">
            <v>7097</v>
          </cell>
          <cell r="N229">
            <v>5955</v>
          </cell>
          <cell r="O229">
            <v>1543.979502731949</v>
          </cell>
          <cell r="Q229">
            <v>7498.979502731946</v>
          </cell>
          <cell r="S229">
            <v>7498.979502731946</v>
          </cell>
          <cell r="T229" t="str">
            <v/>
          </cell>
          <cell r="U229">
            <v>366.16798954841033</v>
          </cell>
          <cell r="V229">
            <v>436.00833853725771</v>
          </cell>
          <cell r="W229">
            <v>1112.1936092344185</v>
          </cell>
          <cell r="X229">
            <v>1177.372466619855</v>
          </cell>
          <cell r="Y229">
            <v>8280.7424609330155</v>
          </cell>
          <cell r="Z229">
            <v>1585.1590118661175</v>
          </cell>
          <cell r="AA229">
            <v>2607.8274222718701</v>
          </cell>
          <cell r="AB229">
            <v>2157.634111860375</v>
          </cell>
          <cell r="AC229">
            <v>1751.0039000339239</v>
          </cell>
          <cell r="AD229">
            <v>2050.7713570615356</v>
          </cell>
          <cell r="AE229">
            <v>2584.8389113969329</v>
          </cell>
          <cell r="AF229">
            <v>2680.8989358210415</v>
          </cell>
          <cell r="AH229">
            <v>1240.804116129372</v>
          </cell>
          <cell r="AI229">
            <v>11514.245104599402</v>
          </cell>
          <cell r="AJ229">
            <v>6668.7764181814673</v>
          </cell>
          <cell r="AK229">
            <v>7468.8201882948069</v>
          </cell>
          <cell r="AL229">
            <v>26892.645827205051</v>
          </cell>
          <cell r="AM229">
            <v>24353.74984439585</v>
          </cell>
          <cell r="AN229">
            <v>29119.48735730127</v>
          </cell>
          <cell r="AO229">
            <v>28845.426083772494</v>
          </cell>
          <cell r="AP229">
            <v>28845.125022327462</v>
          </cell>
          <cell r="AQ229">
            <v>77496.011389217747</v>
          </cell>
        </row>
        <row r="231">
          <cell r="B231" t="str">
            <v>Sales - Variable commercial exp. (Excl. Amortization)</v>
          </cell>
          <cell r="F231">
            <v>0</v>
          </cell>
          <cell r="G231">
            <v>0</v>
          </cell>
          <cell r="I231">
            <v>3041</v>
          </cell>
          <cell r="J231">
            <v>1082</v>
          </cell>
          <cell r="L231">
            <v>4123</v>
          </cell>
          <cell r="N231">
            <v>0</v>
          </cell>
          <cell r="O231">
            <v>0</v>
          </cell>
          <cell r="Q231">
            <v>0</v>
          </cell>
          <cell r="S231">
            <v>0</v>
          </cell>
          <cell r="T231" t="str">
            <v/>
          </cell>
          <cell r="U231">
            <v>-38.493311598529544</v>
          </cell>
          <cell r="V231">
            <v>-38.493311598529544</v>
          </cell>
          <cell r="W231">
            <v>-38.493311598529544</v>
          </cell>
          <cell r="X231">
            <v>412.45444521277591</v>
          </cell>
          <cell r="Y231">
            <v>-35.299008385116188</v>
          </cell>
          <cell r="Z231">
            <v>660.90684969313952</v>
          </cell>
          <cell r="AA231">
            <v>-38.493311598529544</v>
          </cell>
          <cell r="AB231">
            <v>-38.493311598529544</v>
          </cell>
          <cell r="AC231">
            <v>-38.493311598529544</v>
          </cell>
          <cell r="AD231">
            <v>-38.493311598529544</v>
          </cell>
          <cell r="AE231">
            <v>-38.493311598529544</v>
          </cell>
          <cell r="AF231">
            <v>-38.493311598529544</v>
          </cell>
          <cell r="AH231">
            <v>-115.47993479558863</v>
          </cell>
          <cell r="AI231">
            <v>1571</v>
          </cell>
          <cell r="AJ231">
            <v>1796.8706923484533</v>
          </cell>
          <cell r="AK231">
            <v>2360.127498675261</v>
          </cell>
          <cell r="AL231">
            <v>5612.5182562281261</v>
          </cell>
          <cell r="AM231">
            <v>6644.1598528289096</v>
          </cell>
          <cell r="AN231">
            <v>8096.4352304964304</v>
          </cell>
          <cell r="AO231">
            <v>8163.862301602423</v>
          </cell>
          <cell r="AP231">
            <v>8303.9031415917907</v>
          </cell>
          <cell r="AQ231">
            <v>0</v>
          </cell>
        </row>
        <row r="232">
          <cell r="B232" t="str">
            <v>Sales - Variable marketing exp. (Excl. Amortization)</v>
          </cell>
          <cell r="N232">
            <v>411</v>
          </cell>
          <cell r="O232">
            <v>0</v>
          </cell>
          <cell r="Q232">
            <v>411</v>
          </cell>
          <cell r="S232">
            <v>411</v>
          </cell>
          <cell r="U232">
            <v>0</v>
          </cell>
          <cell r="V232">
            <v>0</v>
          </cell>
          <cell r="W232">
            <v>0</v>
          </cell>
          <cell r="X232">
            <v>0</v>
          </cell>
          <cell r="Y232">
            <v>0</v>
          </cell>
          <cell r="Z232">
            <v>0</v>
          </cell>
          <cell r="AA232">
            <v>0</v>
          </cell>
          <cell r="AB232">
            <v>0</v>
          </cell>
          <cell r="AC232">
            <v>0</v>
          </cell>
          <cell r="AD232">
            <v>0</v>
          </cell>
          <cell r="AE232">
            <v>0</v>
          </cell>
          <cell r="AF232">
            <v>0</v>
          </cell>
          <cell r="AH232">
            <v>0</v>
          </cell>
          <cell r="AI232">
            <v>0</v>
          </cell>
          <cell r="AJ232">
            <v>0</v>
          </cell>
          <cell r="AK232">
            <v>0</v>
          </cell>
          <cell r="AL232">
            <v>0</v>
          </cell>
          <cell r="AM232">
            <v>0</v>
          </cell>
          <cell r="AN232">
            <v>0</v>
          </cell>
          <cell r="AO232">
            <v>0</v>
          </cell>
          <cell r="AP232">
            <v>0</v>
          </cell>
          <cell r="AQ232">
            <v>0</v>
          </cell>
        </row>
        <row r="233">
          <cell r="B233" t="str">
            <v>G&amp;A - Fixed (Excl. Amortization)</v>
          </cell>
          <cell r="F233">
            <v>0</v>
          </cell>
          <cell r="G233">
            <v>0</v>
          </cell>
          <cell r="I233">
            <v>0</v>
          </cell>
          <cell r="J233">
            <v>0</v>
          </cell>
          <cell r="L233">
            <v>0</v>
          </cell>
          <cell r="N233">
            <v>204</v>
          </cell>
          <cell r="O233">
            <v>397.99235216484203</v>
          </cell>
          <cell r="Q233">
            <v>601.99235216484203</v>
          </cell>
          <cell r="S233">
            <v>601.99235216484203</v>
          </cell>
          <cell r="T233" t="str">
            <v/>
          </cell>
          <cell r="U233">
            <v>94.534727351418226</v>
          </cell>
          <cell r="V233">
            <v>94.534727351418226</v>
          </cell>
          <cell r="W233">
            <v>94.534727351418226</v>
          </cell>
          <cell r="X233">
            <v>36.260841038155228</v>
          </cell>
          <cell r="Y233">
            <v>2962.9987638466528</v>
          </cell>
          <cell r="Z233">
            <v>81.336639266858953</v>
          </cell>
          <cell r="AA233">
            <v>94.534727351418226</v>
          </cell>
          <cell r="AB233">
            <v>94.534727351418226</v>
          </cell>
          <cell r="AC233">
            <v>94.534727351418226</v>
          </cell>
          <cell r="AD233">
            <v>94.534727351418226</v>
          </cell>
          <cell r="AE233">
            <v>94.534727351418226</v>
          </cell>
          <cell r="AF233">
            <v>94.534727351418226</v>
          </cell>
          <cell r="AH233">
            <v>283.60418205425469</v>
          </cell>
          <cell r="AI233">
            <v>186.47999215399355</v>
          </cell>
          <cell r="AJ233">
            <v>186.47999215399355</v>
          </cell>
          <cell r="AK233">
            <v>186.47999215399355</v>
          </cell>
          <cell r="AL233">
            <v>843.04415851623526</v>
          </cell>
          <cell r="AM233">
            <v>927.34857436785887</v>
          </cell>
          <cell r="AN233">
            <v>1020.0834318046449</v>
          </cell>
          <cell r="AO233">
            <v>1122.0917749851094</v>
          </cell>
          <cell r="AP233">
            <v>1234.3009524836204</v>
          </cell>
          <cell r="AQ233">
            <v>1357.7310477319827</v>
          </cell>
        </row>
        <row r="234">
          <cell r="F234" t="str">
            <v>______</v>
          </cell>
          <cell r="G234" t="str">
            <v>______</v>
          </cell>
          <cell r="I234" t="str">
            <v>______</v>
          </cell>
          <cell r="J234" t="str">
            <v>______</v>
          </cell>
          <cell r="L234" t="str">
            <v>______</v>
          </cell>
          <cell r="N234" t="str">
            <v>______</v>
          </cell>
          <cell r="O234" t="str">
            <v>______</v>
          </cell>
          <cell r="Q234" t="str">
            <v>______</v>
          </cell>
          <cell r="S234" t="str">
            <v>______</v>
          </cell>
          <cell r="T234" t="str">
            <v/>
          </cell>
          <cell r="U234" t="str">
            <v>______</v>
          </cell>
          <cell r="V234" t="str">
            <v>______</v>
          </cell>
          <cell r="W234" t="str">
            <v>______</v>
          </cell>
          <cell r="X234" t="str">
            <v>______</v>
          </cell>
          <cell r="Y234" t="str">
            <v>______</v>
          </cell>
          <cell r="Z234" t="str">
            <v>______</v>
          </cell>
          <cell r="AA234" t="str">
            <v>______</v>
          </cell>
          <cell r="AB234" t="str">
            <v>______</v>
          </cell>
          <cell r="AC234" t="str">
            <v>______</v>
          </cell>
          <cell r="AD234" t="str">
            <v>______</v>
          </cell>
          <cell r="AE234" t="str">
            <v>______</v>
          </cell>
          <cell r="AF234" t="str">
            <v>______</v>
          </cell>
          <cell r="AH234" t="str">
            <v>______</v>
          </cell>
          <cell r="AI234" t="str">
            <v>______</v>
          </cell>
          <cell r="AJ234" t="str">
            <v>______</v>
          </cell>
          <cell r="AK234" t="str">
            <v>______</v>
          </cell>
          <cell r="AL234" t="str">
            <v>______</v>
          </cell>
          <cell r="AM234" t="str">
            <v>______</v>
          </cell>
          <cell r="AN234" t="str">
            <v>______</v>
          </cell>
          <cell r="AO234" t="str">
            <v>______</v>
          </cell>
          <cell r="AP234" t="str">
            <v>______</v>
          </cell>
          <cell r="AQ234" t="str">
            <v>______</v>
          </cell>
        </row>
        <row r="236">
          <cell r="B236" t="str">
            <v>EBITDA</v>
          </cell>
          <cell r="F236">
            <v>0</v>
          </cell>
          <cell r="G236">
            <v>0</v>
          </cell>
          <cell r="I236">
            <v>1786</v>
          </cell>
          <cell r="J236">
            <v>1188</v>
          </cell>
          <cell r="L236">
            <v>2974</v>
          </cell>
          <cell r="N236">
            <v>5340</v>
          </cell>
          <cell r="O236">
            <v>1145.9871505671069</v>
          </cell>
          <cell r="Q236">
            <v>6485.9871505671035</v>
          </cell>
          <cell r="S236">
            <v>6485.9871505671035</v>
          </cell>
          <cell r="U236">
            <v>310.12657379552167</v>
          </cell>
          <cell r="V236">
            <v>379.96692278436905</v>
          </cell>
          <cell r="W236">
            <v>1056.1521934815298</v>
          </cell>
          <cell r="X236">
            <v>728.65718036892383</v>
          </cell>
          <cell r="Y236">
            <v>5353.0427054714792</v>
          </cell>
          <cell r="Z236">
            <v>842.91552290611901</v>
          </cell>
          <cell r="AA236">
            <v>2551.7860065189816</v>
          </cell>
          <cell r="AB236">
            <v>2101.5926961074865</v>
          </cell>
          <cell r="AC236">
            <v>1694.9624842810351</v>
          </cell>
          <cell r="AD236">
            <v>1994.7299413086469</v>
          </cell>
          <cell r="AE236">
            <v>2528.7974956440444</v>
          </cell>
          <cell r="AF236">
            <v>2624.857520068153</v>
          </cell>
          <cell r="AH236">
            <v>1072.6798688707058</v>
          </cell>
          <cell r="AI236">
            <v>9756.7651124454078</v>
          </cell>
          <cell r="AJ236">
            <v>4685.4257336790206</v>
          </cell>
          <cell r="AK236">
            <v>4922.2126974655521</v>
          </cell>
          <cell r="AL236">
            <v>20437.083412460692</v>
          </cell>
          <cell r="AM236">
            <v>16782.241417199082</v>
          </cell>
          <cell r="AN236">
            <v>20002.968695000196</v>
          </cell>
          <cell r="AO236">
            <v>19559.472007184962</v>
          </cell>
          <cell r="AP236">
            <v>19306.92092825205</v>
          </cell>
          <cell r="AQ236">
            <v>76138.280341485763</v>
          </cell>
        </row>
        <row r="237">
          <cell r="B237" t="str">
            <v xml:space="preserve"> EBITDA/HL</v>
          </cell>
          <cell r="I237">
            <v>4.8311922982246855</v>
          </cell>
          <cell r="J237">
            <v>6.0247499160794931</v>
          </cell>
          <cell r="L237">
            <v>5.2463749172275866</v>
          </cell>
          <cell r="N237">
            <v>7.7296209778355989</v>
          </cell>
          <cell r="O237">
            <v>5.492300391784207</v>
          </cell>
          <cell r="Q237">
            <v>7.2106400288843293</v>
          </cell>
          <cell r="S237">
            <v>7.2106400288843293</v>
          </cell>
          <cell r="U237">
            <v>5.4357341958400589</v>
          </cell>
          <cell r="V237">
            <v>7.7485128245863182</v>
          </cell>
          <cell r="W237">
            <v>13.60190030163959</v>
          </cell>
          <cell r="X237">
            <v>9.1079642855936918</v>
          </cell>
          <cell r="Y237">
            <v>53.24503367422097</v>
          </cell>
          <cell r="Z237">
            <v>7.3623506236886982</v>
          </cell>
          <cell r="AA237">
            <v>20.262742192782348</v>
          </cell>
          <cell r="AB237">
            <v>20.18821033724771</v>
          </cell>
          <cell r="AC237">
            <v>19.916156229324457</v>
          </cell>
          <cell r="AD237">
            <v>20.726835703910542</v>
          </cell>
          <cell r="AE237">
            <v>23.578531427916499</v>
          </cell>
          <cell r="AF237">
            <v>22.841731019172023</v>
          </cell>
          <cell r="AH237">
            <v>6.1994299269596578</v>
          </cell>
          <cell r="AI237">
            <v>35.411413487095253</v>
          </cell>
          <cell r="AJ237">
            <v>14.867769894613181</v>
          </cell>
          <cell r="AK237">
            <v>15.459016524495773</v>
          </cell>
          <cell r="AL237">
            <v>18.88652655944481</v>
          </cell>
          <cell r="AM237">
            <v>13.100891036064857</v>
          </cell>
          <cell r="AN237">
            <v>12.814201598334527</v>
          </cell>
          <cell r="AO237">
            <v>12.426602291731234</v>
          </cell>
          <cell r="AP237">
            <v>12.059288524829512</v>
          </cell>
          <cell r="AQ237">
            <v>47.556702274507032</v>
          </cell>
        </row>
        <row r="238">
          <cell r="B238" t="str">
            <v>EBITDA Margin</v>
          </cell>
          <cell r="F238">
            <v>0</v>
          </cell>
          <cell r="G238">
            <v>0</v>
          </cell>
          <cell r="I238">
            <v>0.10331462949036849</v>
          </cell>
          <cell r="J238">
            <v>0.13242670828224279</v>
          </cell>
          <cell r="L238">
            <v>0.11326072054231091</v>
          </cell>
          <cell r="N238">
            <v>0.16810955454116167</v>
          </cell>
          <cell r="O238">
            <v>0.11685213206295275</v>
          </cell>
          <cell r="Q238">
            <v>0.15601757741715616</v>
          </cell>
          <cell r="S238">
            <v>0.15601757741715616</v>
          </cell>
          <cell r="U238">
            <v>0.16669960337638828</v>
          </cell>
          <cell r="V238">
            <v>0.21320306334184894</v>
          </cell>
          <cell r="W238">
            <v>0.34184303381884884</v>
          </cell>
          <cell r="X238">
            <v>0.17598836911221216</v>
          </cell>
          <cell r="Y238">
            <v>1.2928895520482921</v>
          </cell>
          <cell r="Z238">
            <v>0.18106868138761101</v>
          </cell>
          <cell r="AA238">
            <v>0.39133042220517877</v>
          </cell>
          <cell r="AB238">
            <v>0.38560187395360085</v>
          </cell>
          <cell r="AC238">
            <v>0.37522177348857982</v>
          </cell>
          <cell r="AD238">
            <v>0.38897634089684369</v>
          </cell>
          <cell r="AE238">
            <v>0.46869095640176966</v>
          </cell>
          <cell r="AF238">
            <v>0.4504112051971299</v>
          </cell>
          <cell r="AH238">
            <v>0.1468574143159902</v>
          </cell>
          <cell r="AI238">
            <v>0.70822826974190511</v>
          </cell>
          <cell r="AJ238">
            <v>0.28416864483250398</v>
          </cell>
          <cell r="AK238">
            <v>0.30102898785849713</v>
          </cell>
          <cell r="AL238">
            <v>0.37902599137717979</v>
          </cell>
          <cell r="AM238">
            <v>0.26680766751040302</v>
          </cell>
          <cell r="AN238">
            <v>0.26369631532316262</v>
          </cell>
          <cell r="AO238">
            <v>0.2551170301387754</v>
          </cell>
          <cell r="AP238">
            <v>0.2470537140559739</v>
          </cell>
          <cell r="AQ238">
            <v>0.9543960436288017</v>
          </cell>
        </row>
        <row r="239">
          <cell r="F239">
            <v>0</v>
          </cell>
          <cell r="G239">
            <v>0</v>
          </cell>
        </row>
        <row r="240">
          <cell r="B240" t="str">
            <v>Non-Recurring&amp;Extraordinary Items</v>
          </cell>
          <cell r="F240">
            <v>0</v>
          </cell>
          <cell r="G240">
            <v>0</v>
          </cell>
          <cell r="I240">
            <v>0</v>
          </cell>
          <cell r="J240">
            <v>0</v>
          </cell>
          <cell r="L240">
            <v>0</v>
          </cell>
          <cell r="N240">
            <v>-242</v>
          </cell>
          <cell r="O240">
            <v>134.80511323764955</v>
          </cell>
          <cell r="Q240">
            <v>-107.19488676235045</v>
          </cell>
          <cell r="S240">
            <v>-107.19488676235045</v>
          </cell>
          <cell r="T240" t="str">
            <v/>
          </cell>
          <cell r="U240">
            <v>0</v>
          </cell>
          <cell r="V240">
            <v>0</v>
          </cell>
          <cell r="W240">
            <v>0</v>
          </cell>
          <cell r="X240">
            <v>-3.203853167409338E-2</v>
          </cell>
          <cell r="Y240">
            <v>728.65718036892395</v>
          </cell>
          <cell r="Z240">
            <v>5.5381523724251529E-2</v>
          </cell>
          <cell r="AA240">
            <v>0</v>
          </cell>
          <cell r="AB240">
            <v>0</v>
          </cell>
          <cell r="AC240">
            <v>0</v>
          </cell>
          <cell r="AD240">
            <v>0</v>
          </cell>
          <cell r="AE240">
            <v>0</v>
          </cell>
          <cell r="AF240">
            <v>0</v>
          </cell>
          <cell r="AH240">
            <v>0</v>
          </cell>
          <cell r="AI240">
            <v>0</v>
          </cell>
          <cell r="AJ240">
            <v>0</v>
          </cell>
          <cell r="AK240">
            <v>0</v>
          </cell>
          <cell r="AL240">
            <v>0</v>
          </cell>
          <cell r="AM240">
            <v>0</v>
          </cell>
          <cell r="AN240">
            <v>0</v>
          </cell>
          <cell r="AO240">
            <v>0</v>
          </cell>
          <cell r="AP240">
            <v>0</v>
          </cell>
          <cell r="AQ240">
            <v>0</v>
          </cell>
        </row>
        <row r="241">
          <cell r="B241" t="str">
            <v>Forex</v>
          </cell>
          <cell r="I241">
            <v>0</v>
          </cell>
          <cell r="J241">
            <v>0</v>
          </cell>
          <cell r="L241">
            <v>0</v>
          </cell>
          <cell r="N241">
            <v>-70</v>
          </cell>
          <cell r="O241">
            <v>-16.866855684539452</v>
          </cell>
          <cell r="Q241">
            <v>-86.866855684539445</v>
          </cell>
          <cell r="S241">
            <v>-86.866855684539445</v>
          </cell>
          <cell r="T241" t="str">
            <v/>
          </cell>
          <cell r="U241">
            <v>-30.729758674177031</v>
          </cell>
          <cell r="V241">
            <v>-30.729758674177031</v>
          </cell>
          <cell r="W241">
            <v>-30.729758674177031</v>
          </cell>
          <cell r="X241">
            <v>-4.0262822754833145</v>
          </cell>
          <cell r="Y241">
            <v>0.17598836911221219</v>
          </cell>
          <cell r="Z241">
            <v>166.39574998813583</v>
          </cell>
          <cell r="AA241">
            <v>-30.729758674177031</v>
          </cell>
          <cell r="AB241">
            <v>-30.729758674177031</v>
          </cell>
          <cell r="AC241">
            <v>-30.729758674177031</v>
          </cell>
          <cell r="AD241">
            <v>-30.729758674177031</v>
          </cell>
          <cell r="AE241">
            <v>-30.729758674177031</v>
          </cell>
          <cell r="AF241">
            <v>-30.729758674177031</v>
          </cell>
          <cell r="AH241">
            <v>-92.189276022531089</v>
          </cell>
          <cell r="AI241">
            <v>0</v>
          </cell>
          <cell r="AJ241">
            <v>0</v>
          </cell>
          <cell r="AK241">
            <v>0</v>
          </cell>
          <cell r="AL241">
            <v>0</v>
          </cell>
          <cell r="AM241">
            <v>0</v>
          </cell>
          <cell r="AN241">
            <v>0</v>
          </cell>
          <cell r="AO241">
            <v>0</v>
          </cell>
          <cell r="AP241">
            <v>0</v>
          </cell>
          <cell r="AQ241">
            <v>0</v>
          </cell>
        </row>
        <row r="242">
          <cell r="B242" t="str">
            <v>Gain/(loss) from disposal of Fixed assets</v>
          </cell>
          <cell r="N242">
            <v>-122</v>
          </cell>
          <cell r="O242">
            <v>0</v>
          </cell>
          <cell r="Q242">
            <v>-122</v>
          </cell>
          <cell r="U242">
            <v>-17.348153857980328</v>
          </cell>
          <cell r="V242">
            <v>-17.348153857980328</v>
          </cell>
          <cell r="W242">
            <v>-17.348153857980328</v>
          </cell>
          <cell r="X242">
            <v>0</v>
          </cell>
          <cell r="Y242">
            <v>-217.94579614416273</v>
          </cell>
          <cell r="Z242">
            <v>4.1282649101747166</v>
          </cell>
          <cell r="AA242">
            <v>-17.348153857980328</v>
          </cell>
          <cell r="AB242">
            <v>-17.348153857980328</v>
          </cell>
          <cell r="AC242">
            <v>-17.348153857980328</v>
          </cell>
          <cell r="AD242">
            <v>-17.348153857980328</v>
          </cell>
          <cell r="AE242">
            <v>-17.348153857980328</v>
          </cell>
          <cell r="AF242">
            <v>-17.348153857980328</v>
          </cell>
          <cell r="AH242">
            <v>-52.044461573940985</v>
          </cell>
          <cell r="AI242">
            <v>0</v>
          </cell>
          <cell r="AJ242">
            <v>0</v>
          </cell>
          <cell r="AK242">
            <v>0</v>
          </cell>
          <cell r="AL242">
            <v>0</v>
          </cell>
          <cell r="AM242">
            <v>0</v>
          </cell>
          <cell r="AN242">
            <v>0</v>
          </cell>
          <cell r="AO242">
            <v>0</v>
          </cell>
          <cell r="AP242">
            <v>0</v>
          </cell>
          <cell r="AQ242">
            <v>0</v>
          </cell>
        </row>
        <row r="244">
          <cell r="B244" t="str">
            <v>Operating Income</v>
          </cell>
          <cell r="F244">
            <v>0</v>
          </cell>
          <cell r="G244">
            <v>0</v>
          </cell>
          <cell r="I244">
            <v>1786.1033146294903</v>
          </cell>
          <cell r="J244">
            <v>1188.1324267082823</v>
          </cell>
          <cell r="L244">
            <v>2974.1132607205423</v>
          </cell>
          <cell r="N244">
            <v>4906</v>
          </cell>
          <cell r="O244">
            <v>1263.9254081202171</v>
          </cell>
          <cell r="Q244">
            <v>6169.9254081202134</v>
          </cell>
          <cell r="S244">
            <v>6291.9254081202134</v>
          </cell>
          <cell r="U244">
            <v>262.04866126336429</v>
          </cell>
          <cell r="V244">
            <v>331.88901025221168</v>
          </cell>
          <cell r="W244">
            <v>1008.0742809493725</v>
          </cell>
          <cell r="X244">
            <v>724.5988595617664</v>
          </cell>
          <cell r="Y244">
            <v>5863.930078065353</v>
          </cell>
          <cell r="Z244">
            <v>1013.4949193281539</v>
          </cell>
          <cell r="AA244">
            <v>2503.7080939868242</v>
          </cell>
          <cell r="AB244">
            <v>2053.5147835753291</v>
          </cell>
          <cell r="AC244">
            <v>1646.8845717488778</v>
          </cell>
          <cell r="AD244">
            <v>1946.6520287764895</v>
          </cell>
          <cell r="AE244">
            <v>2480.719583111887</v>
          </cell>
          <cell r="AF244">
            <v>2576.7796075359956</v>
          </cell>
          <cell r="AH244">
            <v>928.44613127423372</v>
          </cell>
          <cell r="AI244">
            <v>9756.7651124454078</v>
          </cell>
          <cell r="AJ244">
            <v>4685.4257336790206</v>
          </cell>
          <cell r="AK244">
            <v>4922.2126974655521</v>
          </cell>
          <cell r="AL244">
            <v>20437.083412460692</v>
          </cell>
          <cell r="AM244">
            <v>16782.241417199082</v>
          </cell>
          <cell r="AN244">
            <v>20002.968695000196</v>
          </cell>
          <cell r="AO244">
            <v>19559.472007184962</v>
          </cell>
          <cell r="AP244">
            <v>19306.92092825205</v>
          </cell>
          <cell r="AQ244">
            <v>76138.280341485763</v>
          </cell>
        </row>
        <row r="246">
          <cell r="B246" t="str">
            <v>Transfers</v>
          </cell>
          <cell r="I246">
            <v>0</v>
          </cell>
          <cell r="J246">
            <v>488</v>
          </cell>
          <cell r="L246">
            <v>488</v>
          </cell>
          <cell r="N246">
            <v>1860</v>
          </cell>
          <cell r="O246">
            <v>574.04362505231563</v>
          </cell>
          <cell r="Q246">
            <v>2434.0436250523157</v>
          </cell>
          <cell r="S246">
            <v>2434.0436250523157</v>
          </cell>
          <cell r="U246">
            <v>0</v>
          </cell>
          <cell r="V246">
            <v>0</v>
          </cell>
          <cell r="W246">
            <v>0</v>
          </cell>
          <cell r="X246">
            <v>217.94579614416273</v>
          </cell>
          <cell r="Y246">
            <v>36.260841038155228</v>
          </cell>
          <cell r="Z246">
            <v>205.48488944689879</v>
          </cell>
          <cell r="AA246">
            <v>0</v>
          </cell>
          <cell r="AB246">
            <v>0</v>
          </cell>
          <cell r="AC246">
            <v>0</v>
          </cell>
          <cell r="AD246">
            <v>0</v>
          </cell>
          <cell r="AE246">
            <v>0</v>
          </cell>
          <cell r="AF246">
            <v>0</v>
          </cell>
          <cell r="AH246">
            <v>478.12589042228001</v>
          </cell>
          <cell r="AI246">
            <v>459.69152662921675</v>
          </cell>
          <cell r="AJ246">
            <v>0</v>
          </cell>
          <cell r="AK246">
            <v>0</v>
          </cell>
          <cell r="AL246">
            <v>937.8174170514967</v>
          </cell>
          <cell r="AM246">
            <v>1211.141317320134</v>
          </cell>
          <cell r="AN246">
            <v>1475.87165990377</v>
          </cell>
          <cell r="AO246">
            <v>1488.1627115237245</v>
          </cell>
          <cell r="AP246">
            <v>1513.6902802728607</v>
          </cell>
          <cell r="AQ246">
            <v>1539.6557425138817</v>
          </cell>
        </row>
        <row r="248">
          <cell r="B248" t="str">
            <v>Depreciation</v>
          </cell>
          <cell r="F248">
            <v>0</v>
          </cell>
          <cell r="G248">
            <v>0</v>
          </cell>
          <cell r="I248">
            <v>112.12</v>
          </cell>
          <cell r="J248">
            <v>57</v>
          </cell>
          <cell r="L248">
            <v>169.12</v>
          </cell>
          <cell r="N248">
            <v>592.10695757916096</v>
          </cell>
          <cell r="O248">
            <v>172.09722640921635</v>
          </cell>
          <cell r="Q248">
            <v>764.20418398837728</v>
          </cell>
          <cell r="S248">
            <v>764.20418398837728</v>
          </cell>
          <cell r="T248" t="str">
            <v/>
          </cell>
          <cell r="U248">
            <v>129.46108427606995</v>
          </cell>
          <cell r="V248">
            <v>129.46108427606995</v>
          </cell>
          <cell r="W248">
            <v>129.46108427606995</v>
          </cell>
          <cell r="X248">
            <v>274.07041535286436</v>
          </cell>
          <cell r="Y248">
            <v>-8.6806907358699554</v>
          </cell>
          <cell r="Z248">
            <v>100.05574685206378</v>
          </cell>
          <cell r="AA248">
            <v>129.46108427606995</v>
          </cell>
          <cell r="AB248">
            <v>129.46108427606995</v>
          </cell>
          <cell r="AC248">
            <v>129.46108427606995</v>
          </cell>
          <cell r="AD248">
            <v>129.46108427606995</v>
          </cell>
          <cell r="AE248">
            <v>129.46108427606995</v>
          </cell>
          <cell r="AF248">
            <v>129.46108427606995</v>
          </cell>
          <cell r="AH248">
            <v>388.38325282820983</v>
          </cell>
          <cell r="AI248">
            <v>388.38325282820983</v>
          </cell>
          <cell r="AJ248">
            <v>388.38325282820983</v>
          </cell>
          <cell r="AK248">
            <v>388.38325282820983</v>
          </cell>
          <cell r="AL248">
            <v>991.18970440546821</v>
          </cell>
          <cell r="AM248">
            <v>1156.2680231190527</v>
          </cell>
          <cell r="AN248">
            <v>1394.4317127407182</v>
          </cell>
          <cell r="AO248">
            <v>1409.3684130447216</v>
          </cell>
          <cell r="AP248">
            <v>1436.5756072717484</v>
          </cell>
          <cell r="AQ248">
            <v>1466.4973768579684</v>
          </cell>
        </row>
        <row r="249">
          <cell r="F249" t="str">
            <v>______</v>
          </cell>
          <cell r="G249" t="str">
            <v>______</v>
          </cell>
          <cell r="I249" t="str">
            <v>______</v>
          </cell>
          <cell r="J249" t="str">
            <v>______</v>
          </cell>
          <cell r="L249" t="str">
            <v>______</v>
          </cell>
          <cell r="N249" t="str">
            <v>______</v>
          </cell>
          <cell r="O249" t="str">
            <v>______</v>
          </cell>
          <cell r="Q249" t="str">
            <v>______</v>
          </cell>
          <cell r="S249" t="str">
            <v>______</v>
          </cell>
          <cell r="T249" t="str">
            <v/>
          </cell>
          <cell r="U249" t="str">
            <v>______</v>
          </cell>
          <cell r="V249" t="str">
            <v>______</v>
          </cell>
          <cell r="W249" t="str">
            <v>______</v>
          </cell>
          <cell r="X249" t="str">
            <v>______</v>
          </cell>
          <cell r="Y249" t="str">
            <v>______</v>
          </cell>
          <cell r="Z249" t="str">
            <v>______</v>
          </cell>
          <cell r="AA249" t="str">
            <v>______</v>
          </cell>
          <cell r="AB249" t="str">
            <v>______</v>
          </cell>
          <cell r="AC249" t="str">
            <v>______</v>
          </cell>
          <cell r="AD249" t="str">
            <v>______</v>
          </cell>
          <cell r="AE249" t="str">
            <v>______</v>
          </cell>
          <cell r="AF249" t="str">
            <v>______</v>
          </cell>
          <cell r="AH249" t="str">
            <v>______</v>
          </cell>
          <cell r="AI249" t="str">
            <v>______</v>
          </cell>
          <cell r="AJ249" t="str">
            <v>______</v>
          </cell>
          <cell r="AK249" t="str">
            <v>______</v>
          </cell>
          <cell r="AL249" t="str">
            <v>______</v>
          </cell>
          <cell r="AM249" t="str">
            <v>______</v>
          </cell>
          <cell r="AN249" t="str">
            <v>______</v>
          </cell>
          <cell r="AO249" t="str">
            <v>______</v>
          </cell>
          <cell r="AP249" t="str">
            <v>______</v>
          </cell>
          <cell r="AQ249" t="str">
            <v>______</v>
          </cell>
        </row>
        <row r="250">
          <cell r="B250" t="str">
            <v>EBITA</v>
          </cell>
          <cell r="F250">
            <v>0</v>
          </cell>
          <cell r="G250">
            <v>0</v>
          </cell>
          <cell r="I250">
            <v>1673.9833146294905</v>
          </cell>
          <cell r="J250">
            <v>643.13242670828231</v>
          </cell>
          <cell r="L250">
            <v>2316.9932607205424</v>
          </cell>
          <cell r="N250">
            <v>2453.8930424208393</v>
          </cell>
          <cell r="O250">
            <v>517.78455665868512</v>
          </cell>
          <cell r="Q250">
            <v>2971.67759907952</v>
          </cell>
          <cell r="S250">
            <v>3093.6775990795204</v>
          </cell>
          <cell r="T250" t="str">
            <v/>
          </cell>
          <cell r="U250">
            <v>132.58757698729434</v>
          </cell>
          <cell r="V250">
            <v>202.42792597614172</v>
          </cell>
          <cell r="W250">
            <v>878.61319667330247</v>
          </cell>
          <cell r="X250">
            <v>232.58264806473932</v>
          </cell>
          <cell r="Y250">
            <v>5836.3499277630672</v>
          </cell>
          <cell r="Z250">
            <v>707.95428302919129</v>
          </cell>
          <cell r="AA250">
            <v>2374.2470097107544</v>
          </cell>
          <cell r="AB250">
            <v>1924.0536992992593</v>
          </cell>
          <cell r="AC250">
            <v>1517.4234874728079</v>
          </cell>
          <cell r="AD250">
            <v>1817.1909445004196</v>
          </cell>
          <cell r="AE250">
            <v>2351.2584988358171</v>
          </cell>
          <cell r="AF250">
            <v>2447.3185232599258</v>
          </cell>
          <cell r="AH250">
            <v>61.936988023743879</v>
          </cell>
          <cell r="AI250">
            <v>8908.6903329879824</v>
          </cell>
          <cell r="AJ250">
            <v>4297.0424808508105</v>
          </cell>
          <cell r="AK250">
            <v>4533.829444637342</v>
          </cell>
          <cell r="AL250">
            <v>18508.076291003727</v>
          </cell>
          <cell r="AM250">
            <v>14414.832076759894</v>
          </cell>
          <cell r="AN250">
            <v>17132.665322355708</v>
          </cell>
          <cell r="AO250">
            <v>16661.940882616516</v>
          </cell>
          <cell r="AP250">
            <v>16356.655040707441</v>
          </cell>
          <cell r="AQ250">
            <v>73132.127222113922</v>
          </cell>
        </row>
        <row r="253">
          <cell r="B253" t="str">
            <v>CAPEX</v>
          </cell>
          <cell r="F253">
            <v>0</v>
          </cell>
          <cell r="G253">
            <v>0</v>
          </cell>
          <cell r="I253">
            <v>0</v>
          </cell>
          <cell r="J253">
            <v>2568</v>
          </cell>
          <cell r="L253">
            <v>2568</v>
          </cell>
          <cell r="N253">
            <v>3435.3998197482224</v>
          </cell>
          <cell r="O253">
            <v>698.42371654367935</v>
          </cell>
          <cell r="Q253">
            <v>4133.8235362919022</v>
          </cell>
          <cell r="S253">
            <v>4133.8235362919022</v>
          </cell>
          <cell r="T253" t="str">
            <v/>
          </cell>
          <cell r="U253">
            <v>284.08866666666665</v>
          </cell>
          <cell r="V253">
            <v>284.08866666666665</v>
          </cell>
          <cell r="W253">
            <v>284.08866666666665</v>
          </cell>
          <cell r="X253">
            <v>469.02639093950319</v>
          </cell>
          <cell r="Y253">
            <v>0</v>
          </cell>
          <cell r="Z253">
            <v>80.900901325482536</v>
          </cell>
          <cell r="AA253">
            <v>668.62343709552817</v>
          </cell>
          <cell r="AB253">
            <v>668.62343709552817</v>
          </cell>
          <cell r="AC253">
            <v>668.62343709552817</v>
          </cell>
          <cell r="AD253">
            <v>668.62343709552817</v>
          </cell>
          <cell r="AE253">
            <v>668.62343709552817</v>
          </cell>
          <cell r="AF253">
            <v>668.62343709552817</v>
          </cell>
          <cell r="AH253">
            <v>852.26599999999996</v>
          </cell>
          <cell r="AI253">
            <v>760.36377742683203</v>
          </cell>
          <cell r="AJ253">
            <v>2005.8703112865844</v>
          </cell>
          <cell r="AK253">
            <v>2005.8703112865844</v>
          </cell>
          <cell r="AL253">
            <v>5624.3704000000007</v>
          </cell>
          <cell r="AM253">
            <v>6497.1984000000002</v>
          </cell>
          <cell r="AN253">
            <v>5566.305800000001</v>
          </cell>
          <cell r="AO253">
            <v>1409.3684130447216</v>
          </cell>
          <cell r="AP253">
            <v>1436.5756072717484</v>
          </cell>
          <cell r="AQ253">
            <v>-5445.2673290243847</v>
          </cell>
        </row>
        <row r="256">
          <cell r="B256" t="str">
            <v>ASSUMPTIONS:</v>
          </cell>
        </row>
        <row r="258">
          <cell r="B258" t="str">
            <v>Average $/HL, net of VAT &amp; excise tax</v>
          </cell>
          <cell r="O258">
            <v>45.97966486160071</v>
          </cell>
          <cell r="AH258">
            <v>46.216843949606321</v>
          </cell>
          <cell r="AI258">
            <v>46.216843949606321</v>
          </cell>
          <cell r="AJ258">
            <v>46.216843949606321</v>
          </cell>
          <cell r="AK258">
            <v>46.216843949606321</v>
          </cell>
          <cell r="AL258">
            <v>49.829106681631963</v>
          </cell>
          <cell r="AM258">
            <v>49.829106681631963</v>
          </cell>
          <cell r="AN258">
            <v>49.829106681631963</v>
          </cell>
          <cell r="AO258">
            <v>49.829106681631963</v>
          </cell>
          <cell r="AP258">
            <v>49.829106681631963</v>
          </cell>
          <cell r="AQ258">
            <v>49.829106681631963</v>
          </cell>
        </row>
        <row r="259">
          <cell r="AH259">
            <v>53.355040107889842</v>
          </cell>
          <cell r="AI259">
            <v>51.968301488846222</v>
          </cell>
          <cell r="AJ259">
            <v>51.961839057267625</v>
          </cell>
          <cell r="AK259">
            <v>53.764115452671703</v>
          </cell>
        </row>
        <row r="260">
          <cell r="B260" t="str">
            <v>PRICE GROWTH</v>
          </cell>
        </row>
        <row r="261">
          <cell r="B261" t="str">
            <v>CURRENT CASE</v>
          </cell>
          <cell r="N261">
            <v>0</v>
          </cell>
          <cell r="O261">
            <v>0</v>
          </cell>
          <cell r="Q261">
            <v>0</v>
          </cell>
          <cell r="AH261">
            <v>0.15445009975295654</v>
          </cell>
          <cell r="AI261">
            <v>0.12444505179780663</v>
          </cell>
          <cell r="AJ261">
            <v>0.12430522330615013</v>
          </cell>
          <cell r="AK261">
            <v>0.16330131740052911</v>
          </cell>
          <cell r="AL261">
            <v>7.8159009212406705E-2</v>
          </cell>
          <cell r="AM261">
            <v>0</v>
          </cell>
          <cell r="AN261">
            <v>0</v>
          </cell>
          <cell r="AO261">
            <v>0</v>
          </cell>
          <cell r="AP261">
            <v>0</v>
          </cell>
          <cell r="AQ261">
            <v>0</v>
          </cell>
        </row>
        <row r="262">
          <cell r="B262" t="str">
            <v>Based Case</v>
          </cell>
          <cell r="O262">
            <v>0</v>
          </cell>
          <cell r="AH262">
            <v>0.15445009975295654</v>
          </cell>
          <cell r="AI262">
            <v>0.12444505179780663</v>
          </cell>
          <cell r="AJ262">
            <v>0.12430522330615013</v>
          </cell>
          <cell r="AK262">
            <v>0.16330131740052911</v>
          </cell>
          <cell r="AM262">
            <v>0</v>
          </cell>
          <cell r="AN262">
            <v>0</v>
          </cell>
          <cell r="AO262">
            <v>0</v>
          </cell>
          <cell r="AP262">
            <v>0</v>
          </cell>
          <cell r="AQ262">
            <v>0</v>
          </cell>
        </row>
        <row r="263">
          <cell r="B263" t="str">
            <v>Conservative Case</v>
          </cell>
          <cell r="O263">
            <v>0</v>
          </cell>
          <cell r="AH263">
            <v>0</v>
          </cell>
          <cell r="AI263">
            <v>0</v>
          </cell>
          <cell r="AJ263">
            <v>0</v>
          </cell>
          <cell r="AK263">
            <v>0</v>
          </cell>
          <cell r="AM263">
            <v>-0.05</v>
          </cell>
          <cell r="AN263">
            <v>-0.05</v>
          </cell>
          <cell r="AO263">
            <v>-0.05</v>
          </cell>
          <cell r="AP263">
            <v>-0.05</v>
          </cell>
          <cell r="AQ263">
            <v>-0.05</v>
          </cell>
        </row>
        <row r="264">
          <cell r="B264" t="str">
            <v>Worst Case</v>
          </cell>
          <cell r="O264">
            <v>0</v>
          </cell>
          <cell r="AH264">
            <v>-0.05</v>
          </cell>
          <cell r="AI264">
            <v>-0.05</v>
          </cell>
          <cell r="AJ264">
            <v>-0.05</v>
          </cell>
          <cell r="AK264">
            <v>-0.05</v>
          </cell>
          <cell r="AM264">
            <v>-0.05</v>
          </cell>
          <cell r="AN264">
            <v>-0.05</v>
          </cell>
          <cell r="AO264">
            <v>-0.05</v>
          </cell>
          <cell r="AP264">
            <v>-0.05</v>
          </cell>
          <cell r="AQ264">
            <v>-0.05</v>
          </cell>
        </row>
        <row r="265">
          <cell r="B265" t="str">
            <v>Other Case</v>
          </cell>
        </row>
        <row r="267">
          <cell r="B267" t="str">
            <v>SALES GROWTH</v>
          </cell>
        </row>
        <row r="268">
          <cell r="B268" t="str">
            <v>CURRENT CASE</v>
          </cell>
          <cell r="N268">
            <v>0</v>
          </cell>
          <cell r="O268">
            <v>0</v>
          </cell>
          <cell r="Q268">
            <v>0</v>
          </cell>
          <cell r="AH268">
            <v>0</v>
          </cell>
          <cell r="AI268">
            <v>0</v>
          </cell>
          <cell r="AJ268">
            <v>0</v>
          </cell>
          <cell r="AK268">
            <v>0</v>
          </cell>
          <cell r="AL268">
            <v>0</v>
          </cell>
          <cell r="AM268">
            <v>0</v>
          </cell>
          <cell r="AN268">
            <v>0</v>
          </cell>
          <cell r="AO268">
            <v>0</v>
          </cell>
          <cell r="AP268">
            <v>0</v>
          </cell>
          <cell r="AQ268">
            <v>0</v>
          </cell>
        </row>
        <row r="269">
          <cell r="B269" t="str">
            <v>Based Case</v>
          </cell>
          <cell r="O269">
            <v>0</v>
          </cell>
          <cell r="AH269">
            <v>0</v>
          </cell>
          <cell r="AI269">
            <v>0</v>
          </cell>
          <cell r="AJ269">
            <v>0</v>
          </cell>
          <cell r="AK269">
            <v>0</v>
          </cell>
          <cell r="AM269">
            <v>0</v>
          </cell>
          <cell r="AN269">
            <v>0</v>
          </cell>
          <cell r="AO269">
            <v>0</v>
          </cell>
          <cell r="AP269">
            <v>0</v>
          </cell>
          <cell r="AQ269">
            <v>0</v>
          </cell>
        </row>
        <row r="270">
          <cell r="B270" t="str">
            <v>Conservative Case</v>
          </cell>
          <cell r="O270">
            <v>0</v>
          </cell>
          <cell r="AH270">
            <v>-0.05</v>
          </cell>
          <cell r="AI270">
            <v>-0.05</v>
          </cell>
          <cell r="AJ270">
            <v>-0.05</v>
          </cell>
          <cell r="AK270">
            <v>-0.05</v>
          </cell>
          <cell r="AM270">
            <v>0</v>
          </cell>
          <cell r="AN270">
            <v>0</v>
          </cell>
          <cell r="AO270">
            <v>0</v>
          </cell>
          <cell r="AP270">
            <v>0</v>
          </cell>
          <cell r="AQ270">
            <v>0</v>
          </cell>
        </row>
        <row r="271">
          <cell r="B271" t="str">
            <v>Worst Case</v>
          </cell>
          <cell r="AH271">
            <v>-0.05</v>
          </cell>
          <cell r="AI271">
            <v>-0.05</v>
          </cell>
          <cell r="AJ271">
            <v>-0.05</v>
          </cell>
          <cell r="AK271">
            <v>-0.05</v>
          </cell>
          <cell r="AM271">
            <v>0</v>
          </cell>
          <cell r="AN271">
            <v>0</v>
          </cell>
          <cell r="AO271">
            <v>0</v>
          </cell>
          <cell r="AP271">
            <v>0</v>
          </cell>
          <cell r="AQ271">
            <v>0</v>
          </cell>
        </row>
        <row r="272">
          <cell r="B272" t="str">
            <v>Other Case</v>
          </cell>
        </row>
        <row r="274">
          <cell r="B274" t="str">
            <v>REVENUE GROWTH</v>
          </cell>
          <cell r="G274">
            <v>0</v>
          </cell>
          <cell r="I274">
            <v>0</v>
          </cell>
          <cell r="J274" t="str">
            <v>N/A</v>
          </cell>
          <cell r="L274">
            <v>0</v>
          </cell>
          <cell r="N274">
            <v>0.83750795395383815</v>
          </cell>
          <cell r="O274">
            <v>9.3206614068130328E-2</v>
          </cell>
          <cell r="Q274">
            <v>0.58321869658028769</v>
          </cell>
          <cell r="S274">
            <v>0.58321869658028769</v>
          </cell>
          <cell r="AH274">
            <v>-0.25521461549287727</v>
          </cell>
          <cell r="AI274">
            <v>0.88607230876002752</v>
          </cell>
          <cell r="AJ274">
            <v>0.19685161640558899</v>
          </cell>
          <cell r="AK274">
            <v>-8.3026431719671698E-3</v>
          </cell>
          <cell r="AL274">
            <v>0.29702208542284447</v>
          </cell>
          <cell r="AM274">
            <v>0.166545634987806</v>
          </cell>
          <cell r="AN274">
            <v>0.20597619657353752</v>
          </cell>
          <cell r="AO274">
            <v>1.0711675708124662E-2</v>
          </cell>
          <cell r="AP274">
            <v>1.9304529585880057E-2</v>
          </cell>
          <cell r="AQ274">
            <v>2.0828537972356086E-2</v>
          </cell>
        </row>
        <row r="276">
          <cell r="B276" t="str">
            <v>COGS - Variable ($/HL)</v>
          </cell>
        </row>
        <row r="277">
          <cell r="B277" t="str">
            <v>CURRENT CASE</v>
          </cell>
          <cell r="F277">
            <v>0</v>
          </cell>
          <cell r="G277">
            <v>0</v>
          </cell>
          <cell r="I277">
            <v>0.72077283507838263</v>
          </cell>
          <cell r="J277">
            <v>0.74696243451120281</v>
          </cell>
          <cell r="L277">
            <v>0.72972046614365149</v>
          </cell>
          <cell r="N277">
            <v>35.766218479706112</v>
          </cell>
          <cell r="O277">
            <v>35.766218479706112</v>
          </cell>
          <cell r="Q277">
            <v>36.434705844484377</v>
          </cell>
          <cell r="S277">
            <v>36.434705844484377</v>
          </cell>
          <cell r="AH277">
            <v>35.766218479706097</v>
          </cell>
          <cell r="AI277">
            <v>35.766218479706097</v>
          </cell>
          <cell r="AJ277">
            <v>35.766218479706097</v>
          </cell>
          <cell r="AK277">
            <v>35.766218479706097</v>
          </cell>
          <cell r="AL277">
            <v>23.929061503951168</v>
          </cell>
          <cell r="AM277">
            <v>21.043830724746741</v>
          </cell>
          <cell r="AN277">
            <v>17.974158866836721</v>
          </cell>
          <cell r="AO277">
            <v>16.78295977714194</v>
          </cell>
          <cell r="AP277">
            <v>16.140043415652535</v>
          </cell>
          <cell r="AQ277">
            <v>16.140043415652535</v>
          </cell>
        </row>
        <row r="278">
          <cell r="B278" t="str">
            <v>Based Case</v>
          </cell>
          <cell r="N278">
            <v>35.766218479706112</v>
          </cell>
          <cell r="O278">
            <v>35.766218479706112</v>
          </cell>
          <cell r="AH278">
            <v>35.766218479706097</v>
          </cell>
          <cell r="AI278">
            <v>35.766218479706097</v>
          </cell>
          <cell r="AJ278">
            <v>35.766218479706097</v>
          </cell>
          <cell r="AK278">
            <v>35.766218479706097</v>
          </cell>
          <cell r="AM278">
            <v>21.043830724746741</v>
          </cell>
          <cell r="AN278">
            <v>17.974158866836721</v>
          </cell>
          <cell r="AO278">
            <v>16.78295977714194</v>
          </cell>
          <cell r="AP278">
            <v>16.140043415652535</v>
          </cell>
          <cell r="AQ278">
            <v>16.140043415652535</v>
          </cell>
        </row>
        <row r="279">
          <cell r="B279" t="str">
            <v>Conservative Case</v>
          </cell>
          <cell r="N279">
            <v>35.766218479706112</v>
          </cell>
          <cell r="O279">
            <v>35.766218479706112</v>
          </cell>
          <cell r="AH279">
            <v>35.766218479706097</v>
          </cell>
          <cell r="AI279">
            <v>35.766218479706097</v>
          </cell>
          <cell r="AJ279">
            <v>35.766218479706097</v>
          </cell>
          <cell r="AK279">
            <v>35.766218479706097</v>
          </cell>
          <cell r="AM279">
            <v>23.929061503951168</v>
          </cell>
          <cell r="AN279">
            <v>23.929061503951168</v>
          </cell>
          <cell r="AO279">
            <v>23.929061503951168</v>
          </cell>
          <cell r="AP279">
            <v>23.929061503951168</v>
          </cell>
          <cell r="AQ279">
            <v>23.929061503951168</v>
          </cell>
        </row>
        <row r="280">
          <cell r="B280" t="str">
            <v>Worst Case</v>
          </cell>
          <cell r="N280">
            <v>35.766218479706112</v>
          </cell>
          <cell r="O280">
            <v>35.766218479706112</v>
          </cell>
          <cell r="AH280">
            <v>35.766218479706097</v>
          </cell>
          <cell r="AI280">
            <v>35.766218479706097</v>
          </cell>
          <cell r="AJ280">
            <v>35.766218479706097</v>
          </cell>
          <cell r="AK280">
            <v>35.766218479706097</v>
          </cell>
          <cell r="AM280">
            <v>23.929061503951168</v>
          </cell>
          <cell r="AN280">
            <v>23.929061503951168</v>
          </cell>
          <cell r="AO280">
            <v>23.929061503951168</v>
          </cell>
          <cell r="AP280">
            <v>23.929061503951168</v>
          </cell>
          <cell r="AQ280">
            <v>23.929061503951168</v>
          </cell>
        </row>
        <row r="281">
          <cell r="B281" t="str">
            <v>Other Case</v>
          </cell>
        </row>
        <row r="283">
          <cell r="B283" t="str">
            <v>COGS - Fixed (Growth Rate)</v>
          </cell>
          <cell r="G283">
            <v>0</v>
          </cell>
          <cell r="I283" t="str">
            <v>N/A</v>
          </cell>
          <cell r="J283" t="str">
            <v>N/A</v>
          </cell>
          <cell r="L283">
            <v>0</v>
          </cell>
          <cell r="N283">
            <v>1168.9479999999999</v>
          </cell>
          <cell r="O283">
            <v>131.12803196940499</v>
          </cell>
          <cell r="Q283">
            <v>1.4453282220721084</v>
          </cell>
          <cell r="S283">
            <v>1.4453282220721084</v>
          </cell>
          <cell r="AH283">
            <v>131.12803196940499</v>
          </cell>
          <cell r="AI283">
            <v>131.12803196940499</v>
          </cell>
          <cell r="AJ283">
            <v>131.12803196940499</v>
          </cell>
          <cell r="AK283">
            <v>131.12803196940499</v>
          </cell>
          <cell r="AL283">
            <v>1.0477382501877153</v>
          </cell>
          <cell r="AM283">
            <v>0.15</v>
          </cell>
          <cell r="AN283">
            <v>0.15</v>
          </cell>
          <cell r="AO283">
            <v>0.15</v>
          </cell>
          <cell r="AP283">
            <v>0.15</v>
          </cell>
          <cell r="AQ283">
            <v>0.15</v>
          </cell>
        </row>
        <row r="285">
          <cell r="B285" t="str">
            <v>Gross Margin</v>
          </cell>
          <cell r="F285">
            <v>0</v>
          </cell>
          <cell r="G285">
            <v>0</v>
          </cell>
          <cell r="I285">
            <v>0.27922716492161742</v>
          </cell>
          <cell r="J285">
            <v>0.25303756548879724</v>
          </cell>
          <cell r="L285">
            <v>0.27027953385634856</v>
          </cell>
          <cell r="N285">
            <v>0.18747048638438532</v>
          </cell>
          <cell r="O285">
            <v>0.15743396133756293</v>
          </cell>
          <cell r="Q285">
            <v>0.18038466434748512</v>
          </cell>
          <cell r="S285">
            <v>0.18038466434748512</v>
          </cell>
          <cell r="AH285">
            <v>0.1698748055738529</v>
          </cell>
          <cell r="AI285">
            <v>0.83580098463298569</v>
          </cell>
          <cell r="AJ285">
            <v>0.40445783695254067</v>
          </cell>
          <cell r="AK285">
            <v>0.45677249642973811</v>
          </cell>
          <cell r="AL285">
            <v>0.49875080214219764</v>
          </cell>
          <cell r="AM285">
            <v>0.38718112971822333</v>
          </cell>
          <cell r="AN285">
            <v>0.38387809516189852</v>
          </cell>
          <cell r="AO285">
            <v>0.37623507592006428</v>
          </cell>
          <cell r="AP285">
            <v>0.36910573652098577</v>
          </cell>
          <cell r="AQ285">
            <v>0.97141525045164534</v>
          </cell>
        </row>
        <row r="287">
          <cell r="B287" t="str">
            <v>SG&amp;A - Variable (% REVENUES)</v>
          </cell>
        </row>
        <row r="288">
          <cell r="B288" t="str">
            <v>CURRENT CASE</v>
          </cell>
          <cell r="F288">
            <v>0</v>
          </cell>
          <cell r="G288">
            <v>0</v>
          </cell>
          <cell r="I288">
            <v>0.17591253543124891</v>
          </cell>
          <cell r="J288">
            <v>0</v>
          </cell>
          <cell r="L288">
            <v>0.15701881331403764</v>
          </cell>
          <cell r="N288">
            <v>6.4221627577522433E-3</v>
          </cell>
          <cell r="O288">
            <v>0</v>
          </cell>
          <cell r="Q288">
            <v>0</v>
          </cell>
          <cell r="S288">
            <v>0</v>
          </cell>
          <cell r="AH288">
            <v>0</v>
          </cell>
          <cell r="AI288">
            <v>0</v>
          </cell>
          <cell r="AJ288">
            <v>0</v>
          </cell>
          <cell r="AK288">
            <v>0</v>
          </cell>
          <cell r="AL288">
            <v>0</v>
          </cell>
          <cell r="AM288">
            <v>0</v>
          </cell>
          <cell r="AN288">
            <v>0</v>
          </cell>
          <cell r="AO288">
            <v>0</v>
          </cell>
          <cell r="AP288">
            <v>0</v>
          </cell>
          <cell r="AQ288">
            <v>0</v>
          </cell>
        </row>
        <row r="289">
          <cell r="B289" t="str">
            <v>Based Case</v>
          </cell>
          <cell r="O289">
            <v>0</v>
          </cell>
          <cell r="AH289">
            <v>0</v>
          </cell>
          <cell r="AI289">
            <v>0</v>
          </cell>
          <cell r="AJ289">
            <v>0</v>
          </cell>
          <cell r="AK289">
            <v>0</v>
          </cell>
          <cell r="AL289">
            <v>0</v>
          </cell>
          <cell r="AM289">
            <v>0</v>
          </cell>
          <cell r="AN289">
            <v>0</v>
          </cell>
          <cell r="AO289">
            <v>0</v>
          </cell>
          <cell r="AP289">
            <v>0</v>
          </cell>
          <cell r="AQ289">
            <v>0</v>
          </cell>
        </row>
        <row r="290">
          <cell r="B290" t="str">
            <v>Conservative Case</v>
          </cell>
          <cell r="O290">
            <v>0</v>
          </cell>
          <cell r="AH290">
            <v>0</v>
          </cell>
          <cell r="AI290">
            <v>0</v>
          </cell>
          <cell r="AJ290">
            <v>0</v>
          </cell>
          <cell r="AK290">
            <v>0</v>
          </cell>
          <cell r="AL290">
            <v>0</v>
          </cell>
          <cell r="AM290">
            <v>0</v>
          </cell>
          <cell r="AN290">
            <v>0</v>
          </cell>
          <cell r="AO290">
            <v>0</v>
          </cell>
          <cell r="AP290">
            <v>0</v>
          </cell>
          <cell r="AQ290">
            <v>0</v>
          </cell>
        </row>
        <row r="291">
          <cell r="B291" t="str">
            <v>Worst Case</v>
          </cell>
          <cell r="O291">
            <v>0</v>
          </cell>
          <cell r="AH291">
            <v>0</v>
          </cell>
          <cell r="AI291">
            <v>0</v>
          </cell>
          <cell r="AJ291">
            <v>0</v>
          </cell>
          <cell r="AK291">
            <v>0</v>
          </cell>
          <cell r="AL291">
            <v>0</v>
          </cell>
          <cell r="AM291">
            <v>0</v>
          </cell>
          <cell r="AN291">
            <v>0</v>
          </cell>
          <cell r="AO291">
            <v>0</v>
          </cell>
          <cell r="AP291">
            <v>0</v>
          </cell>
          <cell r="AQ291">
            <v>0</v>
          </cell>
        </row>
        <row r="292">
          <cell r="B292" t="str">
            <v>Other Case</v>
          </cell>
          <cell r="O292">
            <v>0</v>
          </cell>
          <cell r="AH292">
            <v>0</v>
          </cell>
          <cell r="AI292">
            <v>0</v>
          </cell>
          <cell r="AJ292">
            <v>0</v>
          </cell>
          <cell r="AK292">
            <v>0</v>
          </cell>
          <cell r="AL292">
            <v>0</v>
          </cell>
          <cell r="AM292">
            <v>0</v>
          </cell>
          <cell r="AN292">
            <v>0</v>
          </cell>
          <cell r="AO292">
            <v>0</v>
          </cell>
          <cell r="AP292">
            <v>0</v>
          </cell>
          <cell r="AQ292">
            <v>0</v>
          </cell>
        </row>
        <row r="294">
          <cell r="B294" t="str">
            <v>G&amp;A - Fixed  (Growth Rate)</v>
          </cell>
          <cell r="G294" t="str">
            <v>N/A</v>
          </cell>
          <cell r="I294" t="str">
            <v>N/A</v>
          </cell>
          <cell r="J294" t="str">
            <v>N/A</v>
          </cell>
          <cell r="L294">
            <v>0</v>
          </cell>
          <cell r="N294">
            <v>0</v>
          </cell>
          <cell r="O294">
            <v>0</v>
          </cell>
          <cell r="Q294">
            <v>0</v>
          </cell>
          <cell r="S294">
            <v>0</v>
          </cell>
          <cell r="AH294">
            <v>0</v>
          </cell>
          <cell r="AI294">
            <v>0</v>
          </cell>
          <cell r="AJ294">
            <v>0</v>
          </cell>
          <cell r="AK294">
            <v>0</v>
          </cell>
          <cell r="AL294">
            <v>0</v>
          </cell>
          <cell r="AM294">
            <v>0.1</v>
          </cell>
          <cell r="AN294">
            <v>0.1</v>
          </cell>
          <cell r="AO294">
            <v>0.1</v>
          </cell>
          <cell r="AP294">
            <v>0.1</v>
          </cell>
          <cell r="AQ294">
            <v>0.1</v>
          </cell>
        </row>
        <row r="296">
          <cell r="B296" t="str">
            <v>Operating Income (% Revs)</v>
          </cell>
          <cell r="F296">
            <v>0</v>
          </cell>
          <cell r="G296">
            <v>0</v>
          </cell>
          <cell r="I296">
            <v>0.10331462949036849</v>
          </cell>
          <cell r="J296">
            <v>0.13242670828224279</v>
          </cell>
          <cell r="L296">
            <v>0.11326072054231091</v>
          </cell>
          <cell r="N296">
            <v>0.15444671808594365</v>
          </cell>
          <cell r="O296">
            <v>0.12887786624334968</v>
          </cell>
          <cell r="Q296">
            <v>0.14841485076567065</v>
          </cell>
          <cell r="S296">
            <v>0.15134950728025054</v>
          </cell>
          <cell r="AH296">
            <v>0.1271108017662006</v>
          </cell>
          <cell r="AI296">
            <v>0.70822826974190511</v>
          </cell>
          <cell r="AJ296">
            <v>0.28416864483250398</v>
          </cell>
          <cell r="AK296">
            <v>0.30102898785849713</v>
          </cell>
          <cell r="AL296">
            <v>0.37902599137717979</v>
          </cell>
          <cell r="AM296">
            <v>0.26680766751040302</v>
          </cell>
          <cell r="AN296">
            <v>0.26369631532316262</v>
          </cell>
          <cell r="AO296">
            <v>0.2551170301387754</v>
          </cell>
          <cell r="AP296">
            <v>0.2470537140559739</v>
          </cell>
          <cell r="AQ296">
            <v>0.9543960436288017</v>
          </cell>
        </row>
        <row r="297">
          <cell r="B297" t="str">
            <v>EBITDA Margin (% Revs)</v>
          </cell>
          <cell r="F297">
            <v>0</v>
          </cell>
          <cell r="G297">
            <v>0</v>
          </cell>
          <cell r="I297">
            <v>5.9764348637917793E-6</v>
          </cell>
          <cell r="J297">
            <v>0</v>
          </cell>
          <cell r="L297">
            <v>4.3133795621262437E-6</v>
          </cell>
          <cell r="N297">
            <v>5.2922888254733717E-6</v>
          </cell>
          <cell r="O297">
            <v>0</v>
          </cell>
          <cell r="Q297">
            <v>3.7529344258707036E-6</v>
          </cell>
          <cell r="S297">
            <v>3.7529344258707036E-6</v>
          </cell>
          <cell r="AH297">
            <v>0</v>
          </cell>
          <cell r="AI297">
            <v>0</v>
          </cell>
          <cell r="AJ297">
            <v>0</v>
          </cell>
          <cell r="AK297">
            <v>0</v>
          </cell>
          <cell r="AL297">
            <v>0</v>
          </cell>
          <cell r="AM297">
            <v>0</v>
          </cell>
          <cell r="AN297">
            <v>0</v>
          </cell>
          <cell r="AO297">
            <v>0</v>
          </cell>
          <cell r="AP297">
            <v>0</v>
          </cell>
          <cell r="AQ297">
            <v>0</v>
          </cell>
        </row>
        <row r="298">
          <cell r="B298" t="str">
            <v xml:space="preserve"> (% Revs)</v>
          </cell>
          <cell r="F298">
            <v>0</v>
          </cell>
          <cell r="G298">
            <v>0</v>
          </cell>
          <cell r="I298">
            <v>0</v>
          </cell>
          <cell r="J298">
            <v>0</v>
          </cell>
          <cell r="L298">
            <v>0</v>
          </cell>
          <cell r="N298">
            <v>-7.6184479773335435E-3</v>
          </cell>
          <cell r="O298">
            <v>0</v>
          </cell>
          <cell r="Q298">
            <v>-2.5785260062851046E-3</v>
          </cell>
          <cell r="S298">
            <v>-2.5785260062851046E-3</v>
          </cell>
          <cell r="AH298">
            <v>0</v>
          </cell>
          <cell r="AI298">
            <v>0</v>
          </cell>
          <cell r="AJ298">
            <v>0</v>
          </cell>
          <cell r="AK298">
            <v>0</v>
          </cell>
          <cell r="AL298">
            <v>0</v>
          </cell>
          <cell r="AM298">
            <v>0</v>
          </cell>
          <cell r="AN298">
            <v>0</v>
          </cell>
          <cell r="AO298">
            <v>0</v>
          </cell>
          <cell r="AP298">
            <v>0</v>
          </cell>
          <cell r="AQ298">
            <v>0</v>
          </cell>
        </row>
        <row r="299">
          <cell r="B299" t="str">
            <v>Non-Recurring&amp;Extraordinary Items (% Revs)</v>
          </cell>
          <cell r="F299">
            <v>0</v>
          </cell>
          <cell r="G299">
            <v>0</v>
          </cell>
          <cell r="I299">
            <v>0</v>
          </cell>
          <cell r="J299">
            <v>0</v>
          </cell>
          <cell r="L299">
            <v>0</v>
          </cell>
          <cell r="N299">
            <v>-2.2036832992287109E-3</v>
          </cell>
          <cell r="O299">
            <v>0</v>
          </cell>
          <cell r="Q299">
            <v>-2.089544130620514E-3</v>
          </cell>
          <cell r="S299">
            <v>-2.089544130620514E-3</v>
          </cell>
          <cell r="AH299">
            <v>0</v>
          </cell>
          <cell r="AI299">
            <v>0</v>
          </cell>
          <cell r="AJ299">
            <v>0</v>
          </cell>
          <cell r="AK299">
            <v>0</v>
          </cell>
          <cell r="AL299">
            <v>0</v>
          </cell>
          <cell r="AM299">
            <v>0</v>
          </cell>
          <cell r="AN299">
            <v>0</v>
          </cell>
          <cell r="AO299">
            <v>0</v>
          </cell>
          <cell r="AP299">
            <v>0</v>
          </cell>
          <cell r="AQ299">
            <v>0</v>
          </cell>
        </row>
        <row r="300">
          <cell r="B300" t="str">
            <v>EBITA Margin</v>
          </cell>
          <cell r="F300">
            <v>0</v>
          </cell>
          <cell r="G300">
            <v>0</v>
          </cell>
          <cell r="I300">
            <v>9.6834807348266938E-2</v>
          </cell>
          <cell r="J300">
            <v>7.1690160150293419E-2</v>
          </cell>
          <cell r="L300">
            <v>8.8239517888664118E-2</v>
          </cell>
          <cell r="N300">
            <v>0.16810955454116167</v>
          </cell>
          <cell r="O300">
            <v>0.11685213206295275</v>
          </cell>
          <cell r="Q300">
            <v>0.15601757741715616</v>
          </cell>
          <cell r="S300">
            <v>0.15601757741715616</v>
          </cell>
          <cell r="AH300">
            <v>0.1468574143159902</v>
          </cell>
          <cell r="AI300">
            <v>0.70822826974190511</v>
          </cell>
          <cell r="AJ300">
            <v>0.28416864483250398</v>
          </cell>
          <cell r="AK300">
            <v>0.30102898785849713</v>
          </cell>
          <cell r="AL300">
            <v>0.37902599137717979</v>
          </cell>
          <cell r="AM300">
            <v>0.26680766751040302</v>
          </cell>
          <cell r="AN300">
            <v>0.26369631532316262</v>
          </cell>
          <cell r="AO300">
            <v>0.2551170301387754</v>
          </cell>
          <cell r="AP300">
            <v>0.2470537140559739</v>
          </cell>
          <cell r="AQ300">
            <v>0.91671380769172883</v>
          </cell>
        </row>
        <row r="303">
          <cell r="B303" t="str">
            <v>INCOME STATEMENT - Kaliningrad</v>
          </cell>
        </row>
        <row r="305">
          <cell r="B305" t="str">
            <v>Exchange Rates</v>
          </cell>
          <cell r="D305" t="str">
            <v>USD</v>
          </cell>
          <cell r="F305">
            <v>1</v>
          </cell>
          <cell r="G305">
            <v>1</v>
          </cell>
          <cell r="I305">
            <v>1</v>
          </cell>
          <cell r="J305">
            <v>1</v>
          </cell>
          <cell r="L305">
            <v>1</v>
          </cell>
          <cell r="N305">
            <v>1</v>
          </cell>
          <cell r="O305">
            <v>1</v>
          </cell>
          <cell r="Q305">
            <v>1</v>
          </cell>
          <cell r="S305">
            <v>1</v>
          </cell>
          <cell r="T305" t="str">
            <v/>
          </cell>
          <cell r="U305">
            <v>1</v>
          </cell>
          <cell r="V305">
            <v>1</v>
          </cell>
          <cell r="W305">
            <v>1</v>
          </cell>
          <cell r="X305">
            <v>1</v>
          </cell>
          <cell r="Y305">
            <v>1</v>
          </cell>
          <cell r="Z305">
            <v>1</v>
          </cell>
          <cell r="AA305">
            <v>1</v>
          </cell>
          <cell r="AB305">
            <v>1</v>
          </cell>
          <cell r="AC305">
            <v>1</v>
          </cell>
          <cell r="AD305">
            <v>1</v>
          </cell>
          <cell r="AE305">
            <v>1</v>
          </cell>
          <cell r="AF305">
            <v>1</v>
          </cell>
          <cell r="AH305">
            <v>1</v>
          </cell>
          <cell r="AI305">
            <v>1</v>
          </cell>
          <cell r="AJ305">
            <v>1</v>
          </cell>
          <cell r="AK305">
            <v>1</v>
          </cell>
          <cell r="AL305">
            <v>1</v>
          </cell>
          <cell r="AM305">
            <v>1</v>
          </cell>
          <cell r="AN305">
            <v>1</v>
          </cell>
          <cell r="AO305">
            <v>1</v>
          </cell>
          <cell r="AP305">
            <v>1</v>
          </cell>
          <cell r="AQ305">
            <v>1</v>
          </cell>
        </row>
        <row r="306">
          <cell r="B306" t="str">
            <v>Avg.</v>
          </cell>
          <cell r="F306">
            <v>1</v>
          </cell>
          <cell r="G306">
            <v>1</v>
          </cell>
          <cell r="I306">
            <v>1</v>
          </cell>
          <cell r="J306">
            <v>1</v>
          </cell>
          <cell r="L306">
            <v>1</v>
          </cell>
          <cell r="N306">
            <v>1</v>
          </cell>
          <cell r="O306">
            <v>1</v>
          </cell>
          <cell r="Q306">
            <v>1</v>
          </cell>
          <cell r="S306">
            <v>1</v>
          </cell>
          <cell r="T306" t="str">
            <v/>
          </cell>
          <cell r="U306">
            <v>1</v>
          </cell>
          <cell r="V306">
            <v>1</v>
          </cell>
          <cell r="W306">
            <v>1</v>
          </cell>
          <cell r="X306">
            <v>1</v>
          </cell>
          <cell r="Y306">
            <v>1</v>
          </cell>
          <cell r="Z306">
            <v>1</v>
          </cell>
          <cell r="AA306">
            <v>1</v>
          </cell>
          <cell r="AB306">
            <v>1</v>
          </cell>
          <cell r="AC306">
            <v>1</v>
          </cell>
          <cell r="AD306">
            <v>1</v>
          </cell>
          <cell r="AE306">
            <v>1</v>
          </cell>
          <cell r="AF306">
            <v>1</v>
          </cell>
          <cell r="AH306">
            <v>1</v>
          </cell>
          <cell r="AI306">
            <v>1</v>
          </cell>
          <cell r="AJ306">
            <v>1</v>
          </cell>
          <cell r="AK306">
            <v>1</v>
          </cell>
          <cell r="AL306">
            <v>1</v>
          </cell>
          <cell r="AM306">
            <v>1</v>
          </cell>
          <cell r="AN306">
            <v>1</v>
          </cell>
          <cell r="AO306">
            <v>1</v>
          </cell>
          <cell r="AP306">
            <v>1</v>
          </cell>
          <cell r="AQ306">
            <v>1</v>
          </cell>
        </row>
        <row r="308">
          <cell r="F308" t="e">
            <v>#REF!</v>
          </cell>
          <cell r="S308" t="str">
            <v>Kaliningrad</v>
          </cell>
        </row>
        <row r="310">
          <cell r="B310" t="str">
            <v>Annual Capacity EoP (000'HL)</v>
          </cell>
          <cell r="N310" t="e">
            <v>#REF!</v>
          </cell>
          <cell r="O310" t="e">
            <v>#REF!</v>
          </cell>
          <cell r="Q310" t="e">
            <v>#REF!</v>
          </cell>
          <cell r="AL310">
            <v>1200</v>
          </cell>
          <cell r="AM310">
            <v>1440</v>
          </cell>
          <cell r="AN310">
            <v>1800</v>
          </cell>
          <cell r="AO310">
            <v>1800</v>
          </cell>
          <cell r="AP310">
            <v>1800</v>
          </cell>
          <cell r="AQ310" t="e">
            <v>#REF!</v>
          </cell>
        </row>
        <row r="311">
          <cell r="B311" t="str">
            <v>Periodic Capacity (000'HL)</v>
          </cell>
          <cell r="I311">
            <v>300</v>
          </cell>
          <cell r="J311">
            <v>100</v>
          </cell>
          <cell r="L311">
            <v>400</v>
          </cell>
          <cell r="N311">
            <v>450</v>
          </cell>
          <cell r="O311">
            <v>174</v>
          </cell>
          <cell r="Q311">
            <v>624</v>
          </cell>
          <cell r="S311">
            <v>624</v>
          </cell>
          <cell r="AI311">
            <v>192</v>
          </cell>
          <cell r="AJ311">
            <v>251</v>
          </cell>
          <cell r="AK311">
            <v>330</v>
          </cell>
          <cell r="AL311">
            <v>773</v>
          </cell>
          <cell r="AM311">
            <v>1380</v>
          </cell>
          <cell r="AN311">
            <v>1680</v>
          </cell>
          <cell r="AO311">
            <v>1800</v>
          </cell>
          <cell r="AP311">
            <v>1800</v>
          </cell>
          <cell r="AQ311">
            <v>1920</v>
          </cell>
        </row>
        <row r="312">
          <cell r="B312" t="str">
            <v>Sales by Brand</v>
          </cell>
        </row>
        <row r="313">
          <cell r="B313" t="str">
            <v xml:space="preserve">   PIT</v>
          </cell>
          <cell r="I313">
            <v>0</v>
          </cell>
          <cell r="J313">
            <v>39</v>
          </cell>
          <cell r="L313">
            <v>39</v>
          </cell>
          <cell r="N313">
            <v>39.061559999999993</v>
          </cell>
          <cell r="O313">
            <v>14.597745518366983</v>
          </cell>
          <cell r="Q313">
            <v>53.659305518366978</v>
          </cell>
          <cell r="S313">
            <v>53.659305518366978</v>
          </cell>
          <cell r="U313">
            <v>11.586</v>
          </cell>
          <cell r="V313">
            <v>11.987</v>
          </cell>
          <cell r="W313">
            <v>12.683999999999999</v>
          </cell>
          <cell r="X313">
            <v>15.898</v>
          </cell>
          <cell r="Y313">
            <v>20.457000000000001</v>
          </cell>
          <cell r="Z313">
            <v>27.286000000000001</v>
          </cell>
          <cell r="AA313">
            <v>15.209921599999999</v>
          </cell>
          <cell r="AB313">
            <v>17.469000000000001</v>
          </cell>
          <cell r="AC313">
            <v>13.7</v>
          </cell>
          <cell r="AD313">
            <v>11.8</v>
          </cell>
          <cell r="AE313">
            <v>11.6</v>
          </cell>
          <cell r="AF313">
            <v>11.6</v>
          </cell>
          <cell r="AH313">
            <v>36.256999999999998</v>
          </cell>
          <cell r="AI313">
            <v>63.641000000000005</v>
          </cell>
          <cell r="AJ313">
            <v>46.378921599999998</v>
          </cell>
          <cell r="AK313">
            <v>35</v>
          </cell>
          <cell r="AL313">
            <v>181.27692159999998</v>
          </cell>
          <cell r="AM313">
            <v>367.8567194554231</v>
          </cell>
          <cell r="AN313">
            <v>448.60575543344277</v>
          </cell>
          <cell r="AO313">
            <v>502.77074664503618</v>
          </cell>
          <cell r="AP313">
            <v>542.31451323509521</v>
          </cell>
          <cell r="AQ313">
            <v>584.96846371426</v>
          </cell>
        </row>
        <row r="314">
          <cell r="B314" t="str">
            <v xml:space="preserve">   DD</v>
          </cell>
          <cell r="I314">
            <v>30.291</v>
          </cell>
          <cell r="J314">
            <v>13.448367599999999</v>
          </cell>
          <cell r="L314">
            <v>43.739367600000001</v>
          </cell>
          <cell r="N314">
            <v>24.088201079999997</v>
          </cell>
          <cell r="O314">
            <v>9.002032416552046</v>
          </cell>
          <cell r="Q314">
            <v>33.090233496552045</v>
          </cell>
          <cell r="S314">
            <v>33.090233496552045</v>
          </cell>
          <cell r="U314">
            <v>616.07129999999995</v>
          </cell>
          <cell r="V314">
            <v>0</v>
          </cell>
          <cell r="W314">
            <v>0</v>
          </cell>
          <cell r="X314">
            <v>960.22980000000007</v>
          </cell>
          <cell r="Y314">
            <v>0</v>
          </cell>
          <cell r="Z314">
            <v>0</v>
          </cell>
          <cell r="AA314">
            <v>1329.4343799999999</v>
          </cell>
          <cell r="AB314">
            <v>0</v>
          </cell>
          <cell r="AC314">
            <v>0</v>
          </cell>
          <cell r="AD314">
            <v>1130.7</v>
          </cell>
          <cell r="AE314">
            <v>0</v>
          </cell>
          <cell r="AF314">
            <v>0</v>
          </cell>
          <cell r="AH314">
            <v>616.07129999999995</v>
          </cell>
          <cell r="AI314">
            <v>960.22980000000007</v>
          </cell>
          <cell r="AJ314">
            <v>1329.4343799999999</v>
          </cell>
          <cell r="AK314">
            <v>1130.7</v>
          </cell>
          <cell r="AL314">
            <v>4036.4354800000001</v>
          </cell>
          <cell r="AM314">
            <v>8190.9484167138253</v>
          </cell>
          <cell r="AN314">
            <v>9988.9614837973477</v>
          </cell>
          <cell r="AO314">
            <v>11195.036092581768</v>
          </cell>
          <cell r="AP314">
            <v>12075.544549301683</v>
          </cell>
          <cell r="AQ314">
            <v>13025.306480145635</v>
          </cell>
        </row>
        <row r="315">
          <cell r="B315" t="str">
            <v xml:space="preserve">   3M</v>
          </cell>
          <cell r="I315">
            <v>84.497</v>
          </cell>
          <cell r="J315">
            <v>26.042853599999997</v>
          </cell>
          <cell r="L315">
            <v>110.5398536</v>
          </cell>
          <cell r="N315">
            <v>100.68792420000001</v>
          </cell>
          <cell r="O315">
            <v>37.628212857966368</v>
          </cell>
          <cell r="Q315">
            <v>138.31613705796639</v>
          </cell>
          <cell r="S315">
            <v>138.31613705796639</v>
          </cell>
          <cell r="U315">
            <v>7.8739999999999997</v>
          </cell>
          <cell r="V315">
            <v>11.061999999999999</v>
          </cell>
          <cell r="W315">
            <v>9.3390000000000004</v>
          </cell>
          <cell r="X315">
            <v>10.927</v>
          </cell>
          <cell r="Y315">
            <v>21.471</v>
          </cell>
          <cell r="Z315">
            <v>28.513000000000002</v>
          </cell>
          <cell r="AA315">
            <v>22.797047600000003</v>
          </cell>
          <cell r="AB315">
            <v>14.593</v>
          </cell>
          <cell r="AC315">
            <v>13.6</v>
          </cell>
          <cell r="AD315">
            <v>11.6</v>
          </cell>
          <cell r="AE315">
            <v>10.6</v>
          </cell>
          <cell r="AF315">
            <v>11.6</v>
          </cell>
          <cell r="AH315">
            <v>28.274999999999999</v>
          </cell>
          <cell r="AI315">
            <v>60.911000000000001</v>
          </cell>
          <cell r="AJ315">
            <v>50.990047600000004</v>
          </cell>
          <cell r="AK315">
            <v>33.799999999999997</v>
          </cell>
          <cell r="AL315">
            <v>173.97604760000002</v>
          </cell>
          <cell r="AM315">
            <v>353.04139969440291</v>
          </cell>
          <cell r="AN315">
            <v>430.53829231024741</v>
          </cell>
          <cell r="AO315">
            <v>482.52180464104026</v>
          </cell>
          <cell r="AP315">
            <v>520.47295781505466</v>
          </cell>
          <cell r="AQ315">
            <v>561.40903314882303</v>
          </cell>
        </row>
        <row r="316">
          <cell r="B316" t="str">
            <v xml:space="preserve">   Gosser</v>
          </cell>
          <cell r="I316">
            <v>32.313000000000002</v>
          </cell>
          <cell r="J316">
            <v>15.1220652</v>
          </cell>
          <cell r="L316">
            <v>47.435065200000004</v>
          </cell>
          <cell r="N316">
            <v>69.281256400000004</v>
          </cell>
          <cell r="O316">
            <v>25.891186888591601</v>
          </cell>
          <cell r="Q316">
            <v>95.172443288591609</v>
          </cell>
          <cell r="S316">
            <v>95.172443288591609</v>
          </cell>
          <cell r="U316">
            <v>46.146099999999997</v>
          </cell>
          <cell r="V316">
            <v>42.186199999999999</v>
          </cell>
          <cell r="W316">
            <v>61.794799999999995</v>
          </cell>
          <cell r="X316">
            <v>63.924200000000006</v>
          </cell>
          <cell r="Y316">
            <v>80.790999999999997</v>
          </cell>
          <cell r="Z316">
            <v>91.075000000000003</v>
          </cell>
          <cell r="AA316">
            <v>125.37808</v>
          </cell>
          <cell r="AB316">
            <v>103.70699999999999</v>
          </cell>
          <cell r="AC316">
            <v>84.1</v>
          </cell>
          <cell r="AD316">
            <v>95.4</v>
          </cell>
          <cell r="AE316">
            <v>83.35</v>
          </cell>
          <cell r="AF316">
            <v>91.35</v>
          </cell>
          <cell r="AH316">
            <v>150.12709999999998</v>
          </cell>
          <cell r="AI316">
            <v>235.79020000000003</v>
          </cell>
          <cell r="AJ316">
            <v>313.18507999999997</v>
          </cell>
          <cell r="AK316">
            <v>270.10000000000002</v>
          </cell>
          <cell r="AL316">
            <v>969.20238000000006</v>
          </cell>
          <cell r="AM316">
            <v>1966.7567434860305</v>
          </cell>
          <cell r="AN316">
            <v>2398.4838335195491</v>
          </cell>
          <cell r="AO316">
            <v>2688.0785482333913</v>
          </cell>
          <cell r="AP316">
            <v>2899.5004565214108</v>
          </cell>
          <cell r="AQ316">
            <v>3127.5510542253419</v>
          </cell>
        </row>
        <row r="317">
          <cell r="B317" t="str">
            <v xml:space="preserve">   Other</v>
          </cell>
          <cell r="I317">
            <v>55.780999999999999</v>
          </cell>
          <cell r="J317">
            <v>13.788847199999998</v>
          </cell>
          <cell r="L317">
            <v>69.569847199999998</v>
          </cell>
          <cell r="N317">
            <v>42.520553280000001</v>
          </cell>
          <cell r="O317">
            <v>15.890410318522983</v>
          </cell>
          <cell r="Q317">
            <v>58.410963598522983</v>
          </cell>
          <cell r="S317">
            <v>58.410963598522983</v>
          </cell>
          <cell r="U317">
            <v>201.72989999999999</v>
          </cell>
          <cell r="V317">
            <v>178.25779999999997</v>
          </cell>
          <cell r="W317">
            <v>282.97859999999997</v>
          </cell>
          <cell r="X317">
            <v>271.33580000000006</v>
          </cell>
          <cell r="Y317">
            <v>344.34</v>
          </cell>
          <cell r="Z317">
            <v>391.25599999999997</v>
          </cell>
          <cell r="AA317">
            <v>548.45838000000003</v>
          </cell>
          <cell r="AB317">
            <v>460.37099999999998</v>
          </cell>
          <cell r="AC317">
            <v>371.85</v>
          </cell>
          <cell r="AD317">
            <v>420.85</v>
          </cell>
          <cell r="AE317">
            <v>366.6</v>
          </cell>
          <cell r="AF317">
            <v>399.6</v>
          </cell>
          <cell r="AH317">
            <v>662.96629999999993</v>
          </cell>
          <cell r="AI317">
            <v>1006.9318</v>
          </cell>
          <cell r="AJ317">
            <v>1380.67938</v>
          </cell>
          <cell r="AK317">
            <v>1187.0500000000002</v>
          </cell>
          <cell r="AL317">
            <v>4237.6274800000001</v>
          </cell>
          <cell r="AM317">
            <v>8599.2178668316028</v>
          </cell>
          <cell r="AN317">
            <v>10486.851057111711</v>
          </cell>
          <cell r="AO317">
            <v>11753.041221785199</v>
          </cell>
          <cell r="AP317">
            <v>12677.437722375047</v>
          </cell>
          <cell r="AQ317">
            <v>13674.539565707917</v>
          </cell>
        </row>
        <row r="318">
          <cell r="B318" t="str">
            <v>Sales (000'HL)</v>
          </cell>
          <cell r="I318">
            <v>202.88200000000001</v>
          </cell>
          <cell r="J318">
            <v>107.40213359999998</v>
          </cell>
          <cell r="L318">
            <v>310.28413360000002</v>
          </cell>
          <cell r="N318">
            <v>275.63949496000004</v>
          </cell>
          <cell r="O318">
            <v>103.00958799999999</v>
          </cell>
          <cell r="Q318">
            <v>378.64908296000004</v>
          </cell>
          <cell r="S318">
            <v>378.64908296000004</v>
          </cell>
          <cell r="U318">
            <v>31.260999999999999</v>
          </cell>
          <cell r="V318">
            <v>32.536000000000001</v>
          </cell>
          <cell r="W318">
            <v>47.63</v>
          </cell>
          <cell r="X318">
            <v>39.856999999999999</v>
          </cell>
          <cell r="Y318">
            <v>58.103000000000002</v>
          </cell>
          <cell r="Z318">
            <v>73.293999999999997</v>
          </cell>
          <cell r="AA318">
            <v>52.369969199999993</v>
          </cell>
          <cell r="AB318">
            <v>52.293999999999997</v>
          </cell>
          <cell r="AC318">
            <v>43.95</v>
          </cell>
          <cell r="AD318">
            <v>41.85</v>
          </cell>
          <cell r="AE318">
            <v>40.65</v>
          </cell>
          <cell r="AF318">
            <v>42.65</v>
          </cell>
          <cell r="AH318">
            <v>100.5029948</v>
          </cell>
          <cell r="AI318">
            <v>171.25400000000002</v>
          </cell>
          <cell r="AJ318">
            <v>148.61396919999999</v>
          </cell>
          <cell r="AK318">
            <v>125.15</v>
          </cell>
          <cell r="AL318">
            <v>545.52096400000005</v>
          </cell>
          <cell r="AM318">
            <v>1107</v>
          </cell>
          <cell r="AN318">
            <v>1350</v>
          </cell>
          <cell r="AO318">
            <v>1513</v>
          </cell>
          <cell r="AP318">
            <v>1632</v>
          </cell>
          <cell r="AQ318">
            <v>1632</v>
          </cell>
        </row>
        <row r="319">
          <cell r="B319" t="str">
            <v>Average $/HL, net of VAT &amp; excise tax</v>
          </cell>
          <cell r="I319">
            <v>45.804950660975344</v>
          </cell>
          <cell r="J319">
            <v>32.252618117448648</v>
          </cell>
          <cell r="L319">
            <v>41.113929519984964</v>
          </cell>
          <cell r="N319">
            <v>50.917957174594001</v>
          </cell>
          <cell r="O319">
            <v>53.307583267286169</v>
          </cell>
          <cell r="Q319">
            <v>51.568042993785781</v>
          </cell>
          <cell r="S319">
            <v>51.568042993785781</v>
          </cell>
          <cell r="U319">
            <v>45.85847383236252</v>
          </cell>
          <cell r="V319">
            <v>46.79267746426337</v>
          </cell>
          <cell r="W319">
            <v>50.157344643752772</v>
          </cell>
          <cell r="X319">
            <v>103.88065410007044</v>
          </cell>
          <cell r="Y319">
            <v>53.530873103324119</v>
          </cell>
          <cell r="Z319">
            <v>53.423977028485325</v>
          </cell>
          <cell r="AA319">
            <v>58.469608119203158</v>
          </cell>
          <cell r="AB319">
            <v>55.905999315362791</v>
          </cell>
          <cell r="AC319">
            <v>56.697068356137805</v>
          </cell>
          <cell r="AD319">
            <v>58.016852524049824</v>
          </cell>
          <cell r="AE319">
            <v>57.848584726114211</v>
          </cell>
          <cell r="AF319">
            <v>57.894601614553125</v>
          </cell>
          <cell r="AH319">
            <v>43.710055429236697</v>
          </cell>
          <cell r="AI319">
            <v>65.203338448823104</v>
          </cell>
          <cell r="AJ319">
            <v>57.04333249709461</v>
          </cell>
          <cell r="AK319">
            <v>57.920535406382086</v>
          </cell>
          <cell r="AL319">
            <v>57.349794280544522</v>
          </cell>
          <cell r="AM319">
            <v>57.349794280544522</v>
          </cell>
          <cell r="AN319">
            <v>57.349794280544522</v>
          </cell>
          <cell r="AO319">
            <v>57.349794280544522</v>
          </cell>
          <cell r="AP319">
            <v>57.349794280544522</v>
          </cell>
          <cell r="AQ319">
            <v>57.349794280544522</v>
          </cell>
        </row>
        <row r="321">
          <cell r="J321" t="str">
            <v/>
          </cell>
          <cell r="O321" t="str">
            <v/>
          </cell>
          <cell r="T321" t="str">
            <v/>
          </cell>
        </row>
        <row r="322">
          <cell r="F322">
            <v>1999</v>
          </cell>
          <cell r="G322">
            <v>2000</v>
          </cell>
          <cell r="I322" t="str">
            <v>9m 2001</v>
          </cell>
          <cell r="J322" t="str">
            <v>Q4 2001</v>
          </cell>
          <cell r="L322">
            <v>2001</v>
          </cell>
          <cell r="N322" t="str">
            <v>9 m 2002</v>
          </cell>
          <cell r="O322" t="str">
            <v xml:space="preserve">Q4 2002 </v>
          </cell>
          <cell r="Q322">
            <v>2002</v>
          </cell>
          <cell r="S322" t="str">
            <v>2002 PF</v>
          </cell>
          <cell r="T322" t="str">
            <v/>
          </cell>
          <cell r="U322" t="str">
            <v>Jan 2003</v>
          </cell>
          <cell r="V322" t="str">
            <v>Feb 2003</v>
          </cell>
          <cell r="W322" t="str">
            <v>Mar 2003</v>
          </cell>
          <cell r="X322" t="str">
            <v>Apr 2003</v>
          </cell>
          <cell r="Y322" t="str">
            <v>May 2003</v>
          </cell>
          <cell r="Z322" t="str">
            <v>Jun 2003</v>
          </cell>
          <cell r="AA322" t="str">
            <v>Jul 2003</v>
          </cell>
          <cell r="AB322" t="str">
            <v>Aug 2003</v>
          </cell>
          <cell r="AC322" t="str">
            <v>Sep 2003</v>
          </cell>
          <cell r="AD322" t="str">
            <v>Oct 2003</v>
          </cell>
          <cell r="AE322" t="str">
            <v>Nov 2003</v>
          </cell>
          <cell r="AF322" t="str">
            <v>Dec 2003</v>
          </cell>
          <cell r="AH322" t="str">
            <v>Q1 2003</v>
          </cell>
          <cell r="AI322" t="str">
            <v>Q2 2003</v>
          </cell>
          <cell r="AJ322" t="str">
            <v>Q3 2003</v>
          </cell>
          <cell r="AK322" t="str">
            <v>Q4 2003</v>
          </cell>
          <cell r="AL322">
            <v>2003</v>
          </cell>
          <cell r="AM322">
            <v>2004</v>
          </cell>
          <cell r="AN322">
            <v>2005</v>
          </cell>
          <cell r="AO322">
            <v>2006</v>
          </cell>
          <cell r="AP322">
            <v>2007</v>
          </cell>
          <cell r="AQ322">
            <v>2008</v>
          </cell>
        </row>
        <row r="324">
          <cell r="B324" t="str">
            <v>Total Revenues</v>
          </cell>
          <cell r="F324">
            <v>0</v>
          </cell>
          <cell r="G324">
            <v>0</v>
          </cell>
          <cell r="I324">
            <v>9293</v>
          </cell>
          <cell r="J324">
            <v>3464</v>
          </cell>
          <cell r="L324">
            <v>12757</v>
          </cell>
          <cell r="N324">
            <v>14035</v>
          </cell>
          <cell r="O324">
            <v>5491.1921896388421</v>
          </cell>
          <cell r="Q324">
            <v>19526.192189638841</v>
          </cell>
          <cell r="S324">
            <v>19526.192189638841</v>
          </cell>
          <cell r="T324" t="str">
            <v/>
          </cell>
          <cell r="U324">
            <v>1433.5817504734848</v>
          </cell>
          <cell r="V324">
            <v>1522.446553977273</v>
          </cell>
          <cell r="W324">
            <v>2388.9943253819447</v>
          </cell>
          <cell r="X324">
            <v>4140.3712304665078</v>
          </cell>
          <cell r="Y324">
            <v>3110.3043199224412</v>
          </cell>
          <cell r="Z324">
            <v>3915.6569723258035</v>
          </cell>
          <cell r="AA324">
            <v>3062.0515763387389</v>
          </cell>
          <cell r="AB324">
            <v>2923.5483281975817</v>
          </cell>
          <cell r="AC324">
            <v>2491.8361542522566</v>
          </cell>
          <cell r="AD324">
            <v>2428.0052781314853</v>
          </cell>
          <cell r="AE324">
            <v>2351.5449691165427</v>
          </cell>
          <cell r="AF324">
            <v>2469.2047588606906</v>
          </cell>
          <cell r="AH324">
            <v>4392.9914735122875</v>
          </cell>
          <cell r="AI324">
            <v>11166.332522714752</v>
          </cell>
          <cell r="AJ324">
            <v>8477.4360587885767</v>
          </cell>
          <cell r="AK324">
            <v>7248.7550061087186</v>
          </cell>
          <cell r="AL324">
            <v>31285.515061124337</v>
          </cell>
          <cell r="AM324">
            <v>60622.119799832341</v>
          </cell>
          <cell r="AN324">
            <v>73873.210111523586</v>
          </cell>
          <cell r="AO324">
            <v>82591.014298112597</v>
          </cell>
          <cell r="AP324">
            <v>87976.544001318325</v>
          </cell>
          <cell r="AQ324">
            <v>0</v>
          </cell>
        </row>
        <row r="325">
          <cell r="B325" t="str">
            <v>$/HL</v>
          </cell>
          <cell r="N325">
            <v>50.917957174594001</v>
          </cell>
          <cell r="O325">
            <v>53.307583267286169</v>
          </cell>
          <cell r="Q325">
            <v>51.568042993785781</v>
          </cell>
          <cell r="S325">
            <v>51.568042993785781</v>
          </cell>
          <cell r="U325">
            <v>45.85847383236252</v>
          </cell>
          <cell r="V325">
            <v>46.79267746426337</v>
          </cell>
          <cell r="W325">
            <v>50.157344643752772</v>
          </cell>
          <cell r="X325">
            <v>103.88065410007044</v>
          </cell>
          <cell r="Y325">
            <v>53.530873103324119</v>
          </cell>
          <cell r="Z325">
            <v>53.423977028485325</v>
          </cell>
          <cell r="AA325">
            <v>58.469608119203158</v>
          </cell>
          <cell r="AB325">
            <v>55.905999315362791</v>
          </cell>
          <cell r="AC325">
            <v>56.697068356137805</v>
          </cell>
          <cell r="AD325">
            <v>58.016852524049824</v>
          </cell>
          <cell r="AE325">
            <v>57.848584726114211</v>
          </cell>
          <cell r="AF325">
            <v>57.894601614553125</v>
          </cell>
          <cell r="AH325">
            <v>43.710055429236697</v>
          </cell>
          <cell r="AI325">
            <v>65.203338448823104</v>
          </cell>
          <cell r="AJ325">
            <v>57.04333249709461</v>
          </cell>
          <cell r="AK325">
            <v>57.920535406382086</v>
          </cell>
          <cell r="AL325">
            <v>57.349794280544522</v>
          </cell>
          <cell r="AM325">
            <v>54.762529177806989</v>
          </cell>
          <cell r="AN325">
            <v>54.72089637890636</v>
          </cell>
          <cell r="AO325">
            <v>54.587583805758491</v>
          </cell>
          <cell r="AP325">
            <v>53.907196079239171</v>
          </cell>
          <cell r="AQ325">
            <v>0</v>
          </cell>
        </row>
        <row r="327">
          <cell r="B327" t="str">
            <v>Cost of Goods Sold- Variable (Excl. Depreciation)</v>
          </cell>
          <cell r="F327">
            <v>0</v>
          </cell>
          <cell r="G327">
            <v>0</v>
          </cell>
          <cell r="I327">
            <v>6279</v>
          </cell>
          <cell r="J327">
            <v>2449</v>
          </cell>
          <cell r="L327">
            <v>8728</v>
          </cell>
          <cell r="N327">
            <v>9333.2000000000135</v>
          </cell>
          <cell r="O327">
            <v>3300.2379408065667</v>
          </cell>
          <cell r="Q327">
            <v>12633.43794080658</v>
          </cell>
          <cell r="S327">
            <v>12633.43794080658</v>
          </cell>
          <cell r="T327" t="str">
            <v/>
          </cell>
          <cell r="U327">
            <v>993.39232841250009</v>
          </cell>
          <cell r="V327">
            <v>1052.8031736718751</v>
          </cell>
          <cell r="W327">
            <v>1466.73740211875</v>
          </cell>
          <cell r="X327">
            <v>2868.5190918517519</v>
          </cell>
          <cell r="Y327">
            <v>1899.1643968094295</v>
          </cell>
          <cell r="Z327">
            <v>2273.2377976213938</v>
          </cell>
          <cell r="AA327">
            <v>1797.8299342856319</v>
          </cell>
          <cell r="AB327">
            <v>1669.9263662037556</v>
          </cell>
          <cell r="AC327">
            <v>1409.8411126381307</v>
          </cell>
          <cell r="AD327">
            <v>1357.3077566284189</v>
          </cell>
          <cell r="AE327">
            <v>1314.1467985034189</v>
          </cell>
          <cell r="AF327">
            <v>1382.725503190919</v>
          </cell>
          <cell r="AH327">
            <v>2761.8633320581339</v>
          </cell>
          <cell r="AI327">
            <v>7040.9212862825752</v>
          </cell>
          <cell r="AJ327">
            <v>4877.5974131275179</v>
          </cell>
          <cell r="AK327">
            <v>4054.1800583227568</v>
          </cell>
          <cell r="AL327">
            <v>18734.562089790983</v>
          </cell>
          <cell r="AM327">
            <v>35506.976051097416</v>
          </cell>
          <cell r="AN327">
            <v>43000.045887417553</v>
          </cell>
          <cell r="AO327">
            <v>48505.579329013868</v>
          </cell>
          <cell r="AP327">
            <v>52429.981432347005</v>
          </cell>
          <cell r="AQ327">
            <v>26340.550854344936</v>
          </cell>
        </row>
        <row r="328">
          <cell r="B328" t="str">
            <v>$/HL</v>
          </cell>
          <cell r="F328" t="e">
            <v>#REF!</v>
          </cell>
          <cell r="G328" t="e">
            <v>#REF!</v>
          </cell>
          <cell r="I328">
            <v>30.949024556145936</v>
          </cell>
          <cell r="J328">
            <v>22.802154090540341</v>
          </cell>
          <cell r="L328">
            <v>28.129056741430492</v>
          </cell>
          <cell r="N328">
            <v>33.860169426570813</v>
          </cell>
          <cell r="O328">
            <v>32.0381627077915</v>
          </cell>
          <cell r="Q328">
            <v>33.364501617296028</v>
          </cell>
          <cell r="S328">
            <v>33.364501617296028</v>
          </cell>
          <cell r="U328">
            <v>31.777368875355879</v>
          </cell>
          <cell r="V328">
            <v>32.358100985735035</v>
          </cell>
          <cell r="W328">
            <v>30.794402731865418</v>
          </cell>
          <cell r="X328">
            <v>71.97027101517304</v>
          </cell>
          <cell r="Y328">
            <v>32.686167612850099</v>
          </cell>
          <cell r="Z328">
            <v>31.015332736941549</v>
          </cell>
          <cell r="AA328">
            <v>34.329405988759532</v>
          </cell>
          <cell r="AB328">
            <v>31.9334219261054</v>
          </cell>
          <cell r="AC328">
            <v>32.078296078228227</v>
          </cell>
          <cell r="AD328">
            <v>32.432682356712519</v>
          </cell>
          <cell r="AE328">
            <v>32.328334526529375</v>
          </cell>
          <cell r="AF328">
            <v>32.420293158052026</v>
          </cell>
          <cell r="AH328">
            <v>27.480408295834522</v>
          </cell>
          <cell r="AI328">
            <v>41.113908500137654</v>
          </cell>
          <cell r="AJ328">
            <v>32.820585032376073</v>
          </cell>
          <cell r="AK328">
            <v>32.394566986198612</v>
          </cell>
          <cell r="AL328">
            <v>34.342515368100464</v>
          </cell>
          <cell r="AM328">
            <v>32.074955782382489</v>
          </cell>
          <cell r="AN328">
            <v>31.851885842531519</v>
          </cell>
          <cell r="AO328">
            <v>32.059206430280149</v>
          </cell>
          <cell r="AP328">
            <v>32.126214112957726</v>
          </cell>
          <cell r="AQ328">
            <v>16.140043415652535</v>
          </cell>
        </row>
        <row r="329">
          <cell r="B329" t="str">
            <v>Cost of Goods Sold- Fixed (Excl. Depreciation)</v>
          </cell>
          <cell r="F329">
            <v>0</v>
          </cell>
          <cell r="G329">
            <v>0</v>
          </cell>
          <cell r="I329">
            <v>0</v>
          </cell>
          <cell r="J329">
            <v>0</v>
          </cell>
          <cell r="L329">
            <v>0</v>
          </cell>
          <cell r="N329">
            <v>1009.8000000000002</v>
          </cell>
          <cell r="O329">
            <v>674.63</v>
          </cell>
          <cell r="Q329">
            <v>1684.4300000000003</v>
          </cell>
          <cell r="S329">
            <v>1684.4300000000003</v>
          </cell>
          <cell r="T329" t="str">
            <v/>
          </cell>
          <cell r="U329">
            <v>137.97333333333333</v>
          </cell>
          <cell r="V329">
            <v>137.97333333333333</v>
          </cell>
          <cell r="W329">
            <v>137.97333333333333</v>
          </cell>
          <cell r="X329">
            <v>94.479671994900841</v>
          </cell>
          <cell r="Y329">
            <v>94.479671994900841</v>
          </cell>
          <cell r="Z329">
            <v>94.479671994900841</v>
          </cell>
          <cell r="AA329">
            <v>137.97333333333333</v>
          </cell>
          <cell r="AB329">
            <v>137.97333333333333</v>
          </cell>
          <cell r="AC329">
            <v>137.97333333333333</v>
          </cell>
          <cell r="AD329">
            <v>137.97333333333333</v>
          </cell>
          <cell r="AE329">
            <v>137.97333333333333</v>
          </cell>
          <cell r="AF329">
            <v>137.97333333333333</v>
          </cell>
          <cell r="AH329">
            <v>413.92</v>
          </cell>
          <cell r="AI329">
            <v>616.48</v>
          </cell>
          <cell r="AJ329">
            <v>674.63</v>
          </cell>
          <cell r="AK329">
            <v>413.92</v>
          </cell>
          <cell r="AL329">
            <v>2118.9500000000003</v>
          </cell>
          <cell r="AM329">
            <v>2436.7925</v>
          </cell>
          <cell r="AN329">
            <v>2802.3113749999998</v>
          </cell>
          <cell r="AO329">
            <v>3222.6580812499997</v>
          </cell>
          <cell r="AP329">
            <v>3706.0567934374994</v>
          </cell>
          <cell r="AQ329">
            <v>4261.9653124531242</v>
          </cell>
        </row>
        <row r="330">
          <cell r="B330" t="str">
            <v>$/HL</v>
          </cell>
          <cell r="F330" t="e">
            <v>#REF!</v>
          </cell>
          <cell r="G330" t="e">
            <v>#REF!</v>
          </cell>
          <cell r="I330">
            <v>0</v>
          </cell>
          <cell r="J330">
            <v>0</v>
          </cell>
          <cell r="L330">
            <v>0</v>
          </cell>
          <cell r="N330">
            <v>3.6634808090420399</v>
          </cell>
          <cell r="O330">
            <v>6.5491961777383292</v>
          </cell>
          <cell r="Q330">
            <v>4.4485252330003426</v>
          </cell>
          <cell r="S330">
            <v>4.4485252330003426</v>
          </cell>
          <cell r="U330">
            <v>4.413593081901837</v>
          </cell>
          <cell r="V330">
            <v>4.2406360134415211</v>
          </cell>
          <cell r="W330">
            <v>2.8967737420393309</v>
          </cell>
          <cell r="X330">
            <v>2.3704662165968546</v>
          </cell>
          <cell r="Y330">
            <v>1.6260721820715081</v>
          </cell>
          <cell r="Z330">
            <v>1.2890505634144793</v>
          </cell>
          <cell r="AA330">
            <v>2.6345887813379378</v>
          </cell>
          <cell r="AB330">
            <v>2.6384161344195003</v>
          </cell>
          <cell r="AC330">
            <v>3.1393249905195293</v>
          </cell>
          <cell r="AD330">
            <v>3.296853843090402</v>
          </cell>
          <cell r="AE330">
            <v>3.394177941779418</v>
          </cell>
          <cell r="AF330">
            <v>3.2350136772176632</v>
          </cell>
          <cell r="AH330">
            <v>4.1184842384418188</v>
          </cell>
          <cell r="AI330">
            <v>3.5997991287794733</v>
          </cell>
          <cell r="AJ330">
            <v>4.539479051879062</v>
          </cell>
          <cell r="AK330">
            <v>3.3073911306432282</v>
          </cell>
          <cell r="AL330">
            <v>3.8842686896263809</v>
          </cell>
          <cell r="AM330">
            <v>2.201257904245709</v>
          </cell>
          <cell r="AN330">
            <v>2.0757862037037036</v>
          </cell>
          <cell r="AO330">
            <v>2.1299789036682086</v>
          </cell>
          <cell r="AP330">
            <v>2.2708681332337619</v>
          </cell>
          <cell r="AQ330">
            <v>2.6114983532188263</v>
          </cell>
        </row>
        <row r="332">
          <cell r="B332" t="str">
            <v>Total COGS $/HL</v>
          </cell>
          <cell r="L332">
            <v>28.129056741430492</v>
          </cell>
          <cell r="N332">
            <v>37.523650235612855</v>
          </cell>
          <cell r="O332">
            <v>38.587358885529831</v>
          </cell>
          <cell r="Q332">
            <v>37.813026850296374</v>
          </cell>
          <cell r="S332">
            <v>37.813026850296374</v>
          </cell>
          <cell r="U332">
            <v>36.19096195725772</v>
          </cell>
          <cell r="V332">
            <v>36.598736999176559</v>
          </cell>
          <cell r="W332">
            <v>33.691176473904747</v>
          </cell>
          <cell r="X332">
            <v>74.340737231769893</v>
          </cell>
          <cell r="Y332">
            <v>34.312239794921609</v>
          </cell>
          <cell r="Z332">
            <v>32.304383300356029</v>
          </cell>
          <cell r="AA332">
            <v>36.963994770097472</v>
          </cell>
          <cell r="AB332">
            <v>34.571838060524897</v>
          </cell>
          <cell r="AC332">
            <v>35.217621068747754</v>
          </cell>
          <cell r="AD332">
            <v>35.729536199802922</v>
          </cell>
          <cell r="AE332">
            <v>35.722512468308793</v>
          </cell>
          <cell r="AF332">
            <v>35.655306835269691</v>
          </cell>
          <cell r="AH332">
            <v>31.598892534276342</v>
          </cell>
          <cell r="AI332">
            <v>44.713707628917128</v>
          </cell>
          <cell r="AJ332">
            <v>37.360064084255136</v>
          </cell>
          <cell r="AK332">
            <v>35.701958116841844</v>
          </cell>
          <cell r="AL332">
            <v>38.226784057726846</v>
          </cell>
          <cell r="AM332">
            <v>34.276213686628203</v>
          </cell>
          <cell r="AN332">
            <v>33.927672046235223</v>
          </cell>
          <cell r="AO332">
            <v>34.189185333948359</v>
          </cell>
          <cell r="AP332">
            <v>34.397082246191488</v>
          </cell>
          <cell r="AQ332">
            <v>18.751541768871363</v>
          </cell>
        </row>
        <row r="333">
          <cell r="F333" t="str">
            <v>______</v>
          </cell>
          <cell r="G333" t="str">
            <v>______</v>
          </cell>
          <cell r="I333" t="str">
            <v>______</v>
          </cell>
          <cell r="J333" t="str">
            <v>______</v>
          </cell>
          <cell r="L333" t="str">
            <v>______</v>
          </cell>
          <cell r="N333" t="str">
            <v>______</v>
          </cell>
          <cell r="O333" t="str">
            <v>______</v>
          </cell>
          <cell r="Q333" t="str">
            <v>______</v>
          </cell>
          <cell r="S333" t="str">
            <v>______</v>
          </cell>
          <cell r="T333" t="str">
            <v/>
          </cell>
          <cell r="U333" t="str">
            <v>______</v>
          </cell>
          <cell r="V333" t="str">
            <v>______</v>
          </cell>
          <cell r="W333" t="str">
            <v>______</v>
          </cell>
          <cell r="X333" t="str">
            <v>______</v>
          </cell>
          <cell r="Y333" t="str">
            <v>______</v>
          </cell>
          <cell r="Z333" t="str">
            <v>______</v>
          </cell>
          <cell r="AA333" t="str">
            <v>______</v>
          </cell>
          <cell r="AB333" t="str">
            <v>______</v>
          </cell>
          <cell r="AC333" t="str">
            <v>______</v>
          </cell>
          <cell r="AD333" t="str">
            <v>______</v>
          </cell>
          <cell r="AE333" t="str">
            <v>______</v>
          </cell>
          <cell r="AF333" t="str">
            <v>______</v>
          </cell>
          <cell r="AH333" t="str">
            <v>______</v>
          </cell>
          <cell r="AI333" t="str">
            <v>______</v>
          </cell>
          <cell r="AJ333" t="str">
            <v>______</v>
          </cell>
          <cell r="AK333" t="str">
            <v>______</v>
          </cell>
          <cell r="AL333" t="str">
            <v>______</v>
          </cell>
          <cell r="AM333" t="str">
            <v>______</v>
          </cell>
          <cell r="AN333" t="str">
            <v>______</v>
          </cell>
          <cell r="AO333" t="str">
            <v>______</v>
          </cell>
          <cell r="AP333" t="str">
            <v>______</v>
          </cell>
          <cell r="AQ333" t="str">
            <v>______</v>
          </cell>
        </row>
        <row r="334">
          <cell r="B334" t="str">
            <v>Gross Profit</v>
          </cell>
          <cell r="F334">
            <v>0</v>
          </cell>
          <cell r="G334">
            <v>0</v>
          </cell>
          <cell r="I334">
            <v>3014</v>
          </cell>
          <cell r="J334">
            <v>1015</v>
          </cell>
          <cell r="L334">
            <v>4029</v>
          </cell>
          <cell r="N334">
            <v>3691.9999999999864</v>
          </cell>
          <cell r="O334">
            <v>1516.3242488322753</v>
          </cell>
          <cell r="Q334">
            <v>5208.3242488322612</v>
          </cell>
          <cell r="S334">
            <v>5208.3242488322612</v>
          </cell>
          <cell r="T334" t="str">
            <v/>
          </cell>
          <cell r="U334">
            <v>302.21608872765137</v>
          </cell>
          <cell r="V334">
            <v>331.67004697206448</v>
          </cell>
          <cell r="W334">
            <v>784.28358992986136</v>
          </cell>
          <cell r="X334">
            <v>1177.372466619855</v>
          </cell>
          <cell r="Y334">
            <v>1116.6602511181109</v>
          </cell>
          <cell r="Z334">
            <v>1547.9395027095088</v>
          </cell>
          <cell r="AA334">
            <v>1126.2483087197736</v>
          </cell>
          <cell r="AB334">
            <v>1115.6486286604927</v>
          </cell>
          <cell r="AC334">
            <v>944.02170828079261</v>
          </cell>
          <cell r="AD334">
            <v>932.724188169733</v>
          </cell>
          <cell r="AE334">
            <v>899.42483727979038</v>
          </cell>
          <cell r="AF334">
            <v>948.50592233643829</v>
          </cell>
          <cell r="AH334">
            <v>1217.2081414541535</v>
          </cell>
          <cell r="AI334">
            <v>3508.9312364321772</v>
          </cell>
          <cell r="AJ334">
            <v>2925.2086456610587</v>
          </cell>
          <cell r="AK334">
            <v>2780.6549477859617</v>
          </cell>
          <cell r="AL334">
            <v>10432.002971333353</v>
          </cell>
          <cell r="AM334">
            <v>22678.351248734925</v>
          </cell>
          <cell r="AN334">
            <v>28070.852849106031</v>
          </cell>
          <cell r="AO334">
            <v>30862.77688784873</v>
          </cell>
          <cell r="AP334">
            <v>31840.50577553382</v>
          </cell>
          <cell r="AQ334">
            <v>-30602.516166798061</v>
          </cell>
        </row>
        <row r="336">
          <cell r="B336" t="str">
            <v>Sales - Variable commercial exp. (Excl. Amortization)</v>
          </cell>
          <cell r="F336">
            <v>0</v>
          </cell>
          <cell r="G336">
            <v>0</v>
          </cell>
          <cell r="I336">
            <v>2723</v>
          </cell>
          <cell r="J336">
            <v>1171</v>
          </cell>
          <cell r="L336">
            <v>3894</v>
          </cell>
          <cell r="N336">
            <v>15</v>
          </cell>
          <cell r="O336">
            <v>0.56258547499394229</v>
          </cell>
          <cell r="Q336">
            <v>15.562585474993941</v>
          </cell>
          <cell r="S336">
            <v>15.562585474993941</v>
          </cell>
          <cell r="T336" t="str">
            <v/>
          </cell>
          <cell r="U336">
            <v>28.352661934292218</v>
          </cell>
          <cell r="V336">
            <v>28.352661934292218</v>
          </cell>
          <cell r="W336">
            <v>28.352661934292218</v>
          </cell>
          <cell r="X336">
            <v>412.45444521277591</v>
          </cell>
          <cell r="Y336">
            <v>189.7485752140895</v>
          </cell>
          <cell r="Z336">
            <v>252.82127877165698</v>
          </cell>
          <cell r="AA336">
            <v>28.352661934292218</v>
          </cell>
          <cell r="AB336">
            <v>28.352661934292218</v>
          </cell>
          <cell r="AC336">
            <v>28.352661934292218</v>
          </cell>
          <cell r="AD336">
            <v>28.352661934292218</v>
          </cell>
          <cell r="AE336">
            <v>28.352661934292218</v>
          </cell>
          <cell r="AF336">
            <v>28.352661934292218</v>
          </cell>
          <cell r="AH336">
            <v>85.057985802876658</v>
          </cell>
          <cell r="AI336">
            <v>666</v>
          </cell>
          <cell r="AJ336">
            <v>577.95381998201492</v>
          </cell>
          <cell r="AK336">
            <v>632.71438915295414</v>
          </cell>
          <cell r="AL336">
            <v>1961.7261949378458</v>
          </cell>
          <cell r="AM336">
            <v>3980.8385765284638</v>
          </cell>
          <cell r="AN336">
            <v>4854.6811908883701</v>
          </cell>
          <cell r="AO336">
            <v>5440.8389939363733</v>
          </cell>
          <cell r="AP336">
            <v>5868.7701507628299</v>
          </cell>
          <cell r="AQ336">
            <v>0</v>
          </cell>
        </row>
        <row r="337">
          <cell r="B337" t="str">
            <v>Sales - Variable marketing exp. (Excl. Amortization)</v>
          </cell>
          <cell r="L337">
            <v>0</v>
          </cell>
          <cell r="N337">
            <v>1373</v>
          </cell>
          <cell r="O337">
            <v>0</v>
          </cell>
          <cell r="Q337">
            <v>1373</v>
          </cell>
          <cell r="S337">
            <v>1373</v>
          </cell>
          <cell r="U337">
            <v>0</v>
          </cell>
          <cell r="V337">
            <v>0</v>
          </cell>
          <cell r="W337">
            <v>0</v>
          </cell>
          <cell r="X337">
            <v>0</v>
          </cell>
          <cell r="Y337">
            <v>0</v>
          </cell>
          <cell r="Z337">
            <v>0</v>
          </cell>
          <cell r="AA337">
            <v>0</v>
          </cell>
          <cell r="AB337">
            <v>0</v>
          </cell>
          <cell r="AC337">
            <v>0</v>
          </cell>
          <cell r="AD337">
            <v>0</v>
          </cell>
          <cell r="AE337">
            <v>0</v>
          </cell>
          <cell r="AF337">
            <v>0</v>
          </cell>
          <cell r="AH337">
            <v>0</v>
          </cell>
          <cell r="AI337">
            <v>0</v>
          </cell>
          <cell r="AJ337">
            <v>0</v>
          </cell>
          <cell r="AK337">
            <v>0</v>
          </cell>
          <cell r="AL337">
            <v>0</v>
          </cell>
          <cell r="AM337">
            <v>0</v>
          </cell>
          <cell r="AN337">
            <v>0</v>
          </cell>
          <cell r="AO337">
            <v>0</v>
          </cell>
          <cell r="AP337">
            <v>0</v>
          </cell>
          <cell r="AQ337">
            <v>0</v>
          </cell>
        </row>
        <row r="338">
          <cell r="B338" t="str">
            <v>G&amp;A - Fixed (Excl. Amortization)</v>
          </cell>
          <cell r="F338">
            <v>0</v>
          </cell>
          <cell r="G338">
            <v>0</v>
          </cell>
          <cell r="I338">
            <v>0</v>
          </cell>
          <cell r="J338">
            <v>0</v>
          </cell>
          <cell r="L338">
            <v>0</v>
          </cell>
          <cell r="N338">
            <v>193</v>
          </cell>
          <cell r="O338">
            <v>197.90460421734323</v>
          </cell>
          <cell r="Q338">
            <v>390.90460421734326</v>
          </cell>
          <cell r="S338">
            <v>390.90460421734326</v>
          </cell>
          <cell r="T338" t="str">
            <v/>
          </cell>
          <cell r="U338">
            <v>124.65205885666929</v>
          </cell>
          <cell r="V338">
            <v>124.65205885666929</v>
          </cell>
          <cell r="W338">
            <v>124.65205885666929</v>
          </cell>
          <cell r="X338">
            <v>36.260841038155228</v>
          </cell>
          <cell r="Y338">
            <v>82.911847092449932</v>
          </cell>
          <cell r="Z338">
            <v>158.10139490503741</v>
          </cell>
          <cell r="AA338">
            <v>124.65205885666929</v>
          </cell>
          <cell r="AB338">
            <v>124.65205885666929</v>
          </cell>
          <cell r="AC338">
            <v>124.65205885666929</v>
          </cell>
          <cell r="AD338">
            <v>124.65205885666929</v>
          </cell>
          <cell r="AE338">
            <v>124.65205885666929</v>
          </cell>
          <cell r="AF338">
            <v>124.65205885666929</v>
          </cell>
          <cell r="AH338">
            <v>373.95617657000787</v>
          </cell>
          <cell r="AI338">
            <v>316.79151074018949</v>
          </cell>
          <cell r="AJ338">
            <v>316.79151074018949</v>
          </cell>
          <cell r="AK338">
            <v>316.79151074018949</v>
          </cell>
          <cell r="AL338">
            <v>1324.3307087905764</v>
          </cell>
          <cell r="AM338">
            <v>1456.7637796696342</v>
          </cell>
          <cell r="AN338">
            <v>1602.4401576365979</v>
          </cell>
          <cell r="AO338">
            <v>1762.6841734002578</v>
          </cell>
          <cell r="AP338">
            <v>1938.9525907402838</v>
          </cell>
          <cell r="AQ338">
            <v>2132.8478498143122</v>
          </cell>
        </row>
        <row r="339">
          <cell r="F339" t="str">
            <v>______</v>
          </cell>
          <cell r="G339" t="str">
            <v>______</v>
          </cell>
          <cell r="I339" t="str">
            <v>______</v>
          </cell>
          <cell r="J339" t="str">
            <v>______</v>
          </cell>
          <cell r="L339" t="str">
            <v>______</v>
          </cell>
          <cell r="N339" t="str">
            <v>______</v>
          </cell>
          <cell r="O339" t="str">
            <v>______</v>
          </cell>
          <cell r="Q339" t="str">
            <v>______</v>
          </cell>
          <cell r="S339" t="str">
            <v>______</v>
          </cell>
          <cell r="T339" t="str">
            <v/>
          </cell>
          <cell r="U339" t="str">
            <v>______</v>
          </cell>
          <cell r="V339" t="str">
            <v>______</v>
          </cell>
          <cell r="W339" t="str">
            <v>______</v>
          </cell>
          <cell r="X339" t="str">
            <v>______</v>
          </cell>
          <cell r="Y339" t="str">
            <v>______</v>
          </cell>
          <cell r="Z339" t="str">
            <v>______</v>
          </cell>
          <cell r="AA339" t="str">
            <v>______</v>
          </cell>
          <cell r="AB339" t="str">
            <v>______</v>
          </cell>
          <cell r="AC339" t="str">
            <v>______</v>
          </cell>
          <cell r="AD339" t="str">
            <v>______</v>
          </cell>
          <cell r="AE339" t="str">
            <v>______</v>
          </cell>
          <cell r="AF339" t="str">
            <v>______</v>
          </cell>
          <cell r="AH339" t="str">
            <v>______</v>
          </cell>
          <cell r="AI339" t="str">
            <v>______</v>
          </cell>
          <cell r="AJ339" t="str">
            <v>______</v>
          </cell>
          <cell r="AK339" t="str">
            <v>______</v>
          </cell>
          <cell r="AL339" t="str">
            <v>______</v>
          </cell>
          <cell r="AM339" t="str">
            <v>______</v>
          </cell>
          <cell r="AN339" t="str">
            <v>______</v>
          </cell>
          <cell r="AO339" t="str">
            <v>______</v>
          </cell>
          <cell r="AP339" t="str">
            <v>______</v>
          </cell>
          <cell r="AQ339" t="str">
            <v>______</v>
          </cell>
        </row>
        <row r="341">
          <cell r="B341" t="str">
            <v>EBITDA</v>
          </cell>
          <cell r="F341">
            <v>0</v>
          </cell>
          <cell r="G341">
            <v>0</v>
          </cell>
          <cell r="I341">
            <v>291</v>
          </cell>
          <cell r="J341">
            <v>-156</v>
          </cell>
          <cell r="L341">
            <v>135</v>
          </cell>
          <cell r="N341">
            <v>2110.9999999999864</v>
          </cell>
          <cell r="O341">
            <v>1317.8570591399382</v>
          </cell>
          <cell r="Q341">
            <v>3428.8570591399239</v>
          </cell>
          <cell r="S341">
            <v>3428.8570591399239</v>
          </cell>
          <cell r="U341">
            <v>149.2113679366899</v>
          </cell>
          <cell r="V341">
            <v>178.66532618110301</v>
          </cell>
          <cell r="W341">
            <v>631.27886913889984</v>
          </cell>
          <cell r="X341">
            <v>728.65718036892383</v>
          </cell>
          <cell r="Y341">
            <v>843.99982881157143</v>
          </cell>
          <cell r="Z341">
            <v>1137.0168290328143</v>
          </cell>
          <cell r="AA341">
            <v>973.24358792881208</v>
          </cell>
          <cell r="AB341">
            <v>962.64390786953118</v>
          </cell>
          <cell r="AC341">
            <v>791.01698748983108</v>
          </cell>
          <cell r="AD341">
            <v>779.71946737877147</v>
          </cell>
          <cell r="AE341">
            <v>746.42011648882885</v>
          </cell>
          <cell r="AF341">
            <v>795.50120154547676</v>
          </cell>
          <cell r="AH341">
            <v>758.19397908126905</v>
          </cell>
          <cell r="AI341">
            <v>2526.1397256919877</v>
          </cell>
          <cell r="AJ341">
            <v>2030.4633149388542</v>
          </cell>
          <cell r="AK341">
            <v>1831.1490478928181</v>
          </cell>
          <cell r="AL341">
            <v>7145.9460676049312</v>
          </cell>
          <cell r="AM341">
            <v>17240.748892536827</v>
          </cell>
          <cell r="AN341">
            <v>21613.731500581063</v>
          </cell>
          <cell r="AO341">
            <v>23659.253720512097</v>
          </cell>
          <cell r="AP341">
            <v>24032.783034030708</v>
          </cell>
          <cell r="AQ341">
            <v>-32735.364016612373</v>
          </cell>
        </row>
        <row r="342">
          <cell r="B342" t="str">
            <v xml:space="preserve"> EBITDA/HL</v>
          </cell>
          <cell r="I342">
            <v>1.4343312861663429</v>
          </cell>
          <cell r="J342">
            <v>-1.4524851115248238</v>
          </cell>
          <cell r="L342">
            <v>0.43508508937822143</v>
          </cell>
          <cell r="N342">
            <v>7.6585541571476474</v>
          </cell>
          <cell r="O342">
            <v>12.793537812615446</v>
          </cell>
          <cell r="Q342">
            <v>9.0555007616435805</v>
          </cell>
          <cell r="S342">
            <v>9.0555007616435805</v>
          </cell>
          <cell r="U342">
            <v>4.7730836485297941</v>
          </cell>
          <cell r="V342">
            <v>5.4913119677004856</v>
          </cell>
          <cell r="W342">
            <v>13.253807876105391</v>
          </cell>
          <cell r="X342">
            <v>18.281786897381235</v>
          </cell>
          <cell r="Y342">
            <v>14.525925146921354</v>
          </cell>
          <cell r="Z342">
            <v>15.513095601724757</v>
          </cell>
          <cell r="AA342">
            <v>18.584001533627259</v>
          </cell>
          <cell r="AB342">
            <v>18.408305118551482</v>
          </cell>
          <cell r="AC342">
            <v>17.998111205684438</v>
          </cell>
          <cell r="AD342">
            <v>18.63128954310087</v>
          </cell>
          <cell r="AE342">
            <v>18.362118486810058</v>
          </cell>
          <cell r="AF342">
            <v>18.651845288287848</v>
          </cell>
          <cell r="AH342">
            <v>7.5439938938144868</v>
          </cell>
          <cell r="AI342">
            <v>14.750836334870936</v>
          </cell>
          <cell r="AJ342">
            <v>13.662667956915415</v>
          </cell>
          <cell r="AK342">
            <v>14.63163442183634</v>
          </cell>
          <cell r="AL342">
            <v>13.09930605637537</v>
          </cell>
          <cell r="AM342">
            <v>15.574298909247359</v>
          </cell>
          <cell r="AN342">
            <v>16.0101714819119</v>
          </cell>
          <cell r="AO342">
            <v>15.637312439201651</v>
          </cell>
          <cell r="AP342">
            <v>14.725969996342346</v>
          </cell>
          <cell r="AQ342">
            <v>-20.058433833708563</v>
          </cell>
        </row>
        <row r="343">
          <cell r="B343" t="str">
            <v>EBITDA Margin</v>
          </cell>
          <cell r="F343">
            <v>0</v>
          </cell>
          <cell r="G343">
            <v>0</v>
          </cell>
          <cell r="I343">
            <v>3.1313892176907353E-2</v>
          </cell>
          <cell r="J343">
            <v>-4.5034642032332567E-2</v>
          </cell>
          <cell r="L343">
            <v>1.0582425335110135E-2</v>
          </cell>
          <cell r="N343">
            <v>0.1504096900605619</v>
          </cell>
          <cell r="O343">
            <v>0.23999470672808743</v>
          </cell>
          <cell r="Q343">
            <v>0.1756029555501033</v>
          </cell>
          <cell r="S343">
            <v>0.1756029555501033</v>
          </cell>
          <cell r="U343">
            <v>0.1040829153185078</v>
          </cell>
          <cell r="V343">
            <v>0.11735408754701686</v>
          </cell>
          <cell r="W343">
            <v>0.2642446080477705</v>
          </cell>
          <cell r="X343">
            <v>0.17598836911221216</v>
          </cell>
          <cell r="Y343">
            <v>0.27135602886363785</v>
          </cell>
          <cell r="Z343">
            <v>0.29037702665702464</v>
          </cell>
          <cell r="AA343">
            <v>0.31784036410402616</v>
          </cell>
          <cell r="AB343">
            <v>0.32927244560483043</v>
          </cell>
          <cell r="AC343">
            <v>0.31744341863728892</v>
          </cell>
          <cell r="AD343">
            <v>0.3211358205855378</v>
          </cell>
          <cell r="AE343">
            <v>0.31741690092758595</v>
          </cell>
          <cell r="AF343">
            <v>0.32216898930347393</v>
          </cell>
          <cell r="AH343">
            <v>0.17259172562770245</v>
          </cell>
          <cell r="AI343">
            <v>0.22622823747665308</v>
          </cell>
          <cell r="AJ343">
            <v>0.23951384603294865</v>
          </cell>
          <cell r="AK343">
            <v>0.25261566246198969</v>
          </cell>
          <cell r="AL343">
            <v>0.22841068953614729</v>
          </cell>
          <cell r="AM343">
            <v>0.2843969981495848</v>
          </cell>
          <cell r="AN343">
            <v>0.29257875037448122</v>
          </cell>
          <cell r="AO343">
            <v>0.28646280617300479</v>
          </cell>
          <cell r="AP343">
            <v>0.27317262012100152</v>
          </cell>
          <cell r="AQ343">
            <v>0</v>
          </cell>
        </row>
        <row r="345">
          <cell r="B345" t="str">
            <v>Non-Recurring&amp;Extraordinary Items</v>
          </cell>
          <cell r="F345">
            <v>0</v>
          </cell>
          <cell r="G345">
            <v>0</v>
          </cell>
          <cell r="I345">
            <v>0</v>
          </cell>
          <cell r="J345">
            <v>0</v>
          </cell>
          <cell r="L345">
            <v>0</v>
          </cell>
          <cell r="N345">
            <v>-508</v>
          </cell>
          <cell r="O345">
            <v>-278.04959296123457</v>
          </cell>
          <cell r="Q345">
            <v>-786.04959296123457</v>
          </cell>
          <cell r="S345">
            <v>-786.04959296123457</v>
          </cell>
          <cell r="T345" t="str">
            <v/>
          </cell>
          <cell r="U345">
            <v>0</v>
          </cell>
          <cell r="V345">
            <v>0</v>
          </cell>
          <cell r="W345">
            <v>0</v>
          </cell>
          <cell r="X345">
            <v>-3.203853167409338E-2</v>
          </cell>
          <cell r="Y345">
            <v>-22.466528033608014</v>
          </cell>
          <cell r="Z345">
            <v>0</v>
          </cell>
          <cell r="AA345">
            <v>0</v>
          </cell>
          <cell r="AB345">
            <v>0</v>
          </cell>
          <cell r="AC345">
            <v>0</v>
          </cell>
          <cell r="AD345">
            <v>0</v>
          </cell>
          <cell r="AE345">
            <v>0</v>
          </cell>
          <cell r="AF345">
            <v>0</v>
          </cell>
          <cell r="AH345">
            <v>0</v>
          </cell>
          <cell r="AI345">
            <v>0</v>
          </cell>
          <cell r="AJ345">
            <v>0</v>
          </cell>
          <cell r="AK345">
            <v>0</v>
          </cell>
          <cell r="AL345">
            <v>0</v>
          </cell>
          <cell r="AM345">
            <v>0</v>
          </cell>
          <cell r="AN345">
            <v>0</v>
          </cell>
          <cell r="AO345">
            <v>0</v>
          </cell>
          <cell r="AP345">
            <v>0</v>
          </cell>
          <cell r="AQ345">
            <v>0</v>
          </cell>
        </row>
        <row r="346">
          <cell r="B346" t="str">
            <v>Forex</v>
          </cell>
          <cell r="F346">
            <v>0</v>
          </cell>
          <cell r="G346">
            <v>0</v>
          </cell>
          <cell r="I346">
            <v>0</v>
          </cell>
          <cell r="J346">
            <v>0</v>
          </cell>
          <cell r="L346">
            <v>0</v>
          </cell>
          <cell r="N346">
            <v>-188</v>
          </cell>
          <cell r="O346">
            <v>-129.47537055160282</v>
          </cell>
          <cell r="Q346">
            <v>-317.47537055160285</v>
          </cell>
          <cell r="S346">
            <v>-317.47537055160285</v>
          </cell>
          <cell r="T346" t="str">
            <v/>
          </cell>
          <cell r="U346">
            <v>0</v>
          </cell>
          <cell r="V346">
            <v>0</v>
          </cell>
          <cell r="W346">
            <v>0</v>
          </cell>
          <cell r="X346">
            <v>-4.0262822754833145</v>
          </cell>
          <cell r="Y346">
            <v>-141.37273646792693</v>
          </cell>
          <cell r="Z346">
            <v>-48.978308178784133</v>
          </cell>
          <cell r="AA346">
            <v>0</v>
          </cell>
          <cell r="AB346">
            <v>0</v>
          </cell>
          <cell r="AC346">
            <v>0</v>
          </cell>
          <cell r="AD346">
            <v>0</v>
          </cell>
          <cell r="AE346">
            <v>0</v>
          </cell>
          <cell r="AF346">
            <v>0</v>
          </cell>
          <cell r="AH346">
            <v>106.9555479034444</v>
          </cell>
          <cell r="AI346">
            <v>0</v>
          </cell>
          <cell r="AJ346">
            <v>0</v>
          </cell>
          <cell r="AK346">
            <v>0</v>
          </cell>
          <cell r="AL346">
            <v>0</v>
          </cell>
          <cell r="AM346">
            <v>0</v>
          </cell>
          <cell r="AN346">
            <v>0</v>
          </cell>
          <cell r="AO346">
            <v>0</v>
          </cell>
          <cell r="AP346">
            <v>0</v>
          </cell>
          <cell r="AQ346">
            <v>0</v>
          </cell>
        </row>
        <row r="347">
          <cell r="B347" t="str">
            <v>Gain/(loss) from disposal of Fixed assets</v>
          </cell>
          <cell r="F347">
            <v>0</v>
          </cell>
          <cell r="G347">
            <v>0</v>
          </cell>
          <cell r="I347">
            <v>0</v>
          </cell>
          <cell r="J347">
            <v>0</v>
          </cell>
          <cell r="L347">
            <v>0</v>
          </cell>
          <cell r="N347">
            <v>57</v>
          </cell>
          <cell r="O347">
            <v>0</v>
          </cell>
          <cell r="Q347">
            <v>57</v>
          </cell>
          <cell r="S347">
            <v>57</v>
          </cell>
          <cell r="T347" t="str">
            <v/>
          </cell>
          <cell r="U347">
            <v>0</v>
          </cell>
          <cell r="V347">
            <v>0</v>
          </cell>
          <cell r="W347">
            <v>0</v>
          </cell>
          <cell r="X347">
            <v>0</v>
          </cell>
          <cell r="Y347">
            <v>0</v>
          </cell>
          <cell r="Z347">
            <v>-4.0752964561292169</v>
          </cell>
          <cell r="AA347">
            <v>0</v>
          </cell>
          <cell r="AB347">
            <v>0</v>
          </cell>
          <cell r="AC347">
            <v>0</v>
          </cell>
          <cell r="AD347">
            <v>0</v>
          </cell>
          <cell r="AE347">
            <v>0</v>
          </cell>
          <cell r="AF347">
            <v>0</v>
          </cell>
          <cell r="AH347">
            <v>-22.11389921748388</v>
          </cell>
          <cell r="AI347">
            <v>0</v>
          </cell>
          <cell r="AJ347">
            <v>0</v>
          </cell>
          <cell r="AK347">
            <v>0</v>
          </cell>
          <cell r="AL347">
            <v>0</v>
          </cell>
          <cell r="AM347">
            <v>0</v>
          </cell>
          <cell r="AN347">
            <v>0</v>
          </cell>
          <cell r="AO347">
            <v>0</v>
          </cell>
          <cell r="AP347">
            <v>0</v>
          </cell>
          <cell r="AQ347">
            <v>0</v>
          </cell>
        </row>
        <row r="349">
          <cell r="B349" t="str">
            <v>Operating Income</v>
          </cell>
          <cell r="F349">
            <v>0</v>
          </cell>
          <cell r="G349">
            <v>0</v>
          </cell>
          <cell r="I349">
            <v>291</v>
          </cell>
          <cell r="J349">
            <v>-156</v>
          </cell>
          <cell r="L349">
            <v>135</v>
          </cell>
          <cell r="N349">
            <v>1471.9999999999864</v>
          </cell>
          <cell r="O349">
            <v>910.33209562710078</v>
          </cell>
          <cell r="Q349">
            <v>2382.3320956270863</v>
          </cell>
          <cell r="S349">
            <v>2382.3320956270863</v>
          </cell>
          <cell r="U349">
            <v>149.2113679366899</v>
          </cell>
          <cell r="V349">
            <v>178.66532618110301</v>
          </cell>
          <cell r="W349">
            <v>631.27886913889984</v>
          </cell>
          <cell r="X349">
            <v>724.5988595617664</v>
          </cell>
          <cell r="Y349">
            <v>680.16056431003653</v>
          </cell>
          <cell r="Z349">
            <v>1083.9632243979008</v>
          </cell>
          <cell r="AA349">
            <v>973.24358792881208</v>
          </cell>
          <cell r="AB349">
            <v>962.64390786953118</v>
          </cell>
          <cell r="AC349">
            <v>791.01698748983108</v>
          </cell>
          <cell r="AD349">
            <v>779.71946737877147</v>
          </cell>
          <cell r="AE349">
            <v>746.42011648882885</v>
          </cell>
          <cell r="AF349">
            <v>795.50120154547676</v>
          </cell>
          <cell r="AH349">
            <v>843.03562776722958</v>
          </cell>
          <cell r="AI349">
            <v>2526.1397256919877</v>
          </cell>
          <cell r="AJ349">
            <v>2030.4633149388542</v>
          </cell>
          <cell r="AK349">
            <v>1831.1490478928181</v>
          </cell>
          <cell r="AL349">
            <v>7145.9460676049312</v>
          </cell>
          <cell r="AM349">
            <v>17240.748892536827</v>
          </cell>
          <cell r="AN349">
            <v>21613.731500581063</v>
          </cell>
          <cell r="AO349">
            <v>23659.253720512097</v>
          </cell>
          <cell r="AP349">
            <v>24032.783034030708</v>
          </cell>
          <cell r="AQ349">
            <v>-32735.364016612373</v>
          </cell>
        </row>
        <row r="351">
          <cell r="B351" t="str">
            <v>Transfer</v>
          </cell>
          <cell r="I351">
            <v>0</v>
          </cell>
          <cell r="J351">
            <v>0</v>
          </cell>
          <cell r="L351">
            <v>0</v>
          </cell>
          <cell r="N351">
            <v>462</v>
          </cell>
          <cell r="O351">
            <v>293.11469430397466</v>
          </cell>
          <cell r="Q351">
            <v>755.1146943039746</v>
          </cell>
          <cell r="S351">
            <v>755.1146943039746</v>
          </cell>
          <cell r="U351">
            <v>0</v>
          </cell>
          <cell r="V351">
            <v>0</v>
          </cell>
          <cell r="W351">
            <v>0</v>
          </cell>
          <cell r="X351">
            <v>217.94579614416273</v>
          </cell>
          <cell r="Y351">
            <v>137.97519696235258</v>
          </cell>
          <cell r="Z351">
            <v>632.97498195227706</v>
          </cell>
          <cell r="AA351">
            <v>0</v>
          </cell>
          <cell r="AB351">
            <v>0</v>
          </cell>
          <cell r="AC351">
            <v>0</v>
          </cell>
          <cell r="AD351">
            <v>0</v>
          </cell>
          <cell r="AE351">
            <v>0</v>
          </cell>
          <cell r="AF351">
            <v>0</v>
          </cell>
          <cell r="AH351">
            <v>267.18937623110281</v>
          </cell>
          <cell r="AI351">
            <v>988.89597505879237</v>
          </cell>
          <cell r="AJ351">
            <v>0</v>
          </cell>
          <cell r="AK351">
            <v>0</v>
          </cell>
          <cell r="AL351">
            <v>1256.0853512898952</v>
          </cell>
          <cell r="AM351">
            <v>42482.577996581189</v>
          </cell>
          <cell r="AN351">
            <v>51808.021947050227</v>
          </cell>
          <cell r="AO351">
            <v>58063.360893249621</v>
          </cell>
          <cell r="AP351">
            <v>62630.142087100714</v>
          </cell>
          <cell r="AQ351">
            <v>67556.108318670435</v>
          </cell>
        </row>
        <row r="353">
          <cell r="B353" t="str">
            <v>Depreciation</v>
          </cell>
          <cell r="F353">
            <v>0</v>
          </cell>
          <cell r="G353">
            <v>0</v>
          </cell>
          <cell r="I353">
            <v>277.33999999999997</v>
          </cell>
          <cell r="J353">
            <v>141</v>
          </cell>
          <cell r="L353">
            <v>418.34</v>
          </cell>
          <cell r="N353">
            <v>437.11623555289344</v>
          </cell>
          <cell r="O353">
            <v>174.60816972588214</v>
          </cell>
          <cell r="Q353">
            <v>611.72440527877552</v>
          </cell>
          <cell r="S353">
            <v>611.72440527877552</v>
          </cell>
          <cell r="T353" t="str">
            <v/>
          </cell>
          <cell r="U353">
            <v>81.677100296602688</v>
          </cell>
          <cell r="V353">
            <v>81.677100296602688</v>
          </cell>
          <cell r="W353">
            <v>81.677100296602688</v>
          </cell>
          <cell r="X353">
            <v>274.07041535286436</v>
          </cell>
          <cell r="Y353">
            <v>152.58593084504761</v>
          </cell>
          <cell r="Z353">
            <v>151.54413693394065</v>
          </cell>
          <cell r="AA353">
            <v>81.677100296602688</v>
          </cell>
          <cell r="AB353">
            <v>81.677100296602688</v>
          </cell>
          <cell r="AC353">
            <v>81.677100296602688</v>
          </cell>
          <cell r="AD353">
            <v>81.677100296602688</v>
          </cell>
          <cell r="AE353">
            <v>81.677100296602688</v>
          </cell>
          <cell r="AF353">
            <v>81.677100296602688</v>
          </cell>
          <cell r="AH353">
            <v>139.63183516931349</v>
          </cell>
          <cell r="AI353">
            <v>139.63183516931349</v>
          </cell>
          <cell r="AJ353">
            <v>139.63183516931349</v>
          </cell>
          <cell r="AK353">
            <v>139.63183516931349</v>
          </cell>
          <cell r="AL353">
            <v>980.1252035592322</v>
          </cell>
          <cell r="AM353">
            <v>1899.1941603939028</v>
          </cell>
          <cell r="AN353">
            <v>2314.3296492536283</v>
          </cell>
          <cell r="AO353">
            <v>2587.444526418863</v>
          </cell>
          <cell r="AP353">
            <v>2756.1645678283107</v>
          </cell>
          <cell r="AQ353">
            <v>0</v>
          </cell>
        </row>
        <row r="354">
          <cell r="F354" t="str">
            <v>______</v>
          </cell>
          <cell r="G354" t="str">
            <v>______</v>
          </cell>
          <cell r="I354" t="str">
            <v>______</v>
          </cell>
          <cell r="J354" t="str">
            <v>______</v>
          </cell>
          <cell r="L354" t="str">
            <v>______</v>
          </cell>
          <cell r="N354" t="str">
            <v>______</v>
          </cell>
          <cell r="O354" t="str">
            <v>______</v>
          </cell>
          <cell r="Q354" t="str">
            <v>______</v>
          </cell>
          <cell r="S354" t="str">
            <v>______</v>
          </cell>
          <cell r="T354" t="str">
            <v/>
          </cell>
          <cell r="U354" t="str">
            <v>______</v>
          </cell>
          <cell r="V354" t="str">
            <v>______</v>
          </cell>
          <cell r="W354" t="str">
            <v>______</v>
          </cell>
          <cell r="X354" t="str">
            <v>______</v>
          </cell>
          <cell r="Y354" t="str">
            <v>______</v>
          </cell>
          <cell r="Z354" t="str">
            <v>______</v>
          </cell>
          <cell r="AA354" t="str">
            <v>______</v>
          </cell>
          <cell r="AB354" t="str">
            <v>______</v>
          </cell>
          <cell r="AC354" t="str">
            <v>______</v>
          </cell>
          <cell r="AD354" t="str">
            <v>______</v>
          </cell>
          <cell r="AE354" t="str">
            <v>______</v>
          </cell>
          <cell r="AF354" t="str">
            <v>______</v>
          </cell>
          <cell r="AH354" t="str">
            <v>______</v>
          </cell>
          <cell r="AI354" t="str">
            <v>______</v>
          </cell>
          <cell r="AJ354" t="str">
            <v>______</v>
          </cell>
          <cell r="AK354" t="str">
            <v>______</v>
          </cell>
          <cell r="AL354" t="str">
            <v>______</v>
          </cell>
          <cell r="AM354" t="str">
            <v>______</v>
          </cell>
          <cell r="AN354" t="str">
            <v>______</v>
          </cell>
          <cell r="AO354" t="str">
            <v>______</v>
          </cell>
          <cell r="AP354" t="str">
            <v>______</v>
          </cell>
          <cell r="AQ354" t="str">
            <v>______</v>
          </cell>
        </row>
        <row r="355">
          <cell r="B355" t="str">
            <v>EBITA</v>
          </cell>
          <cell r="F355">
            <v>0</v>
          </cell>
          <cell r="G355">
            <v>0</v>
          </cell>
          <cell r="I355">
            <v>13.660000000000025</v>
          </cell>
          <cell r="J355">
            <v>-297</v>
          </cell>
          <cell r="L355">
            <v>-283.33999999999997</v>
          </cell>
          <cell r="N355">
            <v>572.88376444709297</v>
          </cell>
          <cell r="O355">
            <v>442.60923159724399</v>
          </cell>
          <cell r="Q355">
            <v>1015.4929960443362</v>
          </cell>
          <cell r="S355">
            <v>1015.4929960443362</v>
          </cell>
          <cell r="T355" t="str">
            <v/>
          </cell>
          <cell r="U355">
            <v>67.534267640087208</v>
          </cell>
          <cell r="V355">
            <v>96.988225884500324</v>
          </cell>
          <cell r="W355">
            <v>549.60176884229713</v>
          </cell>
          <cell r="X355">
            <v>232.58264806473932</v>
          </cell>
          <cell r="Y355">
            <v>389.59943650263631</v>
          </cell>
          <cell r="Z355">
            <v>299.44410551168312</v>
          </cell>
          <cell r="AA355">
            <v>891.56648763220937</v>
          </cell>
          <cell r="AB355">
            <v>880.96680757292847</v>
          </cell>
          <cell r="AC355">
            <v>709.33988719322838</v>
          </cell>
          <cell r="AD355">
            <v>698.04236708216877</v>
          </cell>
          <cell r="AE355">
            <v>664.74301619222615</v>
          </cell>
          <cell r="AF355">
            <v>713.82410124887406</v>
          </cell>
          <cell r="AH355">
            <v>436.21441636681328</v>
          </cell>
          <cell r="AI355">
            <v>1397.6119154638818</v>
          </cell>
          <cell r="AJ355">
            <v>1890.8314797695407</v>
          </cell>
          <cell r="AK355">
            <v>1691.5172127235046</v>
          </cell>
          <cell r="AL355">
            <v>4909.7355127558039</v>
          </cell>
          <cell r="AM355">
            <v>-27141.023264438263</v>
          </cell>
          <cell r="AN355">
            <v>-32508.620095722792</v>
          </cell>
          <cell r="AO355">
            <v>-36991.551699156385</v>
          </cell>
          <cell r="AP355">
            <v>-41353.523620898311</v>
          </cell>
          <cell r="AQ355">
            <v>-100291.4723352828</v>
          </cell>
        </row>
        <row r="358">
          <cell r="B358" t="str">
            <v>CAPEX</v>
          </cell>
          <cell r="F358">
            <v>0</v>
          </cell>
          <cell r="G358">
            <v>0</v>
          </cell>
          <cell r="I358">
            <v>0</v>
          </cell>
          <cell r="J358">
            <v>500</v>
          </cell>
          <cell r="L358">
            <v>500</v>
          </cell>
          <cell r="N358">
            <v>5956.7773608261414</v>
          </cell>
          <cell r="O358">
            <v>1644.1847251111608</v>
          </cell>
          <cell r="Q358">
            <v>7600.9620859373026</v>
          </cell>
          <cell r="S358">
            <v>7600.9620859373026</v>
          </cell>
          <cell r="T358" t="str">
            <v/>
          </cell>
          <cell r="U358">
            <v>848.2213333333334</v>
          </cell>
          <cell r="V358">
            <v>848.2213333333334</v>
          </cell>
          <cell r="W358">
            <v>848.2213333333334</v>
          </cell>
          <cell r="X358">
            <v>469.02639093950319</v>
          </cell>
          <cell r="Y358">
            <v>938.18808731620607</v>
          </cell>
          <cell r="Z358">
            <v>985.44203246337543</v>
          </cell>
          <cell r="AA358">
            <v>1076.3782270218217</v>
          </cell>
          <cell r="AB358">
            <v>1076.3782270218217</v>
          </cell>
          <cell r="AC358">
            <v>1076.3782270218217</v>
          </cell>
          <cell r="AD358">
            <v>1076.3782270218217</v>
          </cell>
          <cell r="AE358">
            <v>1076.3782270218217</v>
          </cell>
          <cell r="AF358">
            <v>1076.3782270218217</v>
          </cell>
          <cell r="AH358">
            <v>2544.6640000000002</v>
          </cell>
          <cell r="AI358">
            <v>3736.4955378690711</v>
          </cell>
          <cell r="AJ358">
            <v>3229.134681065465</v>
          </cell>
          <cell r="AK358">
            <v>3229.134681065465</v>
          </cell>
          <cell r="AL358">
            <v>12739.428900000001</v>
          </cell>
          <cell r="AM358">
            <v>7980.5000000000009</v>
          </cell>
          <cell r="AN358">
            <v>4461.6000000000004</v>
          </cell>
          <cell r="AO358">
            <v>2587.444526418863</v>
          </cell>
          <cell r="AP358">
            <v>2756.1645678283107</v>
          </cell>
          <cell r="AQ358">
            <v>3000</v>
          </cell>
        </row>
        <row r="361">
          <cell r="B361" t="str">
            <v>ASSUMPTIONS:</v>
          </cell>
        </row>
        <row r="363">
          <cell r="B363" t="str">
            <v>Average $/HL, net of VAT &amp; excise tax</v>
          </cell>
          <cell r="O363">
            <v>50.917957174594001</v>
          </cell>
          <cell r="AH363">
            <v>53.307583267286169</v>
          </cell>
          <cell r="AI363">
            <v>53.307583267286169</v>
          </cell>
          <cell r="AJ363">
            <v>53.307583267286169</v>
          </cell>
          <cell r="AK363">
            <v>53.307583267286169</v>
          </cell>
          <cell r="AL363">
            <v>57.349794280544522</v>
          </cell>
          <cell r="AM363">
            <v>57.349794280544522</v>
          </cell>
          <cell r="AN363">
            <v>57.349794280544522</v>
          </cell>
          <cell r="AO363">
            <v>57.349794280544522</v>
          </cell>
          <cell r="AP363">
            <v>57.349794280544522</v>
          </cell>
          <cell r="AQ363">
            <v>57.349794280544522</v>
          </cell>
        </row>
        <row r="364">
          <cell r="AH364">
            <v>48.486614520256232</v>
          </cell>
          <cell r="AI364">
            <v>48.519175385334819</v>
          </cell>
          <cell r="AJ364">
            <v>49.859211805096599</v>
          </cell>
          <cell r="AK364">
            <v>50.301393989730528</v>
          </cell>
        </row>
        <row r="365">
          <cell r="B365" t="str">
            <v>PRICE GROWTH</v>
          </cell>
        </row>
        <row r="366">
          <cell r="B366" t="str">
            <v>CURRENT CASE</v>
          </cell>
          <cell r="O366">
            <v>0</v>
          </cell>
          <cell r="AH366">
            <v>-9.0436828149897952E-2</v>
          </cell>
          <cell r="AI366">
            <v>-8.9826017021670257E-2</v>
          </cell>
          <cell r="AJ366">
            <v>-6.4688197266405956E-2</v>
          </cell>
          <cell r="AK366">
            <v>-5.6393276402768033E-2</v>
          </cell>
          <cell r="AL366">
            <v>0.24088512714276389</v>
          </cell>
          <cell r="AM366">
            <v>0</v>
          </cell>
          <cell r="AN366">
            <v>0</v>
          </cell>
          <cell r="AO366">
            <v>0</v>
          </cell>
          <cell r="AP366">
            <v>0</v>
          </cell>
          <cell r="AQ366">
            <v>0</v>
          </cell>
        </row>
        <row r="367">
          <cell r="B367" t="str">
            <v>Based Case</v>
          </cell>
          <cell r="O367">
            <v>0</v>
          </cell>
          <cell r="AH367">
            <v>-9.0436828149897952E-2</v>
          </cell>
          <cell r="AI367">
            <v>-8.9826017021670257E-2</v>
          </cell>
          <cell r="AJ367">
            <v>-6.4688197266405956E-2</v>
          </cell>
          <cell r="AK367">
            <v>-5.6393276402768033E-2</v>
          </cell>
          <cell r="AM367">
            <v>0</v>
          </cell>
          <cell r="AN367">
            <v>0</v>
          </cell>
          <cell r="AO367">
            <v>0</v>
          </cell>
          <cell r="AP367">
            <v>0</v>
          </cell>
          <cell r="AQ367">
            <v>0</v>
          </cell>
        </row>
        <row r="368">
          <cell r="B368" t="str">
            <v>Conservative Case</v>
          </cell>
          <cell r="O368">
            <v>0</v>
          </cell>
          <cell r="AH368">
            <v>0</v>
          </cell>
          <cell r="AI368">
            <v>0</v>
          </cell>
          <cell r="AJ368">
            <v>0</v>
          </cell>
          <cell r="AK368">
            <v>0</v>
          </cell>
          <cell r="AM368">
            <v>-0.05</v>
          </cell>
          <cell r="AN368">
            <v>-0.05</v>
          </cell>
          <cell r="AO368">
            <v>-0.05</v>
          </cell>
          <cell r="AP368">
            <v>-0.05</v>
          </cell>
          <cell r="AQ368">
            <v>-0.05</v>
          </cell>
        </row>
        <row r="369">
          <cell r="B369" t="str">
            <v>Worst Case</v>
          </cell>
          <cell r="O369">
            <v>0</v>
          </cell>
          <cell r="AH369">
            <v>-0.05</v>
          </cell>
          <cell r="AI369">
            <v>-0.05</v>
          </cell>
          <cell r="AJ369">
            <v>-0.05</v>
          </cell>
          <cell r="AK369">
            <v>-0.05</v>
          </cell>
        </row>
        <row r="370">
          <cell r="B370" t="str">
            <v>Other Case</v>
          </cell>
        </row>
        <row r="372">
          <cell r="B372" t="str">
            <v>SALES GROWTH</v>
          </cell>
        </row>
        <row r="373">
          <cell r="B373" t="str">
            <v>CURRENT CASE</v>
          </cell>
          <cell r="O373">
            <v>0</v>
          </cell>
          <cell r="AH373">
            <v>0</v>
          </cell>
          <cell r="AI373">
            <v>0</v>
          </cell>
          <cell r="AJ373">
            <v>0</v>
          </cell>
          <cell r="AK373">
            <v>0</v>
          </cell>
          <cell r="AL373">
            <v>0</v>
          </cell>
          <cell r="AM373">
            <v>0</v>
          </cell>
          <cell r="AN373">
            <v>0</v>
          </cell>
          <cell r="AO373">
            <v>0</v>
          </cell>
          <cell r="AP373">
            <v>0</v>
          </cell>
          <cell r="AQ373">
            <v>0</v>
          </cell>
        </row>
        <row r="374">
          <cell r="B374" t="str">
            <v>Based Case</v>
          </cell>
          <cell r="O374">
            <v>0</v>
          </cell>
          <cell r="AH374">
            <v>0</v>
          </cell>
          <cell r="AI374">
            <v>0</v>
          </cell>
          <cell r="AJ374">
            <v>0</v>
          </cell>
          <cell r="AK374">
            <v>0</v>
          </cell>
          <cell r="AM374">
            <v>0</v>
          </cell>
          <cell r="AN374">
            <v>0</v>
          </cell>
          <cell r="AO374">
            <v>0</v>
          </cell>
          <cell r="AP374">
            <v>0</v>
          </cell>
          <cell r="AQ374">
            <v>0</v>
          </cell>
        </row>
        <row r="375">
          <cell r="B375" t="str">
            <v>Conservative Case</v>
          </cell>
          <cell r="O375">
            <v>0</v>
          </cell>
          <cell r="AH375">
            <v>-0.05</v>
          </cell>
          <cell r="AI375">
            <v>-0.05</v>
          </cell>
          <cell r="AJ375">
            <v>-0.05</v>
          </cell>
          <cell r="AK375">
            <v>-0.05</v>
          </cell>
          <cell r="AM375">
            <v>0</v>
          </cell>
          <cell r="AN375">
            <v>0</v>
          </cell>
          <cell r="AO375">
            <v>0</v>
          </cell>
          <cell r="AP375">
            <v>0</v>
          </cell>
          <cell r="AQ375">
            <v>0</v>
          </cell>
        </row>
        <row r="376">
          <cell r="B376" t="str">
            <v>Worst Case</v>
          </cell>
          <cell r="AH376">
            <v>-0.05</v>
          </cell>
          <cell r="AI376">
            <v>-0.05</v>
          </cell>
          <cell r="AJ376">
            <v>-0.05</v>
          </cell>
          <cell r="AK376">
            <v>-0.05</v>
          </cell>
          <cell r="AM376">
            <v>0</v>
          </cell>
          <cell r="AN376">
            <v>0</v>
          </cell>
          <cell r="AO376">
            <v>0</v>
          </cell>
          <cell r="AP376">
            <v>0</v>
          </cell>
          <cell r="AQ376">
            <v>0</v>
          </cell>
        </row>
        <row r="377">
          <cell r="B377" t="str">
            <v>Other Case</v>
          </cell>
        </row>
        <row r="379">
          <cell r="B379" t="str">
            <v>REVENUE GROWTH</v>
          </cell>
        </row>
        <row r="380">
          <cell r="B380" t="str">
            <v>CURRENT CASE</v>
          </cell>
          <cell r="G380">
            <v>0</v>
          </cell>
          <cell r="I380">
            <v>0</v>
          </cell>
          <cell r="J380" t="str">
            <v>N/A</v>
          </cell>
          <cell r="L380">
            <v>0</v>
          </cell>
          <cell r="N380">
            <v>0</v>
          </cell>
          <cell r="O380">
            <v>0</v>
          </cell>
          <cell r="Q380">
            <v>0.53062571056195362</v>
          </cell>
          <cell r="S380">
            <v>0.53062571056195362</v>
          </cell>
          <cell r="AH380">
            <v>-0.19999313048971679</v>
          </cell>
          <cell r="AI380">
            <v>1.5418516266290494</v>
          </cell>
          <cell r="AJ380">
            <v>-0.24080390391888962</v>
          </cell>
          <cell r="AK380">
            <v>0.03</v>
          </cell>
          <cell r="AL380">
            <v>0.60223328528566511</v>
          </cell>
          <cell r="AM380">
            <v>0.25</v>
          </cell>
          <cell r="AN380">
            <v>0.03</v>
          </cell>
          <cell r="AO380">
            <v>0.03</v>
          </cell>
          <cell r="AP380">
            <v>0.03</v>
          </cell>
          <cell r="AQ380">
            <v>0.03</v>
          </cell>
        </row>
        <row r="381">
          <cell r="B381" t="str">
            <v>Based Case</v>
          </cell>
          <cell r="N381">
            <v>0</v>
          </cell>
          <cell r="O381">
            <v>0</v>
          </cell>
          <cell r="AH381">
            <v>-0.19999313048971679</v>
          </cell>
          <cell r="AI381">
            <v>1.5418516266290494</v>
          </cell>
          <cell r="AJ381">
            <v>-0.24080390391888962</v>
          </cell>
          <cell r="AK381">
            <v>0.03</v>
          </cell>
          <cell r="AL381">
            <v>0.60223328528566511</v>
          </cell>
          <cell r="AM381">
            <v>0.25</v>
          </cell>
          <cell r="AN381">
            <v>0.03</v>
          </cell>
          <cell r="AO381">
            <v>0.03</v>
          </cell>
          <cell r="AP381">
            <v>0.03</v>
          </cell>
          <cell r="AQ381">
            <v>0.03</v>
          </cell>
        </row>
        <row r="382">
          <cell r="B382" t="str">
            <v>Conservative Case</v>
          </cell>
          <cell r="N382">
            <v>0</v>
          </cell>
          <cell r="O382">
            <v>0</v>
          </cell>
          <cell r="AH382">
            <v>0</v>
          </cell>
          <cell r="AI382">
            <v>0</v>
          </cell>
          <cell r="AJ382">
            <v>0</v>
          </cell>
          <cell r="AK382">
            <v>0</v>
          </cell>
          <cell r="AL382">
            <v>0.3</v>
          </cell>
          <cell r="AM382">
            <v>0</v>
          </cell>
          <cell r="AN382">
            <v>0</v>
          </cell>
          <cell r="AO382">
            <v>0</v>
          </cell>
          <cell r="AP382">
            <v>0</v>
          </cell>
          <cell r="AQ382">
            <v>0</v>
          </cell>
        </row>
        <row r="383">
          <cell r="B383" t="str">
            <v>Worst Case</v>
          </cell>
          <cell r="N383">
            <v>0</v>
          </cell>
          <cell r="O383">
            <v>0</v>
          </cell>
          <cell r="AH383">
            <v>0</v>
          </cell>
          <cell r="AI383">
            <v>0</v>
          </cell>
          <cell r="AJ383">
            <v>0</v>
          </cell>
          <cell r="AK383">
            <v>0</v>
          </cell>
          <cell r="AL383">
            <v>0</v>
          </cell>
          <cell r="AM383">
            <v>0</v>
          </cell>
          <cell r="AN383">
            <v>0</v>
          </cell>
          <cell r="AO383">
            <v>0</v>
          </cell>
          <cell r="AP383">
            <v>0</v>
          </cell>
          <cell r="AQ383">
            <v>0</v>
          </cell>
        </row>
        <row r="386">
          <cell r="B386" t="str">
            <v>COGS - Variable ($/HL)</v>
          </cell>
        </row>
        <row r="387">
          <cell r="B387" t="str">
            <v>CURRENT CASE</v>
          </cell>
          <cell r="F387">
            <v>0</v>
          </cell>
          <cell r="G387">
            <v>0</v>
          </cell>
          <cell r="I387">
            <v>0.67566985903368126</v>
          </cell>
          <cell r="J387">
            <v>0.70698614318706698</v>
          </cell>
          <cell r="L387">
            <v>0.68417339499882412</v>
          </cell>
          <cell r="N387">
            <v>32.9713272813784</v>
          </cell>
          <cell r="O387">
            <v>32.9713272813784</v>
          </cell>
          <cell r="Q387">
            <v>33.364501617296028</v>
          </cell>
          <cell r="S387">
            <v>33.364501617296028</v>
          </cell>
          <cell r="AH387">
            <v>32.9713272813784</v>
          </cell>
          <cell r="AI387">
            <v>32.9713272813784</v>
          </cell>
          <cell r="AJ387">
            <v>32.9713272813784</v>
          </cell>
          <cell r="AK387">
            <v>32.9713272813784</v>
          </cell>
          <cell r="AL387">
            <v>34.342515368100464</v>
          </cell>
          <cell r="AM387">
            <v>21.043830724746741</v>
          </cell>
          <cell r="AN387">
            <v>17.974158866836721</v>
          </cell>
          <cell r="AO387">
            <v>16.78295977714194</v>
          </cell>
          <cell r="AP387">
            <v>16.140043415652535</v>
          </cell>
          <cell r="AQ387">
            <v>16.140043415652535</v>
          </cell>
        </row>
        <row r="388">
          <cell r="B388" t="str">
            <v>Based Case</v>
          </cell>
          <cell r="N388">
            <v>32.9713272813784</v>
          </cell>
          <cell r="O388">
            <v>32.9713272813784</v>
          </cell>
          <cell r="AH388">
            <v>32.9713272813784</v>
          </cell>
          <cell r="AI388">
            <v>32.9713272813784</v>
          </cell>
          <cell r="AJ388">
            <v>32.9713272813784</v>
          </cell>
          <cell r="AK388">
            <v>32.9713272813784</v>
          </cell>
          <cell r="AM388">
            <v>21.043830724746741</v>
          </cell>
          <cell r="AN388">
            <v>17.974158866836721</v>
          </cell>
          <cell r="AO388">
            <v>16.78295977714194</v>
          </cell>
          <cell r="AP388">
            <v>16.140043415652535</v>
          </cell>
          <cell r="AQ388">
            <v>16.140043415652535</v>
          </cell>
        </row>
        <row r="389">
          <cell r="B389" t="str">
            <v>Conservative Case</v>
          </cell>
          <cell r="N389">
            <v>32.971327281378358</v>
          </cell>
          <cell r="O389">
            <v>32.971327281378358</v>
          </cell>
          <cell r="AH389">
            <v>32.971327281378358</v>
          </cell>
          <cell r="AI389">
            <v>32.971327281378358</v>
          </cell>
          <cell r="AJ389">
            <v>32.971327281378358</v>
          </cell>
          <cell r="AK389">
            <v>32.971327281378358</v>
          </cell>
          <cell r="AM389">
            <v>34.342515368100464</v>
          </cell>
          <cell r="AN389">
            <v>34.342515368100464</v>
          </cell>
          <cell r="AO389">
            <v>34.342515368100464</v>
          </cell>
          <cell r="AP389">
            <v>34.342515368100464</v>
          </cell>
          <cell r="AQ389">
            <v>34.342515368100464</v>
          </cell>
        </row>
        <row r="390">
          <cell r="B390" t="str">
            <v>Worst Case</v>
          </cell>
          <cell r="N390">
            <v>32.971327281378358</v>
          </cell>
          <cell r="O390">
            <v>32.971327281378358</v>
          </cell>
          <cell r="AH390">
            <v>32.971327281378358</v>
          </cell>
          <cell r="AI390">
            <v>32.971327281378358</v>
          </cell>
          <cell r="AJ390">
            <v>32.971327281378358</v>
          </cell>
          <cell r="AK390">
            <v>32.971327281378358</v>
          </cell>
        </row>
        <row r="391">
          <cell r="B391" t="str">
            <v>Other Case</v>
          </cell>
        </row>
        <row r="393">
          <cell r="B393" t="str">
            <v>COGS - Fixed (Growth Rate)</v>
          </cell>
          <cell r="G393">
            <v>0</v>
          </cell>
          <cell r="I393">
            <v>0</v>
          </cell>
          <cell r="J393">
            <v>0</v>
          </cell>
          <cell r="L393">
            <v>0</v>
          </cell>
          <cell r="N393">
            <v>1009.8000000000002</v>
          </cell>
          <cell r="O393">
            <v>674.63</v>
          </cell>
          <cell r="Q393">
            <v>1.0323664358607145</v>
          </cell>
          <cell r="S393">
            <v>1.0323664358607145</v>
          </cell>
          <cell r="AH393">
            <v>674.63</v>
          </cell>
          <cell r="AI393">
            <v>674.63</v>
          </cell>
          <cell r="AJ393">
            <v>674.63</v>
          </cell>
          <cell r="AK393">
            <v>674.63</v>
          </cell>
          <cell r="AL393">
            <v>3.8842686896263809</v>
          </cell>
          <cell r="AM393">
            <v>0.15</v>
          </cell>
          <cell r="AN393">
            <v>0.15</v>
          </cell>
          <cell r="AO393">
            <v>0.15</v>
          </cell>
          <cell r="AP393">
            <v>0.15</v>
          </cell>
          <cell r="AQ393">
            <v>0.15</v>
          </cell>
        </row>
        <row r="395">
          <cell r="B395" t="str">
            <v>Gross Margin</v>
          </cell>
          <cell r="F395">
            <v>0</v>
          </cell>
          <cell r="G395">
            <v>0</v>
          </cell>
          <cell r="I395">
            <v>0.32433014096631874</v>
          </cell>
          <cell r="J395">
            <v>0.29301385681293302</v>
          </cell>
          <cell r="L395">
            <v>0.31582660500117582</v>
          </cell>
          <cell r="N395">
            <v>0.26305664410402468</v>
          </cell>
          <cell r="O395">
            <v>0.27613753015117187</v>
          </cell>
          <cell r="Q395">
            <v>0.26673527527788793</v>
          </cell>
          <cell r="S395">
            <v>0.26673527527788793</v>
          </cell>
          <cell r="AH395">
            <v>0.27707955929196704</v>
          </cell>
          <cell r="AI395">
            <v>0.31424205121012178</v>
          </cell>
          <cell r="AJ395">
            <v>0.34505817860206545</v>
          </cell>
          <cell r="AK395">
            <v>0.38360448731439123</v>
          </cell>
          <cell r="AL395">
            <v>0.33344514069695641</v>
          </cell>
          <cell r="AM395">
            <v>0.37409366949912637</v>
          </cell>
          <cell r="AN395">
            <v>0.37998691009539898</v>
          </cell>
          <cell r="AO395">
            <v>0.37368201795475486</v>
          </cell>
          <cell r="AP395">
            <v>0.36192039749886845</v>
          </cell>
          <cell r="AQ395">
            <v>0</v>
          </cell>
        </row>
        <row r="397">
          <cell r="B397" t="str">
            <v>SG&amp;A - Variable (% REVENUES)</v>
          </cell>
        </row>
        <row r="398">
          <cell r="B398" t="str">
            <v>CURRENT CASE</v>
          </cell>
          <cell r="F398">
            <v>0</v>
          </cell>
          <cell r="G398">
            <v>0</v>
          </cell>
          <cell r="I398">
            <v>0.2930162487894114</v>
          </cell>
          <cell r="J398">
            <v>0</v>
          </cell>
          <cell r="L398">
            <v>0.30524417966606571</v>
          </cell>
          <cell r="N398">
            <v>1.0687566797292483E-3</v>
          </cell>
          <cell r="O398">
            <v>7.9701077014144607E-4</v>
          </cell>
          <cell r="Q398">
            <v>7.9701077014144607E-4</v>
          </cell>
          <cell r="S398">
            <v>7.9701077014144607E-4</v>
          </cell>
          <cell r="AH398">
            <v>7.9701077014144607E-4</v>
          </cell>
          <cell r="AI398">
            <v>7.9701077014144607E-4</v>
          </cell>
          <cell r="AJ398">
            <v>7.9701077014144607E-4</v>
          </cell>
          <cell r="AK398">
            <v>7.9701077014144607E-4</v>
          </cell>
          <cell r="AL398">
            <v>7.9701077014144607E-4</v>
          </cell>
          <cell r="AM398">
            <v>7.9701077014144607E-4</v>
          </cell>
          <cell r="AN398">
            <v>7.9701077014144607E-4</v>
          </cell>
          <cell r="AO398">
            <v>7.9701077014144607E-4</v>
          </cell>
          <cell r="AP398">
            <v>7.9701077014144607E-4</v>
          </cell>
          <cell r="AQ398">
            <v>7.9701077014144607E-4</v>
          </cell>
        </row>
        <row r="399">
          <cell r="B399" t="str">
            <v>Based Case</v>
          </cell>
          <cell r="O399">
            <v>7.9701077014144607E-4</v>
          </cell>
          <cell r="AH399">
            <v>7.9701077014144607E-4</v>
          </cell>
          <cell r="AI399">
            <v>7.9701077014144607E-4</v>
          </cell>
          <cell r="AJ399">
            <v>7.9701077014144607E-4</v>
          </cell>
          <cell r="AK399">
            <v>7.9701077014144607E-4</v>
          </cell>
          <cell r="AL399">
            <v>7.9701077014144607E-4</v>
          </cell>
          <cell r="AM399">
            <v>7.9701077014144607E-4</v>
          </cell>
          <cell r="AN399">
            <v>7.9701077014144607E-4</v>
          </cell>
          <cell r="AO399">
            <v>7.9701077014144607E-4</v>
          </cell>
          <cell r="AP399">
            <v>7.9701077014144607E-4</v>
          </cell>
          <cell r="AQ399">
            <v>7.9701077014144607E-4</v>
          </cell>
        </row>
        <row r="400">
          <cell r="B400" t="str">
            <v>Conservative Case</v>
          </cell>
          <cell r="O400">
            <v>7.9701077014144607E-4</v>
          </cell>
          <cell r="AH400">
            <v>7.9701077014144607E-4</v>
          </cell>
          <cell r="AI400">
            <v>7.9701077014144607E-4</v>
          </cell>
          <cell r="AJ400">
            <v>7.9701077014144607E-4</v>
          </cell>
          <cell r="AK400">
            <v>7.9701077014144607E-4</v>
          </cell>
          <cell r="AL400">
            <v>7.9701077014144607E-4</v>
          </cell>
          <cell r="AM400">
            <v>7.9701077014144607E-4</v>
          </cell>
          <cell r="AN400">
            <v>7.9701077014144607E-4</v>
          </cell>
          <cell r="AO400">
            <v>7.9701077014144607E-4</v>
          </cell>
          <cell r="AP400">
            <v>7.9701077014144607E-4</v>
          </cell>
          <cell r="AQ400">
            <v>7.9701077014144607E-4</v>
          </cell>
        </row>
        <row r="401">
          <cell r="B401" t="str">
            <v>Worst Case</v>
          </cell>
          <cell r="O401">
            <v>0</v>
          </cell>
          <cell r="AH401">
            <v>0</v>
          </cell>
          <cell r="AI401">
            <v>0</v>
          </cell>
          <cell r="AJ401">
            <v>0</v>
          </cell>
          <cell r="AK401">
            <v>0</v>
          </cell>
          <cell r="AL401">
            <v>0</v>
          </cell>
          <cell r="AM401">
            <v>0</v>
          </cell>
          <cell r="AN401">
            <v>0</v>
          </cell>
          <cell r="AO401">
            <v>0</v>
          </cell>
          <cell r="AP401">
            <v>0</v>
          </cell>
          <cell r="AQ401">
            <v>0</v>
          </cell>
        </row>
        <row r="402">
          <cell r="B402" t="str">
            <v>Other Case</v>
          </cell>
          <cell r="O402">
            <v>0</v>
          </cell>
          <cell r="AH402">
            <v>0</v>
          </cell>
          <cell r="AI402">
            <v>0</v>
          </cell>
          <cell r="AJ402">
            <v>0</v>
          </cell>
          <cell r="AK402">
            <v>0</v>
          </cell>
          <cell r="AL402">
            <v>0</v>
          </cell>
          <cell r="AM402">
            <v>0</v>
          </cell>
          <cell r="AN402">
            <v>0</v>
          </cell>
          <cell r="AO402">
            <v>0</v>
          </cell>
          <cell r="AP402">
            <v>0</v>
          </cell>
          <cell r="AQ402">
            <v>0</v>
          </cell>
        </row>
        <row r="404">
          <cell r="B404" t="str">
            <v>G&amp;A - Fixed  (Growth Rate)</v>
          </cell>
          <cell r="G404">
            <v>0</v>
          </cell>
          <cell r="I404" t="str">
            <v>N/A</v>
          </cell>
          <cell r="J404" t="str">
            <v>N/A</v>
          </cell>
          <cell r="L404">
            <v>0</v>
          </cell>
          <cell r="N404">
            <v>0</v>
          </cell>
          <cell r="O404">
            <v>0</v>
          </cell>
          <cell r="Q404">
            <v>0</v>
          </cell>
          <cell r="S404">
            <v>0</v>
          </cell>
          <cell r="AH404">
            <v>0</v>
          </cell>
          <cell r="AI404">
            <v>0</v>
          </cell>
          <cell r="AJ404">
            <v>0</v>
          </cell>
          <cell r="AK404">
            <v>0</v>
          </cell>
          <cell r="AL404">
            <v>0</v>
          </cell>
          <cell r="AM404">
            <v>0.1</v>
          </cell>
          <cell r="AN404">
            <v>0.1</v>
          </cell>
          <cell r="AO404">
            <v>0.1</v>
          </cell>
          <cell r="AP404">
            <v>0.1</v>
          </cell>
          <cell r="AQ404">
            <v>0.1</v>
          </cell>
        </row>
        <row r="406">
          <cell r="B406" t="str">
            <v>Operating Income (% Revs)</v>
          </cell>
          <cell r="F406">
            <v>0</v>
          </cell>
          <cell r="G406">
            <v>0</v>
          </cell>
          <cell r="I406">
            <v>3.1313892176907353E-2</v>
          </cell>
          <cell r="J406">
            <v>-4.5034642032332567E-2</v>
          </cell>
          <cell r="L406">
            <v>1.0582425335110135E-2</v>
          </cell>
          <cell r="N406">
            <v>0.10488065550409593</v>
          </cell>
          <cell r="O406">
            <v>0.16578041055360943</v>
          </cell>
          <cell r="Q406">
            <v>0.12200699821500376</v>
          </cell>
          <cell r="S406">
            <v>0.12200699821500376</v>
          </cell>
          <cell r="AH406">
            <v>0.19190468109267811</v>
          </cell>
          <cell r="AI406">
            <v>0.22622823747665308</v>
          </cell>
          <cell r="AJ406">
            <v>0.23951384603294865</v>
          </cell>
          <cell r="AK406">
            <v>0.25261566246198969</v>
          </cell>
          <cell r="AL406">
            <v>0.22841068953614729</v>
          </cell>
          <cell r="AM406">
            <v>0.2843969981495848</v>
          </cell>
          <cell r="AN406">
            <v>0.29257875037448122</v>
          </cell>
          <cell r="AO406">
            <v>0.28646280617300479</v>
          </cell>
          <cell r="AP406">
            <v>0.27317262012100152</v>
          </cell>
          <cell r="AQ406">
            <v>0</v>
          </cell>
        </row>
        <row r="407">
          <cell r="B407" t="str">
            <v>Non-Recurring&amp;Extraordinary Items (% Revs)</v>
          </cell>
          <cell r="F407">
            <v>0</v>
          </cell>
          <cell r="G407">
            <v>0</v>
          </cell>
          <cell r="I407">
            <v>0</v>
          </cell>
          <cell r="J407">
            <v>0</v>
          </cell>
          <cell r="L407">
            <v>0</v>
          </cell>
          <cell r="N407">
            <v>-3.6195226220163877E-2</v>
          </cell>
          <cell r="O407">
            <v>0</v>
          </cell>
          <cell r="Q407">
            <v>-4.0256163891408132E-2</v>
          </cell>
          <cell r="S407">
            <v>-4.0256163891408132E-2</v>
          </cell>
          <cell r="AH407">
            <v>0</v>
          </cell>
          <cell r="AI407">
            <v>0</v>
          </cell>
          <cell r="AJ407">
            <v>0</v>
          </cell>
          <cell r="AK407">
            <v>0</v>
          </cell>
          <cell r="AL407">
            <v>0</v>
          </cell>
          <cell r="AM407">
            <v>0</v>
          </cell>
          <cell r="AN407">
            <v>0</v>
          </cell>
          <cell r="AO407">
            <v>0</v>
          </cell>
          <cell r="AP407">
            <v>0</v>
          </cell>
          <cell r="AQ407">
            <v>0</v>
          </cell>
        </row>
        <row r="408">
          <cell r="B408" t="str">
            <v>Forex (% Revs)</v>
          </cell>
          <cell r="F408">
            <v>0</v>
          </cell>
          <cell r="G408">
            <v>0</v>
          </cell>
          <cell r="I408">
            <v>0</v>
          </cell>
          <cell r="J408">
            <v>0</v>
          </cell>
          <cell r="L408">
            <v>0</v>
          </cell>
          <cell r="N408">
            <v>-1.3395083719273245E-2</v>
          </cell>
          <cell r="O408">
            <v>0</v>
          </cell>
          <cell r="Q408">
            <v>-1.6258949387995086E-2</v>
          </cell>
          <cell r="S408">
            <v>-1.6258949387995086E-2</v>
          </cell>
          <cell r="AH408">
            <v>0</v>
          </cell>
          <cell r="AI408">
            <v>0</v>
          </cell>
          <cell r="AJ408">
            <v>0</v>
          </cell>
          <cell r="AK408">
            <v>0</v>
          </cell>
          <cell r="AL408">
            <v>0</v>
          </cell>
          <cell r="AM408">
            <v>0</v>
          </cell>
          <cell r="AN408">
            <v>0</v>
          </cell>
          <cell r="AO408">
            <v>0</v>
          </cell>
          <cell r="AP408">
            <v>0</v>
          </cell>
          <cell r="AQ408">
            <v>0</v>
          </cell>
        </row>
        <row r="409">
          <cell r="B409" t="str">
            <v>Gain/(loss) from disposal of Fixed assets (% Revs)</v>
          </cell>
          <cell r="F409">
            <v>0</v>
          </cell>
          <cell r="G409">
            <v>0</v>
          </cell>
          <cell r="I409">
            <v>0</v>
          </cell>
          <cell r="J409">
            <v>0</v>
          </cell>
          <cell r="L409">
            <v>0</v>
          </cell>
          <cell r="N409">
            <v>4.061275382971144E-3</v>
          </cell>
          <cell r="O409">
            <v>0</v>
          </cell>
          <cell r="Q409">
            <v>2.919155944303664E-3</v>
          </cell>
          <cell r="S409">
            <v>2.919155944303664E-3</v>
          </cell>
          <cell r="AH409">
            <v>0</v>
          </cell>
          <cell r="AI409">
            <v>0</v>
          </cell>
          <cell r="AJ409">
            <v>0</v>
          </cell>
          <cell r="AK409">
            <v>0</v>
          </cell>
          <cell r="AL409">
            <v>0</v>
          </cell>
          <cell r="AM409">
            <v>0</v>
          </cell>
          <cell r="AN409">
            <v>0</v>
          </cell>
          <cell r="AO409">
            <v>0</v>
          </cell>
          <cell r="AP409">
            <v>0</v>
          </cell>
          <cell r="AQ409">
            <v>0</v>
          </cell>
        </row>
        <row r="410">
          <cell r="B410" t="str">
            <v>EBITA Margin</v>
          </cell>
          <cell r="F410">
            <v>0</v>
          </cell>
          <cell r="G410">
            <v>0</v>
          </cell>
          <cell r="I410">
            <v>1.469923598407406E-3</v>
          </cell>
          <cell r="J410">
            <v>-8.5739030023094687E-2</v>
          </cell>
          <cell r="L410">
            <v>-2.2210551070000781E-2</v>
          </cell>
          <cell r="N410">
            <v>4.0818223330751191E-2</v>
          </cell>
          <cell r="O410">
            <v>8.0603485784451229E-2</v>
          </cell>
          <cell r="Q410">
            <v>5.2006709049150196E-2</v>
          </cell>
          <cell r="S410">
            <v>5.2006709049150196E-2</v>
          </cell>
          <cell r="AH410">
            <v>9.929780628917334E-2</v>
          </cell>
          <cell r="AI410">
            <v>0.12516302130720491</v>
          </cell>
          <cell r="AJ410">
            <v>0.22304284770267438</v>
          </cell>
          <cell r="AK410">
            <v>0.23335279110661322</v>
          </cell>
          <cell r="AL410">
            <v>0.15693318467550774</v>
          </cell>
          <cell r="AM410">
            <v>-0.44770825160939565</v>
          </cell>
          <cell r="AN410">
            <v>-0.44005966502126764</v>
          </cell>
          <cell r="AO410">
            <v>-0.44788833281106383</v>
          </cell>
          <cell r="AP410">
            <v>-0.47005169491857546</v>
          </cell>
          <cell r="AQ410">
            <v>0</v>
          </cell>
        </row>
        <row r="413">
          <cell r="B413" t="str">
            <v>INCOME STATEMENT - Khabarovsk</v>
          </cell>
        </row>
        <row r="415">
          <cell r="B415" t="str">
            <v>Exchange Rates</v>
          </cell>
          <cell r="D415" t="str">
            <v>USD</v>
          </cell>
          <cell r="F415">
            <v>1</v>
          </cell>
          <cell r="G415">
            <v>1</v>
          </cell>
          <cell r="I415">
            <v>1</v>
          </cell>
          <cell r="J415">
            <v>1</v>
          </cell>
          <cell r="L415">
            <v>1</v>
          </cell>
          <cell r="N415">
            <v>1</v>
          </cell>
          <cell r="O415">
            <v>1</v>
          </cell>
          <cell r="Q415">
            <v>1</v>
          </cell>
          <cell r="S415">
            <v>1</v>
          </cell>
          <cell r="T415" t="str">
            <v/>
          </cell>
          <cell r="U415">
            <v>1</v>
          </cell>
          <cell r="V415">
            <v>1</v>
          </cell>
          <cell r="W415">
            <v>1</v>
          </cell>
          <cell r="X415">
            <v>1</v>
          </cell>
          <cell r="Y415">
            <v>1</v>
          </cell>
          <cell r="Z415">
            <v>1</v>
          </cell>
          <cell r="AA415">
            <v>1</v>
          </cell>
          <cell r="AB415">
            <v>1</v>
          </cell>
          <cell r="AC415">
            <v>1</v>
          </cell>
          <cell r="AD415">
            <v>1</v>
          </cell>
          <cell r="AE415">
            <v>1</v>
          </cell>
          <cell r="AF415">
            <v>1</v>
          </cell>
          <cell r="AH415">
            <v>1</v>
          </cell>
          <cell r="AI415">
            <v>1</v>
          </cell>
          <cell r="AJ415">
            <v>1</v>
          </cell>
          <cell r="AK415">
            <v>1</v>
          </cell>
          <cell r="AL415">
            <v>1</v>
          </cell>
          <cell r="AM415">
            <v>1</v>
          </cell>
          <cell r="AN415">
            <v>1</v>
          </cell>
          <cell r="AO415">
            <v>1</v>
          </cell>
          <cell r="AP415">
            <v>1</v>
          </cell>
          <cell r="AQ415">
            <v>1</v>
          </cell>
        </row>
        <row r="416">
          <cell r="B416" t="str">
            <v>Avg.</v>
          </cell>
          <cell r="F416">
            <v>1</v>
          </cell>
          <cell r="G416">
            <v>1</v>
          </cell>
          <cell r="I416">
            <v>1</v>
          </cell>
          <cell r="J416">
            <v>1</v>
          </cell>
          <cell r="L416">
            <v>1</v>
          </cell>
          <cell r="N416">
            <v>1</v>
          </cell>
          <cell r="O416">
            <v>1</v>
          </cell>
          <cell r="Q416">
            <v>1</v>
          </cell>
          <cell r="S416">
            <v>1</v>
          </cell>
          <cell r="T416" t="str">
            <v/>
          </cell>
          <cell r="U416">
            <v>1</v>
          </cell>
          <cell r="V416">
            <v>1</v>
          </cell>
          <cell r="W416">
            <v>1</v>
          </cell>
          <cell r="X416">
            <v>1</v>
          </cell>
          <cell r="Y416">
            <v>1</v>
          </cell>
          <cell r="Z416">
            <v>1</v>
          </cell>
          <cell r="AA416">
            <v>1</v>
          </cell>
          <cell r="AB416">
            <v>1</v>
          </cell>
          <cell r="AC416">
            <v>1</v>
          </cell>
          <cell r="AD416">
            <v>1</v>
          </cell>
          <cell r="AE416">
            <v>1</v>
          </cell>
          <cell r="AF416">
            <v>1</v>
          </cell>
          <cell r="AH416">
            <v>1</v>
          </cell>
          <cell r="AI416">
            <v>1</v>
          </cell>
          <cell r="AJ416">
            <v>1</v>
          </cell>
          <cell r="AK416">
            <v>1</v>
          </cell>
          <cell r="AL416">
            <v>1</v>
          </cell>
          <cell r="AM416">
            <v>1</v>
          </cell>
          <cell r="AN416">
            <v>1</v>
          </cell>
          <cell r="AO416">
            <v>1</v>
          </cell>
          <cell r="AP416">
            <v>1</v>
          </cell>
          <cell r="AQ416">
            <v>1</v>
          </cell>
        </row>
        <row r="418">
          <cell r="F418" t="e">
            <v>#REF!</v>
          </cell>
          <cell r="S418" t="str">
            <v>Khabarovsk</v>
          </cell>
        </row>
        <row r="420">
          <cell r="B420" t="str">
            <v>Annual Capacity EoP (000'HL)</v>
          </cell>
          <cell r="N420" t="e">
            <v>#REF!</v>
          </cell>
          <cell r="O420" t="e">
            <v>#REF!</v>
          </cell>
          <cell r="Q420" t="e">
            <v>#REF!</v>
          </cell>
          <cell r="AL420">
            <v>1080</v>
          </cell>
          <cell r="AM420">
            <v>1440</v>
          </cell>
          <cell r="AN420">
            <v>1800</v>
          </cell>
          <cell r="AO420">
            <v>1800</v>
          </cell>
          <cell r="AP420">
            <v>1800</v>
          </cell>
          <cell r="AQ420" t="e">
            <v>#REF!</v>
          </cell>
        </row>
        <row r="421">
          <cell r="B421" t="str">
            <v>Periodic Capacity (000'HL)</v>
          </cell>
          <cell r="I421">
            <v>375</v>
          </cell>
          <cell r="J421">
            <v>125</v>
          </cell>
          <cell r="L421">
            <v>500</v>
          </cell>
          <cell r="N421">
            <v>450</v>
          </cell>
          <cell r="O421">
            <v>126</v>
          </cell>
          <cell r="Q421">
            <v>576</v>
          </cell>
          <cell r="S421">
            <v>576</v>
          </cell>
          <cell r="AH421">
            <v>120</v>
          </cell>
          <cell r="AI421">
            <v>160</v>
          </cell>
          <cell r="AJ421">
            <v>300</v>
          </cell>
          <cell r="AK421">
            <v>300</v>
          </cell>
          <cell r="AL421">
            <v>880</v>
          </cell>
          <cell r="AM421">
            <v>1350</v>
          </cell>
          <cell r="AN421">
            <v>1710</v>
          </cell>
          <cell r="AO421">
            <v>1800</v>
          </cell>
          <cell r="AP421">
            <v>1800</v>
          </cell>
          <cell r="AQ421">
            <v>1290.5882352941178</v>
          </cell>
        </row>
        <row r="422">
          <cell r="B422" t="str">
            <v>Sales by Brand</v>
          </cell>
        </row>
        <row r="423">
          <cell r="B423" t="str">
            <v xml:space="preserve">   PIT</v>
          </cell>
          <cell r="N423">
            <v>177.54349999999999</v>
          </cell>
          <cell r="O423">
            <v>52.162664999999997</v>
          </cell>
          <cell r="Q423">
            <v>229.706165</v>
          </cell>
          <cell r="S423">
            <v>229.706165</v>
          </cell>
          <cell r="U423">
            <v>0.626</v>
          </cell>
          <cell r="V423">
            <v>0.34599999999999997</v>
          </cell>
          <cell r="W423">
            <v>0.56999999999999995</v>
          </cell>
          <cell r="X423">
            <v>1.01</v>
          </cell>
          <cell r="Y423">
            <v>2.8</v>
          </cell>
          <cell r="Z423">
            <v>3.55</v>
          </cell>
          <cell r="AA423">
            <v>1.1060999999999999</v>
          </cell>
          <cell r="AB423">
            <v>0.77</v>
          </cell>
          <cell r="AC423">
            <v>1.3</v>
          </cell>
          <cell r="AD423">
            <v>1.3</v>
          </cell>
          <cell r="AE423">
            <v>5.8</v>
          </cell>
          <cell r="AF423">
            <v>5.8</v>
          </cell>
          <cell r="AH423">
            <v>1.5419999999999998</v>
          </cell>
          <cell r="AI423">
            <v>7.3599999999999994</v>
          </cell>
          <cell r="AJ423">
            <v>3.1760999999999999</v>
          </cell>
          <cell r="AK423">
            <v>12.899999999999999</v>
          </cell>
          <cell r="AL423">
            <v>24.978099999999998</v>
          </cell>
          <cell r="AM423">
            <v>34.398430644646744</v>
          </cell>
          <cell r="AN423">
            <v>38.288275351691055</v>
          </cell>
          <cell r="AO423">
            <v>40.690826494277246</v>
          </cell>
          <cell r="AP423">
            <v>41.834898466937339</v>
          </cell>
          <cell r="AQ423">
            <v>41.834898466937339</v>
          </cell>
        </row>
        <row r="424">
          <cell r="B424" t="str">
            <v xml:space="preserve">   DD</v>
          </cell>
          <cell r="Q424">
            <v>0</v>
          </cell>
          <cell r="S424">
            <v>0</v>
          </cell>
          <cell r="U424">
            <v>314.97699999999998</v>
          </cell>
          <cell r="V424">
            <v>0</v>
          </cell>
          <cell r="W424">
            <v>0</v>
          </cell>
          <cell r="X424">
            <v>427.54500000000002</v>
          </cell>
          <cell r="Y424">
            <v>0</v>
          </cell>
          <cell r="Z424">
            <v>0</v>
          </cell>
          <cell r="AA424">
            <v>322.06940800000001</v>
          </cell>
          <cell r="AB424">
            <v>0</v>
          </cell>
          <cell r="AC424">
            <v>0</v>
          </cell>
          <cell r="AD424">
            <v>260</v>
          </cell>
          <cell r="AE424">
            <v>0</v>
          </cell>
          <cell r="AF424">
            <v>0</v>
          </cell>
          <cell r="AH424">
            <v>314.97699999999998</v>
          </cell>
          <cell r="AI424">
            <v>427.54500000000002</v>
          </cell>
          <cell r="AJ424">
            <v>322.06940800000001</v>
          </cell>
          <cell r="AK424">
            <v>260</v>
          </cell>
          <cell r="AL424">
            <v>1324.591408</v>
          </cell>
          <cell r="AM424">
            <v>1824.1525848876809</v>
          </cell>
          <cell r="AN424">
            <v>2030.4314802962658</v>
          </cell>
          <cell r="AO424">
            <v>2157.8390333427446</v>
          </cell>
          <cell r="AP424">
            <v>2218.5092966982106</v>
          </cell>
          <cell r="AQ424">
            <v>2218.5092966982106</v>
          </cell>
        </row>
        <row r="425">
          <cell r="B425" t="str">
            <v xml:space="preserve">   3M</v>
          </cell>
          <cell r="Q425">
            <v>0</v>
          </cell>
          <cell r="S425">
            <v>0</v>
          </cell>
          <cell r="U425">
            <v>0</v>
          </cell>
          <cell r="V425">
            <v>0</v>
          </cell>
          <cell r="W425">
            <v>0</v>
          </cell>
          <cell r="X425">
            <v>0</v>
          </cell>
          <cell r="Y425">
            <v>0</v>
          </cell>
          <cell r="Z425">
            <v>0</v>
          </cell>
          <cell r="AA425">
            <v>0</v>
          </cell>
          <cell r="AB425">
            <v>0</v>
          </cell>
          <cell r="AC425">
            <v>0</v>
          </cell>
          <cell r="AD425">
            <v>0</v>
          </cell>
          <cell r="AE425">
            <v>0</v>
          </cell>
          <cell r="AF425">
            <v>0</v>
          </cell>
          <cell r="AH425">
            <v>0</v>
          </cell>
          <cell r="AI425">
            <v>0</v>
          </cell>
          <cell r="AJ425">
            <v>0</v>
          </cell>
          <cell r="AK425">
            <v>0</v>
          </cell>
          <cell r="AL425">
            <v>0</v>
          </cell>
          <cell r="AM425">
            <v>0</v>
          </cell>
          <cell r="AN425">
            <v>0</v>
          </cell>
          <cell r="AO425">
            <v>0</v>
          </cell>
          <cell r="AP425">
            <v>0</v>
          </cell>
          <cell r="AQ425">
            <v>0</v>
          </cell>
        </row>
        <row r="426">
          <cell r="B426" t="str">
            <v xml:space="preserve">   Gosser</v>
          </cell>
          <cell r="Q426">
            <v>0</v>
          </cell>
          <cell r="S426">
            <v>0</v>
          </cell>
          <cell r="U426">
            <v>31.260999999999999</v>
          </cell>
          <cell r="V426">
            <v>32.536000000000001</v>
          </cell>
          <cell r="W426">
            <v>47.63</v>
          </cell>
          <cell r="X426">
            <v>39.856999999999999</v>
          </cell>
          <cell r="Y426">
            <v>58.103000000000002</v>
          </cell>
          <cell r="Z426">
            <v>73.293999999999997</v>
          </cell>
          <cell r="AA426">
            <v>52.369969199999993</v>
          </cell>
          <cell r="AB426">
            <v>52.293999999999997</v>
          </cell>
          <cell r="AC426">
            <v>43.95</v>
          </cell>
          <cell r="AD426">
            <v>41.85</v>
          </cell>
          <cell r="AE426">
            <v>40.65</v>
          </cell>
          <cell r="AF426">
            <v>42.65</v>
          </cell>
          <cell r="AH426">
            <v>111.42699999999999</v>
          </cell>
          <cell r="AI426">
            <v>171.25400000000002</v>
          </cell>
          <cell r="AJ426">
            <v>148.61396919999999</v>
          </cell>
          <cell r="AK426">
            <v>125.15</v>
          </cell>
          <cell r="AL426">
            <v>556.44496920000006</v>
          </cell>
          <cell r="AM426">
            <v>766.30463007950152</v>
          </cell>
          <cell r="AN426">
            <v>852.95992084237207</v>
          </cell>
          <cell r="AO426">
            <v>906.48230631355671</v>
          </cell>
          <cell r="AP426">
            <v>931.96915653793042</v>
          </cell>
          <cell r="AQ426">
            <v>931.96915653793042</v>
          </cell>
        </row>
        <row r="427">
          <cell r="B427" t="str">
            <v xml:space="preserve">   Other</v>
          </cell>
          <cell r="N427">
            <v>177.54349999999999</v>
          </cell>
          <cell r="O427">
            <v>52.162664999999997</v>
          </cell>
          <cell r="Q427">
            <v>229.706165</v>
          </cell>
          <cell r="S427">
            <v>229.706165</v>
          </cell>
          <cell r="U427">
            <v>104.172</v>
          </cell>
          <cell r="V427">
            <v>98.724000000000004</v>
          </cell>
          <cell r="W427">
            <v>170.26400000000001</v>
          </cell>
          <cell r="X427">
            <v>133.37799999999999</v>
          </cell>
          <cell r="Y427">
            <v>164.93299999999999</v>
          </cell>
          <cell r="Z427">
            <v>218.518</v>
          </cell>
          <cell r="AA427">
            <v>122.87970559999998</v>
          </cell>
          <cell r="AB427">
            <v>162.85499999999999</v>
          </cell>
          <cell r="AC427">
            <v>128</v>
          </cell>
          <cell r="AD427">
            <v>109.7</v>
          </cell>
          <cell r="AE427">
            <v>108.7</v>
          </cell>
          <cell r="AF427">
            <v>112.7</v>
          </cell>
          <cell r="AH427">
            <v>373.16</v>
          </cell>
          <cell r="AI427">
            <v>516.82899999999995</v>
          </cell>
          <cell r="AJ427">
            <v>413.73470559999998</v>
          </cell>
          <cell r="AK427">
            <v>331.1</v>
          </cell>
          <cell r="AL427">
            <v>1634.8237055999998</v>
          </cell>
          <cell r="AM427">
            <v>2251.3870091522567</v>
          </cell>
          <cell r="AN427">
            <v>2505.978444777013</v>
          </cell>
          <cell r="AO427">
            <v>2663.2260961923039</v>
          </cell>
          <cell r="AP427">
            <v>2738.1059301995851</v>
          </cell>
          <cell r="AQ427">
            <v>2738.1059301995851</v>
          </cell>
        </row>
        <row r="428">
          <cell r="B428" t="str">
            <v>Sales (000'HL)</v>
          </cell>
          <cell r="L428">
            <v>0</v>
          </cell>
          <cell r="N428">
            <v>355.08699999999999</v>
          </cell>
          <cell r="O428">
            <v>104.32532999999999</v>
          </cell>
          <cell r="Q428">
            <v>459.41233</v>
          </cell>
          <cell r="S428">
            <v>459.41233</v>
          </cell>
          <cell r="U428">
            <v>34.274999999999999</v>
          </cell>
          <cell r="V428">
            <v>33.978999999999999</v>
          </cell>
          <cell r="W428">
            <v>38.304000000000002</v>
          </cell>
          <cell r="X428">
            <v>38.49</v>
          </cell>
          <cell r="Y428">
            <v>46.271000000000001</v>
          </cell>
          <cell r="Z428">
            <v>57.3</v>
          </cell>
          <cell r="AA428">
            <v>60.160818100000014</v>
          </cell>
          <cell r="AB428">
            <v>71.733999999999995</v>
          </cell>
          <cell r="AC428">
            <v>62.3</v>
          </cell>
          <cell r="AD428">
            <v>59</v>
          </cell>
          <cell r="AE428">
            <v>70.5</v>
          </cell>
          <cell r="AF428">
            <v>71.599999999999994</v>
          </cell>
          <cell r="AH428">
            <v>112.09407999999999</v>
          </cell>
          <cell r="AI428">
            <v>147.59</v>
          </cell>
          <cell r="AJ428">
            <v>194.19481810000002</v>
          </cell>
          <cell r="AK428">
            <v>201.1</v>
          </cell>
          <cell r="AL428">
            <v>654.97889810000004</v>
          </cell>
          <cell r="AM428">
            <v>902</v>
          </cell>
          <cell r="AN428">
            <v>1004</v>
          </cell>
          <cell r="AO428">
            <v>1067</v>
          </cell>
          <cell r="AP428">
            <v>1097</v>
          </cell>
          <cell r="AQ428">
            <v>1097</v>
          </cell>
        </row>
        <row r="429">
          <cell r="B429" t="str">
            <v>Average $/HL, net of VAT &amp; excise tax</v>
          </cell>
          <cell r="L429" t="str">
            <v>N/A</v>
          </cell>
          <cell r="N429">
            <v>45.427872392788963</v>
          </cell>
          <cell r="O429">
            <v>45.9</v>
          </cell>
          <cell r="Q429">
            <v>45.535085162686549</v>
          </cell>
          <cell r="S429">
            <v>45.535085162686549</v>
          </cell>
          <cell r="U429">
            <v>20.557368405057133</v>
          </cell>
          <cell r="V429">
            <v>20.249432293352754</v>
          </cell>
          <cell r="W429">
            <v>35.323885070749796</v>
          </cell>
          <cell r="X429">
            <v>30.845477992119161</v>
          </cell>
          <cell r="Y429">
            <v>42.290595801545969</v>
          </cell>
          <cell r="Z429">
            <v>40.849939190663179</v>
          </cell>
          <cell r="AA429">
            <v>51.015131494869351</v>
          </cell>
          <cell r="AB429">
            <v>51.071710677642407</v>
          </cell>
          <cell r="AC429">
            <v>49.631754949170684</v>
          </cell>
          <cell r="AD429">
            <v>49.704537429378533</v>
          </cell>
          <cell r="AE429">
            <v>48.709453309692677</v>
          </cell>
          <cell r="AF429">
            <v>48.766887802607087</v>
          </cell>
          <cell r="AH429">
            <v>48.970835848100855</v>
          </cell>
          <cell r="AI429">
            <v>46.881064005161242</v>
          </cell>
          <cell r="AJ429">
            <v>44.480643730917599</v>
          </cell>
          <cell r="AK429">
            <v>44.025258306756697</v>
          </cell>
          <cell r="AL429">
            <v>42.617432966473231</v>
          </cell>
          <cell r="AM429">
            <v>42.617432966473231</v>
          </cell>
          <cell r="AN429">
            <v>42.617432966473231</v>
          </cell>
          <cell r="AO429">
            <v>42.617432966473231</v>
          </cell>
          <cell r="AP429">
            <v>42.617432966473231</v>
          </cell>
          <cell r="AQ429">
            <v>42.617432966473231</v>
          </cell>
        </row>
        <row r="430">
          <cell r="B430" t="str">
            <v>Mineral Water sales</v>
          </cell>
          <cell r="L430">
            <v>0</v>
          </cell>
          <cell r="N430">
            <v>83.63</v>
          </cell>
          <cell r="O430">
            <v>19.875</v>
          </cell>
          <cell r="Q430">
            <v>103.505</v>
          </cell>
          <cell r="S430">
            <v>103.505</v>
          </cell>
          <cell r="U430">
            <v>8.6254166666666663</v>
          </cell>
          <cell r="V430">
            <v>8.6254166666666663</v>
          </cell>
          <cell r="W430">
            <v>8.6254166666666663</v>
          </cell>
          <cell r="X430">
            <v>8.6254166666666663</v>
          </cell>
          <cell r="Y430">
            <v>8.6254166666666663</v>
          </cell>
          <cell r="Z430">
            <v>8.6254166666666663</v>
          </cell>
          <cell r="AA430">
            <v>8.6254166666666663</v>
          </cell>
          <cell r="AB430">
            <v>8.6254166666666663</v>
          </cell>
          <cell r="AC430">
            <v>8.6254166666666663</v>
          </cell>
          <cell r="AD430">
            <v>8.6254166666666663</v>
          </cell>
          <cell r="AE430">
            <v>8.6254166666666663</v>
          </cell>
          <cell r="AF430">
            <v>8.6254166666666663</v>
          </cell>
          <cell r="AH430">
            <v>25.876249999999999</v>
          </cell>
          <cell r="AI430">
            <v>25.876249999999999</v>
          </cell>
          <cell r="AJ430">
            <v>25.876249999999999</v>
          </cell>
          <cell r="AK430">
            <v>25.876249999999999</v>
          </cell>
          <cell r="AL430">
            <v>103.505</v>
          </cell>
          <cell r="AM430">
            <v>103.505</v>
          </cell>
          <cell r="AN430">
            <v>103.505</v>
          </cell>
          <cell r="AO430">
            <v>103.505</v>
          </cell>
          <cell r="AP430">
            <v>103.505</v>
          </cell>
          <cell r="AQ430">
            <v>103.505</v>
          </cell>
        </row>
        <row r="431">
          <cell r="B431" t="str">
            <v>Average $/HL, net of VAT &amp; excise tax</v>
          </cell>
          <cell r="L431" t="str">
            <v>N/A</v>
          </cell>
          <cell r="N431">
            <v>15.85738461869837</v>
          </cell>
          <cell r="O431">
            <v>15.583396226415093</v>
          </cell>
          <cell r="Q431">
            <v>15.804773447289936</v>
          </cell>
          <cell r="S431">
            <v>15.804773447289936</v>
          </cell>
          <cell r="U431">
            <v>16</v>
          </cell>
          <cell r="V431">
            <v>16</v>
          </cell>
          <cell r="W431">
            <v>16</v>
          </cell>
          <cell r="X431">
            <v>16</v>
          </cell>
          <cell r="Y431">
            <v>16</v>
          </cell>
          <cell r="Z431">
            <v>16</v>
          </cell>
          <cell r="AA431">
            <v>16</v>
          </cell>
          <cell r="AB431">
            <v>16</v>
          </cell>
          <cell r="AC431">
            <v>16</v>
          </cell>
          <cell r="AD431">
            <v>16</v>
          </cell>
          <cell r="AE431">
            <v>16</v>
          </cell>
          <cell r="AF431">
            <v>16</v>
          </cell>
          <cell r="AH431">
            <v>15.804773447289936</v>
          </cell>
          <cell r="AI431">
            <v>15.804773447289936</v>
          </cell>
          <cell r="AJ431">
            <v>16</v>
          </cell>
          <cell r="AK431">
            <v>16</v>
          </cell>
          <cell r="AL431">
            <v>16</v>
          </cell>
          <cell r="AM431">
            <v>16</v>
          </cell>
          <cell r="AN431">
            <v>16</v>
          </cell>
          <cell r="AO431">
            <v>16</v>
          </cell>
          <cell r="AP431">
            <v>16</v>
          </cell>
          <cell r="AQ431">
            <v>16</v>
          </cell>
        </row>
        <row r="433">
          <cell r="J433" t="str">
            <v/>
          </cell>
          <cell r="O433" t="str">
            <v/>
          </cell>
          <cell r="T433" t="str">
            <v/>
          </cell>
        </row>
        <row r="434">
          <cell r="F434">
            <v>1999</v>
          </cell>
          <cell r="G434">
            <v>2000</v>
          </cell>
          <cell r="I434" t="str">
            <v>9m 2001</v>
          </cell>
          <cell r="J434" t="str">
            <v>Q4 2001</v>
          </cell>
          <cell r="L434">
            <v>2001</v>
          </cell>
          <cell r="N434" t="str">
            <v>9 m 2002</v>
          </cell>
          <cell r="O434" t="str">
            <v xml:space="preserve">Q4 2002 </v>
          </cell>
          <cell r="Q434">
            <v>2002</v>
          </cell>
          <cell r="S434" t="str">
            <v>2002 PF</v>
          </cell>
          <cell r="T434" t="str">
            <v/>
          </cell>
          <cell r="U434" t="str">
            <v>Jan 2003</v>
          </cell>
          <cell r="V434" t="str">
            <v>Feb 2003</v>
          </cell>
          <cell r="W434" t="str">
            <v>Mar 2003</v>
          </cell>
          <cell r="X434" t="str">
            <v>Apr 2003</v>
          </cell>
          <cell r="Y434" t="str">
            <v>May 2003</v>
          </cell>
          <cell r="Z434" t="str">
            <v>Jun 2003</v>
          </cell>
          <cell r="AA434" t="str">
            <v>Jul 2003</v>
          </cell>
          <cell r="AB434" t="str">
            <v>Aug 2003</v>
          </cell>
          <cell r="AC434" t="str">
            <v>Sep 2003</v>
          </cell>
          <cell r="AD434" t="str">
            <v>Oct 2003</v>
          </cell>
          <cell r="AE434" t="str">
            <v>Nov 2003</v>
          </cell>
          <cell r="AF434" t="str">
            <v>Dec 2003</v>
          </cell>
          <cell r="AH434" t="str">
            <v>Q1 2003</v>
          </cell>
          <cell r="AI434" t="str">
            <v>Q2 2003</v>
          </cell>
          <cell r="AJ434" t="str">
            <v>Q3 2003</v>
          </cell>
          <cell r="AK434" t="str">
            <v>Q4 2003</v>
          </cell>
          <cell r="AL434">
            <v>2003</v>
          </cell>
          <cell r="AM434">
            <v>2004</v>
          </cell>
          <cell r="AN434">
            <v>2005</v>
          </cell>
          <cell r="AO434">
            <v>2006</v>
          </cell>
          <cell r="AP434">
            <v>2007</v>
          </cell>
          <cell r="AQ434">
            <v>2008</v>
          </cell>
        </row>
        <row r="436">
          <cell r="B436" t="str">
            <v>Beer Revenues</v>
          </cell>
          <cell r="I436">
            <v>12530.543462169127</v>
          </cell>
          <cell r="J436">
            <v>4173.4799999999996</v>
          </cell>
          <cell r="L436">
            <v>16704.023462169127</v>
          </cell>
          <cell r="N436">
            <v>16130.846924338255</v>
          </cell>
          <cell r="O436">
            <v>4788.532647</v>
          </cell>
          <cell r="Q436">
            <v>20919.379571338257</v>
          </cell>
          <cell r="S436">
            <v>20919.379571338257</v>
          </cell>
          <cell r="U436">
            <v>704.60380208333322</v>
          </cell>
          <cell r="V436">
            <v>688.05545989583322</v>
          </cell>
          <cell r="W436">
            <v>1353.0460937500002</v>
          </cell>
          <cell r="X436">
            <v>1187.2424479166666</v>
          </cell>
          <cell r="Y436">
            <v>1956.8281583333335</v>
          </cell>
          <cell r="Z436">
            <v>2340.701515625</v>
          </cell>
          <cell r="AA436">
            <v>3069.1120462104168</v>
          </cell>
          <cell r="AB436">
            <v>3663.5780937500003</v>
          </cell>
          <cell r="AC436">
            <v>3092.0583333333334</v>
          </cell>
          <cell r="AD436">
            <v>2932.5677083333335</v>
          </cell>
          <cell r="AE436">
            <v>3434.0164583333335</v>
          </cell>
          <cell r="AF436">
            <v>3491.709166666667</v>
          </cell>
          <cell r="AH436">
            <v>2745.7053557291665</v>
          </cell>
          <cell r="AI436">
            <v>5484.7721218750003</v>
          </cell>
          <cell r="AJ436">
            <v>9824.7484732937519</v>
          </cell>
          <cell r="AK436">
            <v>9858.2933333333349</v>
          </cell>
          <cell r="AL436">
            <v>27913.519284231254</v>
          </cell>
          <cell r="AM436">
            <v>45762.066781436086</v>
          </cell>
          <cell r="AN436">
            <v>50876.532008897651</v>
          </cell>
          <cell r="AO436">
            <v>54039.136611359216</v>
          </cell>
          <cell r="AP436">
            <v>55508.282861359221</v>
          </cell>
          <cell r="AQ436">
            <v>46751.323964221134</v>
          </cell>
        </row>
        <row r="437">
          <cell r="B437" t="str">
            <v>Mineral Water Revenues</v>
          </cell>
          <cell r="I437">
            <v>1231.9565378308723</v>
          </cell>
          <cell r="J437">
            <v>414.02</v>
          </cell>
          <cell r="L437">
            <v>1645.9765378308723</v>
          </cell>
          <cell r="N437">
            <v>1326.1530756617447</v>
          </cell>
          <cell r="O437">
            <v>309.71999999999997</v>
          </cell>
          <cell r="Q437">
            <v>1635.8730756617447</v>
          </cell>
          <cell r="S437">
            <v>1635.8730756617447</v>
          </cell>
          <cell r="U437">
            <v>138.00666666666666</v>
          </cell>
          <cell r="V437">
            <v>138.00666666666666</v>
          </cell>
          <cell r="W437">
            <v>138.00666666666666</v>
          </cell>
          <cell r="X437">
            <v>138.00666666666666</v>
          </cell>
          <cell r="Y437">
            <v>138.00666666666666</v>
          </cell>
          <cell r="Z437">
            <v>138.00666666666666</v>
          </cell>
          <cell r="AA437">
            <v>138.00666666666666</v>
          </cell>
          <cell r="AB437">
            <v>138.00666666666666</v>
          </cell>
          <cell r="AC437">
            <v>138.00666666666666</v>
          </cell>
          <cell r="AD437">
            <v>138.00666666666666</v>
          </cell>
          <cell r="AE437">
            <v>138.00666666666666</v>
          </cell>
          <cell r="AF437">
            <v>138.00666666666666</v>
          </cell>
          <cell r="AH437">
            <v>408.96826891543617</v>
          </cell>
          <cell r="AI437">
            <v>408.96826891543617</v>
          </cell>
          <cell r="AJ437">
            <v>414.02</v>
          </cell>
          <cell r="AK437">
            <v>414.02</v>
          </cell>
          <cell r="AL437">
            <v>1645.9765378308723</v>
          </cell>
          <cell r="AM437">
            <v>1656.08</v>
          </cell>
          <cell r="AN437">
            <v>1656.08</v>
          </cell>
          <cell r="AO437">
            <v>1656.08</v>
          </cell>
          <cell r="AP437">
            <v>1656.08</v>
          </cell>
          <cell r="AQ437">
            <v>1656.08</v>
          </cell>
        </row>
        <row r="438">
          <cell r="I438" t="str">
            <v>______</v>
          </cell>
          <cell r="J438" t="str">
            <v>______</v>
          </cell>
          <cell r="L438" t="str">
            <v>______</v>
          </cell>
          <cell r="N438" t="str">
            <v>______</v>
          </cell>
          <cell r="O438" t="str">
            <v>______</v>
          </cell>
          <cell r="Q438" t="str">
            <v>______</v>
          </cell>
          <cell r="S438" t="str">
            <v>______</v>
          </cell>
          <cell r="U438" t="str">
            <v>______</v>
          </cell>
          <cell r="V438" t="str">
            <v>______</v>
          </cell>
          <cell r="W438" t="str">
            <v>______</v>
          </cell>
          <cell r="X438" t="str">
            <v>______</v>
          </cell>
          <cell r="Y438" t="str">
            <v>______</v>
          </cell>
          <cell r="Z438" t="str">
            <v>______</v>
          </cell>
          <cell r="AA438" t="str">
            <v>______</v>
          </cell>
          <cell r="AB438" t="str">
            <v>______</v>
          </cell>
          <cell r="AC438" t="str">
            <v>______</v>
          </cell>
          <cell r="AD438" t="str">
            <v>______</v>
          </cell>
          <cell r="AE438" t="str">
            <v>______</v>
          </cell>
          <cell r="AF438" t="str">
            <v>______</v>
          </cell>
          <cell r="AH438" t="str">
            <v>______</v>
          </cell>
          <cell r="AI438" t="str">
            <v>______</v>
          </cell>
          <cell r="AJ438" t="str">
            <v>______</v>
          </cell>
          <cell r="AK438" t="str">
            <v>______</v>
          </cell>
          <cell r="AL438" t="str">
            <v>______</v>
          </cell>
          <cell r="AM438" t="str">
            <v>______</v>
          </cell>
          <cell r="AN438" t="str">
            <v>______</v>
          </cell>
          <cell r="AO438" t="str">
            <v>______</v>
          </cell>
          <cell r="AP438" t="str">
            <v>______</v>
          </cell>
          <cell r="AQ438" t="str">
            <v>______</v>
          </cell>
        </row>
        <row r="439">
          <cell r="B439" t="str">
            <v>Total Revenues</v>
          </cell>
          <cell r="F439">
            <v>0</v>
          </cell>
          <cell r="G439">
            <v>0</v>
          </cell>
          <cell r="I439">
            <v>13762.5</v>
          </cell>
          <cell r="J439">
            <v>4587.5</v>
          </cell>
          <cell r="L439">
            <v>18350</v>
          </cell>
          <cell r="N439">
            <v>17457</v>
          </cell>
          <cell r="O439">
            <v>4345.4270439262009</v>
          </cell>
          <cell r="Q439">
            <v>21802.4270439262</v>
          </cell>
          <cell r="S439">
            <v>21802.4270439262</v>
          </cell>
          <cell r="T439" t="str">
            <v/>
          </cell>
          <cell r="U439">
            <v>704.60380208333322</v>
          </cell>
          <cell r="V439">
            <v>688.05545989583322</v>
          </cell>
          <cell r="W439">
            <v>1353.0460937500002</v>
          </cell>
          <cell r="X439">
            <v>1187.2424479166666</v>
          </cell>
          <cell r="Y439">
            <v>1956.8281583333335</v>
          </cell>
          <cell r="Z439">
            <v>2340.701515625</v>
          </cell>
          <cell r="AA439">
            <v>3069.1120462104168</v>
          </cell>
          <cell r="AB439">
            <v>3663.5780937500003</v>
          </cell>
          <cell r="AC439">
            <v>3092.0583333333334</v>
          </cell>
          <cell r="AD439">
            <v>2932.5677083333335</v>
          </cell>
          <cell r="AE439">
            <v>3434.0164583333335</v>
          </cell>
          <cell r="AF439">
            <v>3491.709166666667</v>
          </cell>
          <cell r="AH439">
            <v>4610.6184766451952</v>
          </cell>
          <cell r="AI439">
            <v>5484.7721218750003</v>
          </cell>
          <cell r="AJ439">
            <v>9824.7484732937519</v>
          </cell>
          <cell r="AK439">
            <v>9858.2933333333349</v>
          </cell>
          <cell r="AL439">
            <v>29778.432405147283</v>
          </cell>
          <cell r="AM439">
            <v>47418.146781436088</v>
          </cell>
          <cell r="AN439">
            <v>52532.612008897653</v>
          </cell>
          <cell r="AO439">
            <v>55695.216611359217</v>
          </cell>
          <cell r="AP439">
            <v>57164.362861359223</v>
          </cell>
          <cell r="AQ439">
            <v>48407.403964221136</v>
          </cell>
        </row>
        <row r="440">
          <cell r="B440" t="str">
            <v>$/HL</v>
          </cell>
          <cell r="N440">
            <v>49.16259958826992</v>
          </cell>
          <cell r="O440">
            <v>41.652655629521625</v>
          </cell>
          <cell r="Q440">
            <v>47.457209178356621</v>
          </cell>
          <cell r="S440">
            <v>47.457209178356621</v>
          </cell>
          <cell r="U440">
            <v>20.557368405057133</v>
          </cell>
          <cell r="V440">
            <v>20.249432293352754</v>
          </cell>
          <cell r="W440">
            <v>35.323885070749796</v>
          </cell>
          <cell r="X440">
            <v>30.845477992119161</v>
          </cell>
          <cell r="Y440">
            <v>42.290595801545969</v>
          </cell>
          <cell r="Z440">
            <v>40.849939190663179</v>
          </cell>
          <cell r="AA440">
            <v>51.015131494869351</v>
          </cell>
          <cell r="AB440">
            <v>51.071710677642407</v>
          </cell>
          <cell r="AC440">
            <v>49.631754949170684</v>
          </cell>
          <cell r="AD440">
            <v>49.704537429378533</v>
          </cell>
          <cell r="AE440">
            <v>48.709453309692677</v>
          </cell>
          <cell r="AF440">
            <v>48.766887802607087</v>
          </cell>
          <cell r="AH440">
            <v>41.131685782560467</v>
          </cell>
          <cell r="AI440">
            <v>37.162220488346094</v>
          </cell>
          <cell r="AJ440">
            <v>50.59222779175564</v>
          </cell>
          <cell r="AK440">
            <v>49.02184651085696</v>
          </cell>
          <cell r="AL440">
            <v>45.464720300959698</v>
          </cell>
          <cell r="AM440">
            <v>52.570007518221828</v>
          </cell>
          <cell r="AN440">
            <v>52.323318733961806</v>
          </cell>
          <cell r="AO440">
            <v>52.197953712614073</v>
          </cell>
          <cell r="AP440">
            <v>52.109720019470579</v>
          </cell>
          <cell r="AQ440">
            <v>44.127077451432214</v>
          </cell>
        </row>
        <row r="442">
          <cell r="B442" t="str">
            <v>Cost of Goods Sold- Variable (Excl. Depreciation)</v>
          </cell>
          <cell r="F442">
            <v>0</v>
          </cell>
          <cell r="G442">
            <v>0</v>
          </cell>
          <cell r="I442">
            <v>7612.0833333333339</v>
          </cell>
          <cell r="J442">
            <v>1995.5833333333339</v>
          </cell>
          <cell r="L442">
            <v>9607.6666666666679</v>
          </cell>
          <cell r="N442">
            <v>10998</v>
          </cell>
          <cell r="O442">
            <v>2662.4689385524084</v>
          </cell>
          <cell r="Q442">
            <v>13660.468938552409</v>
          </cell>
          <cell r="S442">
            <v>13660.468938552409</v>
          </cell>
          <cell r="T442" t="str">
            <v/>
          </cell>
          <cell r="U442">
            <v>817.46132297065606</v>
          </cell>
          <cell r="V442">
            <v>796.07952842186899</v>
          </cell>
          <cell r="W442">
            <v>871.866901391429</v>
          </cell>
          <cell r="X442">
            <v>889.12414241534202</v>
          </cell>
          <cell r="Y442">
            <v>1048.5752946618338</v>
          </cell>
          <cell r="Z442">
            <v>1257.1872908157079</v>
          </cell>
          <cell r="AA442">
            <v>1292.001749055386</v>
          </cell>
          <cell r="AB442">
            <v>1534.3793813087887</v>
          </cell>
          <cell r="AC442">
            <v>1335.1292370702729</v>
          </cell>
          <cell r="AD442">
            <v>1268.5942347402818</v>
          </cell>
          <cell r="AE442">
            <v>1510.4778383406033</v>
          </cell>
          <cell r="AF442">
            <v>1539.4103460563147</v>
          </cell>
          <cell r="AH442">
            <v>2325.7080571326596</v>
          </cell>
          <cell r="AI442">
            <v>3194.8867278928838</v>
          </cell>
          <cell r="AJ442">
            <v>4161.5103674344473</v>
          </cell>
          <cell r="AK442">
            <v>4318.4824191371999</v>
          </cell>
          <cell r="AL442">
            <v>14000.587571597189</v>
          </cell>
          <cell r="AM442">
            <v>19630.896171008149</v>
          </cell>
          <cell r="AN442">
            <v>21777.468641550226</v>
          </cell>
          <cell r="AO442">
            <v>23033.659058580339</v>
          </cell>
          <cell r="AP442">
            <v>23720.09503316765</v>
          </cell>
          <cell r="AQ442">
            <v>17705.627626970832</v>
          </cell>
        </row>
        <row r="443">
          <cell r="B443" t="str">
            <v>$/HL</v>
          </cell>
          <cell r="F443" t="e">
            <v>#REF!</v>
          </cell>
          <cell r="G443" t="e">
            <v>#REF!</v>
          </cell>
          <cell r="I443" t="e">
            <v>#DIV/0!</v>
          </cell>
          <cell r="J443" t="e">
            <v>#DIV/0!</v>
          </cell>
          <cell r="L443" t="e">
            <v>#DIV/0!</v>
          </cell>
          <cell r="N443">
            <v>30.972691199621501</v>
          </cell>
          <cell r="O443">
            <v>25.520829299580537</v>
          </cell>
          <cell r="Q443">
            <v>29.734658925136834</v>
          </cell>
          <cell r="S443">
            <v>29.734658925136834</v>
          </cell>
          <cell r="U443">
            <v>23.850075068436357</v>
          </cell>
          <cell r="V443">
            <v>23.428574367164103</v>
          </cell>
          <cell r="W443">
            <v>22.761771652867296</v>
          </cell>
          <cell r="X443">
            <v>23.100133603931983</v>
          </cell>
          <cell r="Y443">
            <v>22.661608667671626</v>
          </cell>
          <cell r="Z443">
            <v>21.940441375492284</v>
          </cell>
          <cell r="AA443">
            <v>21.475800859419923</v>
          </cell>
          <cell r="AB443">
            <v>21.38984834679216</v>
          </cell>
          <cell r="AC443">
            <v>21.43064585987597</v>
          </cell>
          <cell r="AD443">
            <v>21.501597198987827</v>
          </cell>
          <cell r="AE443">
            <v>21.425217565114941</v>
          </cell>
          <cell r="AF443">
            <v>21.500144497993222</v>
          </cell>
          <cell r="AH443">
            <v>20.74782233934798</v>
          </cell>
          <cell r="AI443">
            <v>21.647040638883961</v>
          </cell>
          <cell r="AJ443">
            <v>21.429564435089564</v>
          </cell>
          <cell r="AK443">
            <v>21.474303426838389</v>
          </cell>
          <cell r="AL443">
            <v>21.375631508451477</v>
          </cell>
          <cell r="AM443">
            <v>21.763742983379323</v>
          </cell>
          <cell r="AN443">
            <v>21.690705818277117</v>
          </cell>
          <cell r="AO443">
            <v>21.587309333252428</v>
          </cell>
          <cell r="AP443">
            <v>21.622693740353373</v>
          </cell>
          <cell r="AQ443">
            <v>16.140043415652535</v>
          </cell>
        </row>
        <row r="444">
          <cell r="B444" t="str">
            <v>Cost of Goods Sold- Fixed (Excl. Depreciation)</v>
          </cell>
          <cell r="F444">
            <v>0</v>
          </cell>
          <cell r="G444">
            <v>0</v>
          </cell>
          <cell r="I444">
            <v>1218.9999999999989</v>
          </cell>
          <cell r="J444">
            <v>406.33333333333297</v>
          </cell>
          <cell r="L444">
            <v>1625.3333333333319</v>
          </cell>
          <cell r="N444">
            <v>1219</v>
          </cell>
          <cell r="O444">
            <v>314.09363055921801</v>
          </cell>
          <cell r="Q444">
            <v>1533.0936305592181</v>
          </cell>
          <cell r="S444">
            <v>1533.0936305592181</v>
          </cell>
          <cell r="T444" t="str">
            <v/>
          </cell>
          <cell r="U444">
            <v>260.96166666666664</v>
          </cell>
          <cell r="V444">
            <v>260.96166666666664</v>
          </cell>
          <cell r="W444">
            <v>260.96166666666664</v>
          </cell>
          <cell r="X444">
            <v>260.96166666666664</v>
          </cell>
          <cell r="Y444">
            <v>260.96166666666664</v>
          </cell>
          <cell r="Z444">
            <v>260.96166666666664</v>
          </cell>
          <cell r="AA444">
            <v>260.96166666666664</v>
          </cell>
          <cell r="AB444">
            <v>260.96166666666664</v>
          </cell>
          <cell r="AC444">
            <v>260.96166666666664</v>
          </cell>
          <cell r="AD444">
            <v>260.96166666666664</v>
          </cell>
          <cell r="AE444">
            <v>260.96166666666664</v>
          </cell>
          <cell r="AF444">
            <v>260.96166666666664</v>
          </cell>
          <cell r="AH444">
            <v>866.01</v>
          </cell>
          <cell r="AI444">
            <v>699.76</v>
          </cell>
          <cell r="AJ444">
            <v>699.76</v>
          </cell>
          <cell r="AK444">
            <v>866.01</v>
          </cell>
          <cell r="AL444">
            <v>3131.54</v>
          </cell>
          <cell r="AM444">
            <v>3601.2709999999997</v>
          </cell>
          <cell r="AN444">
            <v>4141.4616499999993</v>
          </cell>
          <cell r="AO444">
            <v>4762.6808974999985</v>
          </cell>
          <cell r="AP444">
            <v>5477.0830321249978</v>
          </cell>
          <cell r="AQ444">
            <v>6298.6454869437466</v>
          </cell>
        </row>
        <row r="445">
          <cell r="B445" t="str">
            <v>$/HL</v>
          </cell>
          <cell r="F445" t="e">
            <v>#REF!</v>
          </cell>
          <cell r="G445" t="e">
            <v>#REF!</v>
          </cell>
          <cell r="I445" t="e">
            <v>#DIV/0!</v>
          </cell>
          <cell r="J445" t="e">
            <v>#DIV/0!</v>
          </cell>
          <cell r="L445" t="e">
            <v>#DIV/0!</v>
          </cell>
          <cell r="N445">
            <v>3.4329614995761601</v>
          </cell>
          <cell r="O445">
            <v>3.010713031621544</v>
          </cell>
          <cell r="Q445">
            <v>3.3370754993868323</v>
          </cell>
          <cell r="S445">
            <v>3.3370754993868323</v>
          </cell>
          <cell r="U445">
            <v>7.6137612448334542</v>
          </cell>
          <cell r="V445">
            <v>7.6800867202291609</v>
          </cell>
          <cell r="W445">
            <v>6.8129090086326922</v>
          </cell>
          <cell r="X445">
            <v>6.7799861435870783</v>
          </cell>
          <cell r="Y445">
            <v>5.6398536160157908</v>
          </cell>
          <cell r="Z445">
            <v>4.5543048283885978</v>
          </cell>
          <cell r="AA445">
            <v>4.337734673635806</v>
          </cell>
          <cell r="AB445">
            <v>3.6379076402635664</v>
          </cell>
          <cell r="AC445">
            <v>4.1887907972177629</v>
          </cell>
          <cell r="AD445">
            <v>4.4230790960451971</v>
          </cell>
          <cell r="AE445">
            <v>3.7015839243498814</v>
          </cell>
          <cell r="AF445">
            <v>3.644716014897579</v>
          </cell>
          <cell r="AH445">
            <v>7.7257425191410647</v>
          </cell>
          <cell r="AI445">
            <v>4.7412426316146075</v>
          </cell>
          <cell r="AJ445">
            <v>3.6033917220162937</v>
          </cell>
          <cell r="AK445">
            <v>4.3063649925410248</v>
          </cell>
          <cell r="AL445">
            <v>4.7811311312229279</v>
          </cell>
          <cell r="AM445">
            <v>3.9925399113082038</v>
          </cell>
          <cell r="AN445">
            <v>4.1249618027888442</v>
          </cell>
          <cell r="AO445">
            <v>4.4636184606372993</v>
          </cell>
          <cell r="AP445">
            <v>4.9927830739516841</v>
          </cell>
          <cell r="AQ445">
            <v>5.7417005350444361</v>
          </cell>
        </row>
        <row r="447">
          <cell r="B447" t="str">
            <v>Total COGS $/HL</v>
          </cell>
          <cell r="I447" t="e">
            <v>#DIV/0!</v>
          </cell>
          <cell r="J447" t="e">
            <v>#DIV/0!</v>
          </cell>
          <cell r="L447" t="e">
            <v>#DIV/0!</v>
          </cell>
          <cell r="N447">
            <v>34.40565269919766</v>
          </cell>
          <cell r="O447">
            <v>28.531542331202083</v>
          </cell>
          <cell r="Q447">
            <v>33.071734424523669</v>
          </cell>
          <cell r="S447">
            <v>33.071734424523669</v>
          </cell>
          <cell r="U447">
            <v>31.463836313269809</v>
          </cell>
          <cell r="V447">
            <v>31.108661087393262</v>
          </cell>
          <cell r="W447">
            <v>29.57468066149999</v>
          </cell>
          <cell r="X447">
            <v>29.880119747519057</v>
          </cell>
          <cell r="Y447">
            <v>28.301462283687414</v>
          </cell>
          <cell r="Z447">
            <v>26.494746203880883</v>
          </cell>
          <cell r="AA447">
            <v>25.813535533055727</v>
          </cell>
          <cell r="AB447">
            <v>25.027755987055723</v>
          </cell>
          <cell r="AC447">
            <v>25.619436657093733</v>
          </cell>
          <cell r="AD447">
            <v>25.924676295033024</v>
          </cell>
          <cell r="AE447">
            <v>25.126801489464821</v>
          </cell>
          <cell r="AF447">
            <v>25.144860512890801</v>
          </cell>
          <cell r="AH447">
            <v>65.175895037463164</v>
          </cell>
          <cell r="AI447">
            <v>26.388283270498569</v>
          </cell>
          <cell r="AJ447">
            <v>25.032956157105858</v>
          </cell>
          <cell r="AK447">
            <v>25.780668419379413</v>
          </cell>
          <cell r="AL447">
            <v>26.156762639674405</v>
          </cell>
          <cell r="AM447">
            <v>25.756282894687526</v>
          </cell>
          <cell r="AN447">
            <v>25.815667621065963</v>
          </cell>
          <cell r="AO447">
            <v>26.050927793889727</v>
          </cell>
          <cell r="AP447">
            <v>26.615476814305055</v>
          </cell>
          <cell r="AQ447">
            <v>21.881743950696972</v>
          </cell>
        </row>
        <row r="448">
          <cell r="F448" t="str">
            <v>______</v>
          </cell>
          <cell r="G448" t="str">
            <v>______</v>
          </cell>
          <cell r="I448" t="str">
            <v>______</v>
          </cell>
          <cell r="J448" t="str">
            <v>______</v>
          </cell>
          <cell r="L448" t="str">
            <v>______</v>
          </cell>
          <cell r="N448" t="str">
            <v>______</v>
          </cell>
          <cell r="O448" t="str">
            <v>______</v>
          </cell>
          <cell r="Q448" t="str">
            <v>______</v>
          </cell>
          <cell r="S448" t="str">
            <v>______</v>
          </cell>
          <cell r="T448" t="str">
            <v/>
          </cell>
          <cell r="U448" t="str">
            <v>______</v>
          </cell>
          <cell r="V448" t="str">
            <v>______</v>
          </cell>
          <cell r="W448" t="str">
            <v>______</v>
          </cell>
          <cell r="X448" t="str">
            <v>______</v>
          </cell>
          <cell r="Y448" t="str">
            <v>______</v>
          </cell>
          <cell r="Z448" t="str">
            <v>______</v>
          </cell>
          <cell r="AA448" t="str">
            <v>______</v>
          </cell>
          <cell r="AB448" t="str">
            <v>______</v>
          </cell>
          <cell r="AC448" t="str">
            <v>______</v>
          </cell>
          <cell r="AD448" t="str">
            <v>______</v>
          </cell>
          <cell r="AE448" t="str">
            <v>______</v>
          </cell>
          <cell r="AF448" t="str">
            <v>______</v>
          </cell>
          <cell r="AH448" t="str">
            <v>______</v>
          </cell>
          <cell r="AI448" t="str">
            <v>______</v>
          </cell>
          <cell r="AJ448" t="str">
            <v>______</v>
          </cell>
          <cell r="AK448" t="str">
            <v>______</v>
          </cell>
          <cell r="AL448" t="str">
            <v>______</v>
          </cell>
          <cell r="AM448" t="str">
            <v>______</v>
          </cell>
          <cell r="AN448" t="str">
            <v>______</v>
          </cell>
          <cell r="AO448" t="str">
            <v>______</v>
          </cell>
          <cell r="AP448" t="str">
            <v>______</v>
          </cell>
          <cell r="AQ448" t="str">
            <v>______</v>
          </cell>
        </row>
        <row r="449">
          <cell r="B449" t="str">
            <v>Gross Profit</v>
          </cell>
          <cell r="F449">
            <v>0</v>
          </cell>
          <cell r="G449">
            <v>0</v>
          </cell>
          <cell r="I449">
            <v>4931.416666666667</v>
          </cell>
          <cell r="J449">
            <v>2185.583333333333</v>
          </cell>
          <cell r="L449">
            <v>7117</v>
          </cell>
          <cell r="N449">
            <v>5240</v>
          </cell>
          <cell r="O449">
            <v>1368.8644748145744</v>
          </cell>
          <cell r="Q449">
            <v>6608.8644748145725</v>
          </cell>
          <cell r="S449">
            <v>6608.8644748145725</v>
          </cell>
          <cell r="T449" t="str">
            <v/>
          </cell>
          <cell r="U449">
            <v>-373.81918755398948</v>
          </cell>
          <cell r="V449">
            <v>-368.98573519270241</v>
          </cell>
          <cell r="W449">
            <v>220.21752569190454</v>
          </cell>
          <cell r="X449">
            <v>37.15663883465794</v>
          </cell>
          <cell r="Y449">
            <v>647.29119700483307</v>
          </cell>
          <cell r="Z449">
            <v>822.55255814262546</v>
          </cell>
          <cell r="AA449">
            <v>1516.1486304883642</v>
          </cell>
          <cell r="AB449">
            <v>1868.2370457745451</v>
          </cell>
          <cell r="AC449">
            <v>1495.9674295963939</v>
          </cell>
          <cell r="AD449">
            <v>1403.0118069263851</v>
          </cell>
          <cell r="AE449">
            <v>1662.5769533260636</v>
          </cell>
          <cell r="AF449">
            <v>1691.3371539436857</v>
          </cell>
          <cell r="AH449">
            <v>1418.9004195125356</v>
          </cell>
          <cell r="AI449">
            <v>1590.1253939821165</v>
          </cell>
          <cell r="AJ449">
            <v>4963.4781058593044</v>
          </cell>
          <cell r="AK449">
            <v>4673.8009141961347</v>
          </cell>
          <cell r="AL449">
            <v>12646.304833550093</v>
          </cell>
          <cell r="AM449">
            <v>24185.979610427938</v>
          </cell>
          <cell r="AN449">
            <v>26613.681717347426</v>
          </cell>
          <cell r="AO449">
            <v>27898.87665527888</v>
          </cell>
          <cell r="AP449">
            <v>27967.184796066576</v>
          </cell>
          <cell r="AQ449">
            <v>24403.130850306556</v>
          </cell>
        </row>
        <row r="451">
          <cell r="B451" t="str">
            <v>Sales - Variable commercial exp. (Excl. Amortization)</v>
          </cell>
          <cell r="F451">
            <v>0</v>
          </cell>
          <cell r="G451">
            <v>0</v>
          </cell>
          <cell r="I451">
            <v>1531.5217240926022</v>
          </cell>
          <cell r="J451">
            <v>510.50724136420069</v>
          </cell>
          <cell r="L451">
            <v>2042.0289654568028</v>
          </cell>
          <cell r="N451">
            <v>155</v>
          </cell>
          <cell r="O451">
            <v>248.58983677540959</v>
          </cell>
          <cell r="Q451">
            <v>403.58983677540959</v>
          </cell>
          <cell r="S451">
            <v>403.58983677540959</v>
          </cell>
          <cell r="T451" t="str">
            <v/>
          </cell>
          <cell r="U451">
            <v>0</v>
          </cell>
          <cell r="V451">
            <v>0</v>
          </cell>
          <cell r="W451">
            <v>0</v>
          </cell>
          <cell r="X451">
            <v>0</v>
          </cell>
          <cell r="Y451">
            <v>0</v>
          </cell>
          <cell r="Z451">
            <v>0</v>
          </cell>
          <cell r="AA451">
            <v>0</v>
          </cell>
          <cell r="AB451">
            <v>0</v>
          </cell>
          <cell r="AC451">
            <v>0</v>
          </cell>
          <cell r="AD451">
            <v>0</v>
          </cell>
          <cell r="AE451">
            <v>0</v>
          </cell>
          <cell r="AF451">
            <v>0</v>
          </cell>
          <cell r="AH451">
            <v>363.97181152887271</v>
          </cell>
          <cell r="AI451">
            <v>410</v>
          </cell>
          <cell r="AJ451">
            <v>539.46659950538651</v>
          </cell>
          <cell r="AK451">
            <v>726.24364794362771</v>
          </cell>
          <cell r="AL451">
            <v>2039.6820589778868</v>
          </cell>
          <cell r="AM451">
            <v>2808.9351008636008</v>
          </cell>
          <cell r="AN451">
            <v>3126.5752120477332</v>
          </cell>
          <cell r="AO451">
            <v>3322.7646924849914</v>
          </cell>
          <cell r="AP451">
            <v>3416.1882545979715</v>
          </cell>
          <cell r="AQ451">
            <v>0</v>
          </cell>
        </row>
        <row r="452">
          <cell r="B452" t="str">
            <v>Sales - Variable marketing exp. (Excl. Amortization)</v>
          </cell>
          <cell r="I452">
            <v>421.21702749635915</v>
          </cell>
          <cell r="J452">
            <v>140.40567583211973</v>
          </cell>
          <cell r="L452">
            <v>561.62270332847891</v>
          </cell>
          <cell r="N452">
            <v>111</v>
          </cell>
          <cell r="O452">
            <v>0</v>
          </cell>
          <cell r="Q452">
            <v>111</v>
          </cell>
          <cell r="S452">
            <v>111</v>
          </cell>
          <cell r="U452">
            <v>0</v>
          </cell>
          <cell r="V452">
            <v>0</v>
          </cell>
          <cell r="W452">
            <v>0</v>
          </cell>
          <cell r="X452">
            <v>0</v>
          </cell>
          <cell r="Y452">
            <v>0</v>
          </cell>
          <cell r="Z452">
            <v>0</v>
          </cell>
          <cell r="AA452">
            <v>0</v>
          </cell>
          <cell r="AB452">
            <v>0</v>
          </cell>
          <cell r="AC452">
            <v>0</v>
          </cell>
          <cell r="AD452">
            <v>0</v>
          </cell>
          <cell r="AE452">
            <v>0</v>
          </cell>
          <cell r="AF452">
            <v>0</v>
          </cell>
          <cell r="AH452">
            <v>0</v>
          </cell>
          <cell r="AI452">
            <v>0</v>
          </cell>
          <cell r="AJ452">
            <v>0</v>
          </cell>
          <cell r="AK452">
            <v>0</v>
          </cell>
          <cell r="AL452">
            <v>0</v>
          </cell>
          <cell r="AM452">
            <v>0</v>
          </cell>
          <cell r="AN452">
            <v>0</v>
          </cell>
          <cell r="AO452">
            <v>0</v>
          </cell>
          <cell r="AP452">
            <v>0</v>
          </cell>
          <cell r="AQ452">
            <v>0</v>
          </cell>
        </row>
        <row r="453">
          <cell r="B453" t="str">
            <v>G&amp;A - Fixed (Excl. Amortization)</v>
          </cell>
          <cell r="F453">
            <v>0</v>
          </cell>
          <cell r="G453">
            <v>0</v>
          </cell>
          <cell r="I453">
            <v>1823.5112484110387</v>
          </cell>
          <cell r="J453">
            <v>607.83708280367955</v>
          </cell>
          <cell r="L453">
            <v>2431.3483312147182</v>
          </cell>
          <cell r="N453">
            <v>64</v>
          </cell>
          <cell r="O453">
            <v>416.53553242306856</v>
          </cell>
          <cell r="Q453">
            <v>480.53553242306856</v>
          </cell>
          <cell r="S453">
            <v>480.53553242306856</v>
          </cell>
          <cell r="T453" t="str">
            <v/>
          </cell>
          <cell r="U453">
            <v>133.60814726049796</v>
          </cell>
          <cell r="V453">
            <v>133.60814726049796</v>
          </cell>
          <cell r="W453">
            <v>133.60814726049796</v>
          </cell>
          <cell r="X453">
            <v>133.60814726049796</v>
          </cell>
          <cell r="Y453">
            <v>133.60814726049796</v>
          </cell>
          <cell r="Z453">
            <v>133.60814726049796</v>
          </cell>
          <cell r="AA453">
            <v>133.60814726049796</v>
          </cell>
          <cell r="AB453">
            <v>133.60814726049796</v>
          </cell>
          <cell r="AC453">
            <v>133.60814726049796</v>
          </cell>
          <cell r="AD453">
            <v>133.60814726049796</v>
          </cell>
          <cell r="AE453">
            <v>133.60814726049796</v>
          </cell>
          <cell r="AF453">
            <v>133.60814726049796</v>
          </cell>
          <cell r="AH453">
            <v>149.42993603232574</v>
          </cell>
          <cell r="AI453">
            <v>484.62261036454993</v>
          </cell>
          <cell r="AJ453">
            <v>484.62261036454993</v>
          </cell>
          <cell r="AK453">
            <v>484.62261036454993</v>
          </cell>
          <cell r="AL453">
            <v>1603.2977671259755</v>
          </cell>
          <cell r="AM453">
            <v>1763.6275438385733</v>
          </cell>
          <cell r="AN453">
            <v>1939.9902982224307</v>
          </cell>
          <cell r="AO453">
            <v>2133.989328044674</v>
          </cell>
          <cell r="AP453">
            <v>2347.3882608491417</v>
          </cell>
          <cell r="AQ453">
            <v>2582.127086934056</v>
          </cell>
        </row>
        <row r="454">
          <cell r="F454" t="str">
            <v>______</v>
          </cell>
          <cell r="G454" t="str">
            <v>______</v>
          </cell>
          <cell r="I454" t="str">
            <v>______</v>
          </cell>
          <cell r="J454" t="str">
            <v>______</v>
          </cell>
          <cell r="L454" t="str">
            <v>______</v>
          </cell>
          <cell r="N454" t="str">
            <v>______</v>
          </cell>
          <cell r="O454" t="str">
            <v>______</v>
          </cell>
          <cell r="Q454" t="str">
            <v>______</v>
          </cell>
          <cell r="S454" t="str">
            <v>______</v>
          </cell>
          <cell r="T454" t="str">
            <v/>
          </cell>
          <cell r="U454" t="str">
            <v>______</v>
          </cell>
          <cell r="V454" t="str">
            <v>______</v>
          </cell>
          <cell r="W454" t="str">
            <v>______</v>
          </cell>
          <cell r="X454" t="str">
            <v>______</v>
          </cell>
          <cell r="Y454" t="str">
            <v>______</v>
          </cell>
          <cell r="Z454" t="str">
            <v>______</v>
          </cell>
          <cell r="AA454" t="str">
            <v>______</v>
          </cell>
          <cell r="AB454" t="str">
            <v>______</v>
          </cell>
          <cell r="AC454" t="str">
            <v>______</v>
          </cell>
          <cell r="AD454" t="str">
            <v>______</v>
          </cell>
          <cell r="AE454" t="str">
            <v>______</v>
          </cell>
          <cell r="AF454" t="str">
            <v>______</v>
          </cell>
          <cell r="AH454" t="str">
            <v>______</v>
          </cell>
          <cell r="AI454" t="str">
            <v>______</v>
          </cell>
          <cell r="AJ454" t="str">
            <v>______</v>
          </cell>
          <cell r="AK454" t="str">
            <v>______</v>
          </cell>
          <cell r="AL454" t="str">
            <v>______</v>
          </cell>
          <cell r="AM454" t="str">
            <v>______</v>
          </cell>
          <cell r="AN454" t="str">
            <v>______</v>
          </cell>
          <cell r="AO454" t="str">
            <v>______</v>
          </cell>
          <cell r="AP454" t="str">
            <v>______</v>
          </cell>
          <cell r="AQ454" t="str">
            <v>______</v>
          </cell>
        </row>
        <row r="456">
          <cell r="B456" t="str">
            <v>EBITDA</v>
          </cell>
          <cell r="F456">
            <v>0</v>
          </cell>
          <cell r="G456">
            <v>0</v>
          </cell>
          <cell r="I456">
            <v>1155.166666666667</v>
          </cell>
          <cell r="J456">
            <v>926.83333333333314</v>
          </cell>
          <cell r="L456">
            <v>2082.0000000000005</v>
          </cell>
          <cell r="N456">
            <v>4910</v>
          </cell>
          <cell r="O456">
            <v>703.73910561609614</v>
          </cell>
          <cell r="Q456">
            <v>5613.7391056160941</v>
          </cell>
          <cell r="S456">
            <v>5613.7391056160941</v>
          </cell>
          <cell r="U456">
            <v>-507.42733481448744</v>
          </cell>
          <cell r="V456">
            <v>-502.59388245320037</v>
          </cell>
          <cell r="W456">
            <v>86.609378431406583</v>
          </cell>
          <cell r="X456">
            <v>-96.451508425840018</v>
          </cell>
          <cell r="Y456">
            <v>513.68304974433511</v>
          </cell>
          <cell r="Z456">
            <v>688.9444108821275</v>
          </cell>
          <cell r="AA456">
            <v>1382.5404832278664</v>
          </cell>
          <cell r="AB456">
            <v>1734.6288985140473</v>
          </cell>
          <cell r="AC456">
            <v>1362.3592823358958</v>
          </cell>
          <cell r="AD456">
            <v>1269.4036596658871</v>
          </cell>
          <cell r="AE456">
            <v>1528.9688060655658</v>
          </cell>
          <cell r="AF456">
            <v>1557.7290066831879</v>
          </cell>
          <cell r="AH456">
            <v>905.4986719513372</v>
          </cell>
          <cell r="AI456">
            <v>695.50278361756659</v>
          </cell>
          <cell r="AJ456">
            <v>3939.3888959893679</v>
          </cell>
          <cell r="AK456">
            <v>3462.934655887957</v>
          </cell>
          <cell r="AL456">
            <v>9003.3250074462303</v>
          </cell>
          <cell r="AM456">
            <v>19613.416965725763</v>
          </cell>
          <cell r="AN456">
            <v>21547.116207077263</v>
          </cell>
          <cell r="AO456">
            <v>22442.122634749216</v>
          </cell>
          <cell r="AP456">
            <v>22203.608280619464</v>
          </cell>
          <cell r="AQ456">
            <v>21821.003763372501</v>
          </cell>
        </row>
        <row r="457">
          <cell r="B457" t="str">
            <v xml:space="preserve"> EBITDA/HL</v>
          </cell>
          <cell r="I457" t="e">
            <v>#DIV/0!</v>
          </cell>
          <cell r="J457" t="e">
            <v>#DIV/0!</v>
          </cell>
          <cell r="L457" t="e">
            <v>#DIV/0!</v>
          </cell>
          <cell r="N457">
            <v>13.827597180409308</v>
          </cell>
          <cell r="O457">
            <v>6.745620700323653</v>
          </cell>
          <cell r="Q457">
            <v>12.219391468261406</v>
          </cell>
          <cell r="S457">
            <v>12.219391468261406</v>
          </cell>
          <cell r="U457">
            <v>-14.804590366578774</v>
          </cell>
          <cell r="V457">
            <v>-14.791308821719308</v>
          </cell>
          <cell r="W457">
            <v>2.2611053266344658</v>
          </cell>
          <cell r="X457">
            <v>-2.5058848642722786</v>
          </cell>
          <cell r="Y457">
            <v>11.101619799536104</v>
          </cell>
          <cell r="Z457">
            <v>12.023462668099956</v>
          </cell>
          <cell r="AA457">
            <v>22.980746055178162</v>
          </cell>
          <cell r="AB457">
            <v>24.181404891878987</v>
          </cell>
          <cell r="AC457">
            <v>21.867725238136369</v>
          </cell>
          <cell r="AD457">
            <v>21.515316265523509</v>
          </cell>
          <cell r="AE457">
            <v>21.687500795256252</v>
          </cell>
          <cell r="AF457">
            <v>21.755991713452346</v>
          </cell>
          <cell r="AH457">
            <v>8.0780240308082032</v>
          </cell>
          <cell r="AI457">
            <v>4.7123977479339159</v>
          </cell>
          <cell r="AJ457">
            <v>20.285757027568017</v>
          </cell>
          <cell r="AK457">
            <v>17.219963480298144</v>
          </cell>
          <cell r="AL457">
            <v>13.745977211729395</v>
          </cell>
          <cell r="AM457">
            <v>21.744364707013041</v>
          </cell>
          <cell r="AN457">
            <v>21.461271122586915</v>
          </cell>
          <cell r="AO457">
            <v>21.03291718345756</v>
          </cell>
          <cell r="AP457">
            <v>20.240299253071527</v>
          </cell>
          <cell r="AQ457">
            <v>19.891525764241113</v>
          </cell>
        </row>
        <row r="458">
          <cell r="B458" t="str">
            <v>EBITDA Margin</v>
          </cell>
          <cell r="F458">
            <v>0</v>
          </cell>
          <cell r="G458">
            <v>0</v>
          </cell>
          <cell r="I458">
            <v>8.3935815924916765E-2</v>
          </cell>
          <cell r="J458">
            <v>0.20203451407811077</v>
          </cell>
          <cell r="L458">
            <v>0.11346049046321528</v>
          </cell>
          <cell r="N458">
            <v>0.28126253078994101</v>
          </cell>
          <cell r="O458">
            <v>0.16194935468994789</v>
          </cell>
          <cell r="Q458">
            <v>0.25748230205315559</v>
          </cell>
          <cell r="S458">
            <v>0.25748230205315559</v>
          </cell>
          <cell r="U458">
            <v>-0.72015980230897791</v>
          </cell>
          <cell r="V458">
            <v>-0.73045548178527575</v>
          </cell>
          <cell r="W458">
            <v>6.4010663665837561E-2</v>
          </cell>
          <cell r="X458">
            <v>-8.1239942688277278E-2</v>
          </cell>
          <cell r="Y458">
            <v>0.26250800181751699</v>
          </cell>
          <cell r="Z458">
            <v>0.29433244960247301</v>
          </cell>
          <cell r="AA458">
            <v>0.45046921142385693</v>
          </cell>
          <cell r="AB458">
            <v>0.47347943844114954</v>
          </cell>
          <cell r="AC458">
            <v>0.44059947629358948</v>
          </cell>
          <cell r="AD458">
            <v>0.43286422886628845</v>
          </cell>
          <cell r="AE458">
            <v>0.44524213107808924</v>
          </cell>
          <cell r="AF458">
            <v>0.44612220901841654</v>
          </cell>
          <cell r="AH458">
            <v>0.19639418801145336</v>
          </cell>
          <cell r="AI458">
            <v>0.12680614037613017</v>
          </cell>
          <cell r="AJ458">
            <v>0.40096587782350479</v>
          </cell>
          <cell r="AK458">
            <v>0.35127121285577045</v>
          </cell>
          <cell r="AL458">
            <v>0.30234382001552174</v>
          </cell>
          <cell r="AM458">
            <v>0.41362681372027588</v>
          </cell>
          <cell r="AN458">
            <v>0.41016647341707935</v>
          </cell>
          <cell r="AO458">
            <v>0.40294524377829732</v>
          </cell>
          <cell r="AP458">
            <v>0.38841696415771998</v>
          </cell>
          <cell r="AQ458">
            <v>0.45077822763436837</v>
          </cell>
        </row>
        <row r="460">
          <cell r="B460" t="str">
            <v>Non-Recurring&amp;Extraordinary Items</v>
          </cell>
          <cell r="F460">
            <v>0</v>
          </cell>
          <cell r="G460">
            <v>0</v>
          </cell>
          <cell r="I460">
            <v>-39</v>
          </cell>
          <cell r="J460">
            <v>-13</v>
          </cell>
          <cell r="L460">
            <v>-52</v>
          </cell>
          <cell r="N460">
            <v>-345</v>
          </cell>
          <cell r="O460">
            <v>54.071618683170868</v>
          </cell>
          <cell r="Q460">
            <v>-290.92838131682913</v>
          </cell>
          <cell r="S460">
            <v>-290.92838131682913</v>
          </cell>
          <cell r="T460" t="str">
            <v/>
          </cell>
          <cell r="U460">
            <v>0</v>
          </cell>
          <cell r="V460">
            <v>0</v>
          </cell>
          <cell r="W460">
            <v>0</v>
          </cell>
          <cell r="X460">
            <v>0</v>
          </cell>
          <cell r="Y460">
            <v>0</v>
          </cell>
          <cell r="Z460">
            <v>0</v>
          </cell>
          <cell r="AA460">
            <v>0</v>
          </cell>
          <cell r="AB460">
            <v>0</v>
          </cell>
          <cell r="AC460">
            <v>0</v>
          </cell>
          <cell r="AD460">
            <v>0</v>
          </cell>
          <cell r="AE460">
            <v>0</v>
          </cell>
          <cell r="AF460">
            <v>0</v>
          </cell>
          <cell r="AH460">
            <v>2.3798223255434965</v>
          </cell>
          <cell r="AI460">
            <v>0</v>
          </cell>
          <cell r="AJ460">
            <v>0</v>
          </cell>
          <cell r="AK460">
            <v>0</v>
          </cell>
          <cell r="AL460">
            <v>0</v>
          </cell>
          <cell r="AM460">
            <v>0</v>
          </cell>
          <cell r="AN460">
            <v>0</v>
          </cell>
          <cell r="AO460">
            <v>0</v>
          </cell>
          <cell r="AP460">
            <v>0</v>
          </cell>
          <cell r="AQ460">
            <v>0</v>
          </cell>
        </row>
        <row r="461">
          <cell r="B461" t="str">
            <v>Forex</v>
          </cell>
          <cell r="F461">
            <v>0</v>
          </cell>
          <cell r="G461">
            <v>0</v>
          </cell>
          <cell r="I461">
            <v>0</v>
          </cell>
          <cell r="J461">
            <v>0</v>
          </cell>
          <cell r="L461">
            <v>0</v>
          </cell>
          <cell r="N461">
            <v>-20</v>
          </cell>
          <cell r="O461">
            <v>-14.421652825985001</v>
          </cell>
          <cell r="Q461">
            <v>-34.421652825984999</v>
          </cell>
          <cell r="S461">
            <v>-34.421652825984999</v>
          </cell>
          <cell r="T461" t="str">
            <v/>
          </cell>
          <cell r="U461">
            <v>0</v>
          </cell>
          <cell r="V461">
            <v>0</v>
          </cell>
          <cell r="W461">
            <v>0</v>
          </cell>
          <cell r="X461">
            <v>0</v>
          </cell>
          <cell r="Y461">
            <v>0</v>
          </cell>
          <cell r="Z461">
            <v>0</v>
          </cell>
          <cell r="AA461">
            <v>0</v>
          </cell>
          <cell r="AB461">
            <v>0</v>
          </cell>
          <cell r="AC461">
            <v>0</v>
          </cell>
          <cell r="AD461">
            <v>0</v>
          </cell>
          <cell r="AE461">
            <v>0</v>
          </cell>
          <cell r="AF461">
            <v>0</v>
          </cell>
          <cell r="AH461">
            <v>15.347679095229395</v>
          </cell>
          <cell r="AI461">
            <v>0</v>
          </cell>
          <cell r="AJ461">
            <v>0</v>
          </cell>
          <cell r="AK461">
            <v>0</v>
          </cell>
          <cell r="AL461">
            <v>0</v>
          </cell>
          <cell r="AM461">
            <v>0</v>
          </cell>
          <cell r="AN461">
            <v>0</v>
          </cell>
          <cell r="AO461">
            <v>0</v>
          </cell>
          <cell r="AP461">
            <v>0</v>
          </cell>
          <cell r="AQ461">
            <v>0</v>
          </cell>
        </row>
        <row r="462">
          <cell r="B462" t="str">
            <v>Gain/(loss) from disposal of Fixed assets</v>
          </cell>
          <cell r="I462">
            <v>356.25</v>
          </cell>
          <cell r="J462">
            <v>118.75</v>
          </cell>
          <cell r="L462">
            <v>475</v>
          </cell>
          <cell r="N462">
            <v>112</v>
          </cell>
          <cell r="O462">
            <v>0</v>
          </cell>
          <cell r="Q462">
            <v>112</v>
          </cell>
          <cell r="S462">
            <v>0</v>
          </cell>
          <cell r="U462">
            <v>0</v>
          </cell>
          <cell r="V462">
            <v>0</v>
          </cell>
          <cell r="W462">
            <v>0</v>
          </cell>
          <cell r="X462">
            <v>0</v>
          </cell>
          <cell r="Y462">
            <v>0</v>
          </cell>
          <cell r="Z462">
            <v>0</v>
          </cell>
          <cell r="AA462">
            <v>0</v>
          </cell>
          <cell r="AB462">
            <v>0</v>
          </cell>
          <cell r="AC462">
            <v>0</v>
          </cell>
          <cell r="AD462">
            <v>0</v>
          </cell>
          <cell r="AE462">
            <v>0</v>
          </cell>
          <cell r="AF462">
            <v>0</v>
          </cell>
          <cell r="AH462">
            <v>-184.14899243632942</v>
          </cell>
          <cell r="AI462">
            <v>0</v>
          </cell>
          <cell r="AJ462">
            <v>0</v>
          </cell>
          <cell r="AK462">
            <v>0</v>
          </cell>
          <cell r="AL462">
            <v>0</v>
          </cell>
          <cell r="AM462">
            <v>0</v>
          </cell>
          <cell r="AN462">
            <v>0</v>
          </cell>
          <cell r="AO462">
            <v>0</v>
          </cell>
          <cell r="AP462">
            <v>0</v>
          </cell>
          <cell r="AQ462">
            <v>0</v>
          </cell>
        </row>
        <row r="464">
          <cell r="B464" t="str">
            <v>Operating Income</v>
          </cell>
          <cell r="F464">
            <v>0</v>
          </cell>
          <cell r="G464">
            <v>0</v>
          </cell>
          <cell r="I464">
            <v>1472.416666666667</v>
          </cell>
          <cell r="J464">
            <v>1032.583333333333</v>
          </cell>
          <cell r="L464">
            <v>2505.0000000000005</v>
          </cell>
          <cell r="N464">
            <v>4545.2812625307897</v>
          </cell>
          <cell r="O464">
            <v>743.55102082797191</v>
          </cell>
          <cell r="Q464">
            <v>5288.6465537753329</v>
          </cell>
          <cell r="S464">
            <v>5288.6465537753329</v>
          </cell>
          <cell r="T464" t="str">
            <v/>
          </cell>
          <cell r="U464">
            <v>-507.42733481448744</v>
          </cell>
          <cell r="V464">
            <v>-502.59388245320037</v>
          </cell>
          <cell r="W464">
            <v>86.609378431406583</v>
          </cell>
          <cell r="X464">
            <v>-96.451508425840018</v>
          </cell>
          <cell r="Y464">
            <v>513.68304974433511</v>
          </cell>
          <cell r="Z464">
            <v>688.9444108821275</v>
          </cell>
          <cell r="AA464">
            <v>1382.5404832278664</v>
          </cell>
          <cell r="AB464">
            <v>1734.6288985140473</v>
          </cell>
          <cell r="AC464">
            <v>1362.3592823358958</v>
          </cell>
          <cell r="AD464">
            <v>1269.4036596658871</v>
          </cell>
          <cell r="AE464">
            <v>1528.9688060655658</v>
          </cell>
          <cell r="AF464">
            <v>1557.7290066831879</v>
          </cell>
          <cell r="AH464">
            <v>739.07718093578069</v>
          </cell>
          <cell r="AI464">
            <v>695.50278361756659</v>
          </cell>
          <cell r="AJ464">
            <v>3939.3888959893679</v>
          </cell>
          <cell r="AK464">
            <v>3462.934655887957</v>
          </cell>
          <cell r="AL464">
            <v>9003.3250074462303</v>
          </cell>
          <cell r="AM464">
            <v>19613.416965725763</v>
          </cell>
          <cell r="AN464">
            <v>21547.116207077263</v>
          </cell>
          <cell r="AO464">
            <v>22442.122634749216</v>
          </cell>
          <cell r="AP464">
            <v>22203.608280619464</v>
          </cell>
          <cell r="AQ464">
            <v>21821.003763372501</v>
          </cell>
        </row>
        <row r="466">
          <cell r="B466" t="str">
            <v>Transfer</v>
          </cell>
          <cell r="I466">
            <v>0</v>
          </cell>
          <cell r="J466">
            <v>0</v>
          </cell>
          <cell r="L466">
            <v>0</v>
          </cell>
          <cell r="N466">
            <v>0</v>
          </cell>
          <cell r="O466">
            <v>0</v>
          </cell>
          <cell r="Q466">
            <v>0</v>
          </cell>
          <cell r="S466">
            <v>0</v>
          </cell>
          <cell r="U466">
            <v>9.9009999999999998</v>
          </cell>
          <cell r="V466">
            <v>9.9819999999999993</v>
          </cell>
          <cell r="W466">
            <v>8.4670000000000005</v>
          </cell>
          <cell r="X466">
            <v>5.98</v>
          </cell>
          <cell r="Y466">
            <v>11.831</v>
          </cell>
          <cell r="Z466">
            <v>9.73</v>
          </cell>
          <cell r="AA466">
            <v>17.563570500000001</v>
          </cell>
          <cell r="AB466">
            <v>17.035</v>
          </cell>
          <cell r="AC466">
            <v>15</v>
          </cell>
          <cell r="AD466">
            <v>13.5</v>
          </cell>
          <cell r="AE466">
            <v>17.5</v>
          </cell>
          <cell r="AF466">
            <v>18</v>
          </cell>
          <cell r="AH466">
            <v>0</v>
          </cell>
          <cell r="AI466">
            <v>27.541</v>
          </cell>
          <cell r="AJ466">
            <v>49.598570500000001</v>
          </cell>
          <cell r="AK466">
            <v>49</v>
          </cell>
          <cell r="AL466">
            <v>126.1395705</v>
          </cell>
          <cell r="AM466">
            <v>8893.5261300394559</v>
          </cell>
          <cell r="AN466">
            <v>9899.2242068288397</v>
          </cell>
          <cell r="AO466">
            <v>10520.390666022282</v>
          </cell>
          <cell r="AP466">
            <v>10816.18421801916</v>
          </cell>
          <cell r="AQ466">
            <v>10816.18421801916</v>
          </cell>
        </row>
        <row r="468">
          <cell r="B468" t="str">
            <v>Depreciation</v>
          </cell>
          <cell r="F468">
            <v>0</v>
          </cell>
          <cell r="G468">
            <v>0</v>
          </cell>
          <cell r="I468">
            <v>0</v>
          </cell>
          <cell r="J468">
            <v>0</v>
          </cell>
          <cell r="L468">
            <v>0</v>
          </cell>
          <cell r="N468">
            <v>589</v>
          </cell>
          <cell r="O468">
            <v>337.04072779223566</v>
          </cell>
          <cell r="Q468">
            <v>926.04072779223566</v>
          </cell>
          <cell r="S468">
            <v>926.04072779223566</v>
          </cell>
          <cell r="T468" t="str">
            <v/>
          </cell>
          <cell r="U468">
            <v>105.40126702949156</v>
          </cell>
          <cell r="V468">
            <v>105.40126702949156</v>
          </cell>
          <cell r="W468">
            <v>105.40126702949156</v>
          </cell>
          <cell r="X468">
            <v>105.40126702949156</v>
          </cell>
          <cell r="Y468">
            <v>105.40126702949156</v>
          </cell>
          <cell r="Z468">
            <v>105.40126702949156</v>
          </cell>
          <cell r="AA468">
            <v>105.40126702949156</v>
          </cell>
          <cell r="AB468">
            <v>105.40126702949156</v>
          </cell>
          <cell r="AC468">
            <v>105.40126702949156</v>
          </cell>
          <cell r="AD468">
            <v>105.40126702949156</v>
          </cell>
          <cell r="AE468">
            <v>105.40126702949156</v>
          </cell>
          <cell r="AF468">
            <v>105.40126702949156</v>
          </cell>
          <cell r="AH468">
            <v>338.69703958417352</v>
          </cell>
          <cell r="AI468">
            <v>338.69703958417352</v>
          </cell>
          <cell r="AJ468">
            <v>338.69703958417352</v>
          </cell>
          <cell r="AK468">
            <v>338.69703958417352</v>
          </cell>
          <cell r="AL468">
            <v>1264.8152043538987</v>
          </cell>
          <cell r="AM468">
            <v>2014.0480262849019</v>
          </cell>
          <cell r="AN468">
            <v>2231.2808642604346</v>
          </cell>
          <cell r="AO468">
            <v>2365.609976422214</v>
          </cell>
          <cell r="AP468">
            <v>2428.0107935350156</v>
          </cell>
          <cell r="AQ468">
            <v>2056.0659373951776</v>
          </cell>
        </row>
        <row r="469">
          <cell r="F469" t="str">
            <v>______</v>
          </cell>
          <cell r="G469" t="str">
            <v>______</v>
          </cell>
          <cell r="I469" t="str">
            <v>______</v>
          </cell>
          <cell r="J469" t="str">
            <v>______</v>
          </cell>
          <cell r="L469" t="str">
            <v>______</v>
          </cell>
          <cell r="N469" t="str">
            <v>______</v>
          </cell>
          <cell r="O469" t="str">
            <v>______</v>
          </cell>
          <cell r="Q469" t="str">
            <v>______</v>
          </cell>
          <cell r="S469" t="str">
            <v>______</v>
          </cell>
          <cell r="T469" t="str">
            <v/>
          </cell>
          <cell r="U469" t="str">
            <v>______</v>
          </cell>
          <cell r="V469" t="str">
            <v>______</v>
          </cell>
          <cell r="W469" t="str">
            <v>______</v>
          </cell>
          <cell r="X469" t="str">
            <v>______</v>
          </cell>
          <cell r="Y469" t="str">
            <v>______</v>
          </cell>
          <cell r="Z469" t="str">
            <v>______</v>
          </cell>
          <cell r="AA469" t="str">
            <v>______</v>
          </cell>
          <cell r="AB469" t="str">
            <v>______</v>
          </cell>
          <cell r="AC469" t="str">
            <v>______</v>
          </cell>
          <cell r="AD469" t="str">
            <v>______</v>
          </cell>
          <cell r="AE469" t="str">
            <v>______</v>
          </cell>
          <cell r="AF469" t="str">
            <v>______</v>
          </cell>
          <cell r="AH469" t="str">
            <v>______</v>
          </cell>
          <cell r="AI469" t="str">
            <v>______</v>
          </cell>
          <cell r="AJ469" t="str">
            <v>______</v>
          </cell>
          <cell r="AK469" t="str">
            <v>______</v>
          </cell>
          <cell r="AL469" t="str">
            <v>______</v>
          </cell>
          <cell r="AM469" t="str">
            <v>______</v>
          </cell>
          <cell r="AN469" t="str">
            <v>______</v>
          </cell>
          <cell r="AO469" t="str">
            <v>______</v>
          </cell>
          <cell r="AP469" t="str">
            <v>______</v>
          </cell>
          <cell r="AQ469" t="str">
            <v>______</v>
          </cell>
        </row>
        <row r="470">
          <cell r="B470" t="str">
            <v>EBITA</v>
          </cell>
          <cell r="F470">
            <v>0</v>
          </cell>
          <cell r="G470">
            <v>0</v>
          </cell>
          <cell r="I470">
            <v>1472.416666666667</v>
          </cell>
          <cell r="J470">
            <v>1032.583333333333</v>
          </cell>
          <cell r="L470">
            <v>2505.0000000000005</v>
          </cell>
          <cell r="N470">
            <v>3956.2812625307897</v>
          </cell>
          <cell r="O470">
            <v>406.51029303573625</v>
          </cell>
          <cell r="Q470">
            <v>4362.605825983097</v>
          </cell>
          <cell r="S470">
            <v>4362.605825983097</v>
          </cell>
          <cell r="T470" t="str">
            <v/>
          </cell>
          <cell r="U470">
            <v>-622.72960184397891</v>
          </cell>
          <cell r="V470">
            <v>-617.97714948269186</v>
          </cell>
          <cell r="W470">
            <v>-27.25888859808498</v>
          </cell>
          <cell r="X470">
            <v>-207.83277545533159</v>
          </cell>
          <cell r="Y470">
            <v>396.45078271484351</v>
          </cell>
          <cell r="Z470">
            <v>573.8131438526359</v>
          </cell>
          <cell r="AA470">
            <v>1259.575645698375</v>
          </cell>
          <cell r="AB470">
            <v>1612.1926314845557</v>
          </cell>
          <cell r="AC470">
            <v>1241.9580153064044</v>
          </cell>
          <cell r="AD470">
            <v>1150.5023926363956</v>
          </cell>
          <cell r="AE470">
            <v>1406.0675390360743</v>
          </cell>
          <cell r="AF470">
            <v>1434.3277396536964</v>
          </cell>
          <cell r="AH470">
            <v>400.38014135160716</v>
          </cell>
          <cell r="AI470">
            <v>329.26474403339307</v>
          </cell>
          <cell r="AJ470">
            <v>3551.0932859051945</v>
          </cell>
          <cell r="AK470">
            <v>3075.2376163037834</v>
          </cell>
          <cell r="AL470">
            <v>7612.3702325923314</v>
          </cell>
          <cell r="AM470">
            <v>8705.8428094014052</v>
          </cell>
          <cell r="AN470">
            <v>9416.6111359879869</v>
          </cell>
          <cell r="AO470">
            <v>9556.1219923047211</v>
          </cell>
          <cell r="AP470">
            <v>8959.4132690652877</v>
          </cell>
          <cell r="AQ470">
            <v>8948.7536079581623</v>
          </cell>
        </row>
        <row r="473">
          <cell r="B473" t="str">
            <v>CAPEX</v>
          </cell>
          <cell r="F473">
            <v>0</v>
          </cell>
          <cell r="G473">
            <v>0</v>
          </cell>
          <cell r="I473">
            <v>0</v>
          </cell>
          <cell r="J473">
            <v>0</v>
          </cell>
          <cell r="L473">
            <v>0</v>
          </cell>
          <cell r="N473">
            <v>4692.5017678921868</v>
          </cell>
          <cell r="O473">
            <v>2969.4576220250965</v>
          </cell>
          <cell r="Q473">
            <v>7661.9593899172833</v>
          </cell>
          <cell r="S473">
            <v>7661.9593899172833</v>
          </cell>
          <cell r="T473" t="str">
            <v/>
          </cell>
          <cell r="U473">
            <v>646.91800000000001</v>
          </cell>
          <cell r="V473">
            <v>646.91800000000001</v>
          </cell>
          <cell r="W473">
            <v>646.91800000000001</v>
          </cell>
          <cell r="X473">
            <v>1055.3622842506638</v>
          </cell>
          <cell r="Y473">
            <v>1055.3622842506638</v>
          </cell>
          <cell r="Z473">
            <v>1055.3622842506638</v>
          </cell>
          <cell r="AA473">
            <v>1258.8849912080016</v>
          </cell>
          <cell r="AB473">
            <v>1258.8849912080016</v>
          </cell>
          <cell r="AC473">
            <v>1258.8849912080016</v>
          </cell>
          <cell r="AD473">
            <v>1258.8849912080016</v>
          </cell>
          <cell r="AE473">
            <v>1258.8849912080016</v>
          </cell>
          <cell r="AF473">
            <v>1258.8849912080016</v>
          </cell>
          <cell r="AH473">
            <v>1940.7539999999999</v>
          </cell>
          <cell r="AI473">
            <v>3166.0868527519915</v>
          </cell>
          <cell r="AJ473">
            <v>3776.6549736240049</v>
          </cell>
          <cell r="AK473">
            <v>3776.6549736240049</v>
          </cell>
          <cell r="AL473">
            <v>12660.150800000001</v>
          </cell>
          <cell r="AM473">
            <v>11209.562100000001</v>
          </cell>
          <cell r="AN473">
            <v>3701.5945999999999</v>
          </cell>
          <cell r="AO473">
            <v>2365.609976422214</v>
          </cell>
          <cell r="AP473">
            <v>2428.0107935350156</v>
          </cell>
          <cell r="AQ473">
            <v>-10679.228180251877</v>
          </cell>
        </row>
        <row r="476">
          <cell r="B476" t="str">
            <v>ASSUMPTIONS:</v>
          </cell>
        </row>
        <row r="478">
          <cell r="B478" t="str">
            <v>Average Beer $/HL, net of VAT &amp; excise tax</v>
          </cell>
          <cell r="O478">
            <v>45.9</v>
          </cell>
          <cell r="AH478">
            <v>45.9</v>
          </cell>
          <cell r="AI478">
            <v>45.9</v>
          </cell>
          <cell r="AJ478">
            <v>45.9</v>
          </cell>
          <cell r="AK478">
            <v>45.9</v>
          </cell>
          <cell r="AL478">
            <v>42.617432966473231</v>
          </cell>
          <cell r="AM478">
            <v>42.617432966473231</v>
          </cell>
          <cell r="AN478">
            <v>42.617432966473231</v>
          </cell>
          <cell r="AO478">
            <v>42.617432966473231</v>
          </cell>
          <cell r="AP478">
            <v>42.617432966473231</v>
          </cell>
          <cell r="AQ478">
            <v>42.617432966473231</v>
          </cell>
        </row>
        <row r="479">
          <cell r="AH479">
            <v>48.970835848100847</v>
          </cell>
          <cell r="AI479">
            <v>46.881064005161242</v>
          </cell>
          <cell r="AJ479">
            <v>46.775643730917601</v>
          </cell>
          <cell r="AK479">
            <v>46.320258306756699</v>
          </cell>
        </row>
        <row r="480">
          <cell r="B480" t="str">
            <v>PRICE GROWTH</v>
          </cell>
        </row>
        <row r="481">
          <cell r="B481" t="str">
            <v>CURRENT CASE</v>
          </cell>
          <cell r="O481">
            <v>0</v>
          </cell>
          <cell r="AH481">
            <v>6.6902741788689601E-2</v>
          </cell>
          <cell r="AI481">
            <v>2.1373943467565271E-2</v>
          </cell>
          <cell r="AJ481">
            <v>-3.0922794533385603E-2</v>
          </cell>
          <cell r="AK481">
            <v>-4.0844045604429183E-2</v>
          </cell>
          <cell r="AL481">
            <v>0</v>
          </cell>
          <cell r="AM481">
            <v>0</v>
          </cell>
          <cell r="AN481">
            <v>0</v>
          </cell>
          <cell r="AO481">
            <v>0</v>
          </cell>
          <cell r="AP481">
            <v>0</v>
          </cell>
          <cell r="AQ481">
            <v>0</v>
          </cell>
        </row>
        <row r="482">
          <cell r="B482" t="str">
            <v>Based Case</v>
          </cell>
          <cell r="O482">
            <v>0</v>
          </cell>
          <cell r="AH482">
            <v>6.6902741788689601E-2</v>
          </cell>
          <cell r="AI482">
            <v>2.1373943467565271E-2</v>
          </cell>
          <cell r="AJ482">
            <v>-3.0922794533385603E-2</v>
          </cell>
          <cell r="AK482">
            <v>-4.0844045604429183E-2</v>
          </cell>
          <cell r="AL482">
            <v>0</v>
          </cell>
          <cell r="AM482">
            <v>0</v>
          </cell>
          <cell r="AN482">
            <v>0</v>
          </cell>
          <cell r="AO482">
            <v>0</v>
          </cell>
          <cell r="AP482">
            <v>0</v>
          </cell>
          <cell r="AQ482">
            <v>0</v>
          </cell>
        </row>
        <row r="483">
          <cell r="B483" t="str">
            <v>Conservative Case</v>
          </cell>
          <cell r="O483">
            <v>0</v>
          </cell>
          <cell r="AH483">
            <v>0</v>
          </cell>
          <cell r="AI483">
            <v>0</v>
          </cell>
          <cell r="AJ483">
            <v>-0.05</v>
          </cell>
          <cell r="AK483">
            <v>-0.05</v>
          </cell>
          <cell r="AL483">
            <v>-0.05</v>
          </cell>
          <cell r="AM483">
            <v>-0.05</v>
          </cell>
          <cell r="AN483">
            <v>-0.05</v>
          </cell>
          <cell r="AO483">
            <v>-0.05</v>
          </cell>
          <cell r="AP483">
            <v>-0.05</v>
          </cell>
          <cell r="AQ483">
            <v>-0.05</v>
          </cell>
        </row>
        <row r="484">
          <cell r="B484" t="str">
            <v>Worst Case</v>
          </cell>
          <cell r="AH484">
            <v>-0.05</v>
          </cell>
          <cell r="AI484">
            <v>-0.05</v>
          </cell>
          <cell r="AJ484">
            <v>-0.05</v>
          </cell>
          <cell r="AK484">
            <v>-0.05</v>
          </cell>
          <cell r="AL484">
            <v>0</v>
          </cell>
          <cell r="AM484">
            <v>0</v>
          </cell>
          <cell r="AN484">
            <v>0</v>
          </cell>
          <cell r="AO484">
            <v>0</v>
          </cell>
          <cell r="AP484">
            <v>0</v>
          </cell>
          <cell r="AQ484">
            <v>0</v>
          </cell>
        </row>
        <row r="485">
          <cell r="B485" t="str">
            <v>Other Case</v>
          </cell>
          <cell r="AL485">
            <v>0</v>
          </cell>
          <cell r="AM485">
            <v>0</v>
          </cell>
          <cell r="AN485">
            <v>0</v>
          </cell>
          <cell r="AO485">
            <v>0</v>
          </cell>
          <cell r="AP485">
            <v>0</v>
          </cell>
          <cell r="AQ485">
            <v>0</v>
          </cell>
        </row>
        <row r="487">
          <cell r="B487" t="str">
            <v>SALES GROWTH</v>
          </cell>
        </row>
        <row r="488">
          <cell r="B488" t="str">
            <v>CURRENT CASE</v>
          </cell>
          <cell r="O488">
            <v>0</v>
          </cell>
          <cell r="AH488">
            <v>0</v>
          </cell>
          <cell r="AI488">
            <v>0</v>
          </cell>
          <cell r="AJ488">
            <v>0</v>
          </cell>
          <cell r="AK488">
            <v>0</v>
          </cell>
          <cell r="AL488">
            <v>0</v>
          </cell>
          <cell r="AM488">
            <v>0</v>
          </cell>
          <cell r="AN488">
            <v>0</v>
          </cell>
          <cell r="AO488">
            <v>0</v>
          </cell>
          <cell r="AP488">
            <v>0</v>
          </cell>
          <cell r="AQ488">
            <v>0</v>
          </cell>
        </row>
        <row r="489">
          <cell r="B489" t="str">
            <v>Based Case</v>
          </cell>
          <cell r="O489">
            <v>0</v>
          </cell>
          <cell r="AH489">
            <v>0</v>
          </cell>
          <cell r="AI489">
            <v>0</v>
          </cell>
          <cell r="AJ489">
            <v>0</v>
          </cell>
          <cell r="AK489">
            <v>0</v>
          </cell>
          <cell r="AM489">
            <v>0</v>
          </cell>
          <cell r="AN489">
            <v>0</v>
          </cell>
          <cell r="AO489">
            <v>0</v>
          </cell>
          <cell r="AP489">
            <v>0</v>
          </cell>
          <cell r="AQ489">
            <v>0</v>
          </cell>
        </row>
        <row r="490">
          <cell r="B490" t="str">
            <v>Conservative Case</v>
          </cell>
          <cell r="O490">
            <v>-0.05</v>
          </cell>
          <cell r="AH490">
            <v>-0.05</v>
          </cell>
          <cell r="AI490">
            <v>-0.05</v>
          </cell>
          <cell r="AJ490">
            <v>-0.05</v>
          </cell>
          <cell r="AK490">
            <v>-0.05</v>
          </cell>
          <cell r="AM490">
            <v>0</v>
          </cell>
          <cell r="AN490">
            <v>0</v>
          </cell>
          <cell r="AO490">
            <v>0</v>
          </cell>
          <cell r="AP490">
            <v>0</v>
          </cell>
          <cell r="AQ490">
            <v>0</v>
          </cell>
        </row>
        <row r="491">
          <cell r="B491" t="str">
            <v>Worst Case</v>
          </cell>
          <cell r="AH491">
            <v>-0.05</v>
          </cell>
          <cell r="AI491">
            <v>-0.05</v>
          </cell>
          <cell r="AJ491">
            <v>-0.05</v>
          </cell>
          <cell r="AK491">
            <v>-0.05</v>
          </cell>
          <cell r="AM491">
            <v>0</v>
          </cell>
          <cell r="AN491">
            <v>0</v>
          </cell>
          <cell r="AO491">
            <v>0</v>
          </cell>
          <cell r="AP491">
            <v>0</v>
          </cell>
          <cell r="AQ491">
            <v>0</v>
          </cell>
        </row>
        <row r="492">
          <cell r="B492" t="str">
            <v>Other Case</v>
          </cell>
          <cell r="AM492">
            <v>0</v>
          </cell>
          <cell r="AN492">
            <v>0</v>
          </cell>
          <cell r="AO492">
            <v>0</v>
          </cell>
          <cell r="AP492">
            <v>0</v>
          </cell>
          <cell r="AQ492">
            <v>0</v>
          </cell>
        </row>
        <row r="494">
          <cell r="B494" t="str">
            <v>REVENUE GROWTH</v>
          </cell>
        </row>
        <row r="495">
          <cell r="B495" t="str">
            <v>CURRENT CASE</v>
          </cell>
          <cell r="G495">
            <v>0</v>
          </cell>
          <cell r="I495">
            <v>0</v>
          </cell>
          <cell r="J495" t="str">
            <v>N/A</v>
          </cell>
          <cell r="L495">
            <v>0</v>
          </cell>
          <cell r="N495">
            <v>0</v>
          </cell>
          <cell r="O495">
            <v>-0.75107824689659153</v>
          </cell>
          <cell r="Q495">
            <v>0.18814316315674118</v>
          </cell>
          <cell r="S495">
            <v>0.18814316315674118</v>
          </cell>
          <cell r="AH495">
            <v>0.14635133471689676</v>
          </cell>
          <cell r="AI495">
            <v>0.2604748911898167</v>
          </cell>
          <cell r="AJ495">
            <v>0.24840157600013724</v>
          </cell>
          <cell r="AK495">
            <v>2.4956142661551661E-2</v>
          </cell>
          <cell r="AL495">
            <v>0.33433781767006621</v>
          </cell>
          <cell r="AM495">
            <v>0.49951690821256034</v>
          </cell>
          <cell r="AN495">
            <v>4.3814432989690788E-2</v>
          </cell>
          <cell r="AO495">
            <v>0.03</v>
          </cell>
          <cell r="AP495">
            <v>0.03</v>
          </cell>
          <cell r="AQ495">
            <v>0.03</v>
          </cell>
        </row>
        <row r="496">
          <cell r="B496" t="str">
            <v>Based Case</v>
          </cell>
          <cell r="N496">
            <v>0</v>
          </cell>
          <cell r="O496">
            <v>0</v>
          </cell>
          <cell r="AH496">
            <v>0.14635133471689676</v>
          </cell>
          <cell r="AI496">
            <v>0.2604748911898167</v>
          </cell>
          <cell r="AJ496">
            <v>0.24840157600013724</v>
          </cell>
          <cell r="AK496">
            <v>2.4956142661551661E-2</v>
          </cell>
          <cell r="AL496">
            <v>0.33433781767006621</v>
          </cell>
          <cell r="AM496">
            <v>0.49951690821256034</v>
          </cell>
          <cell r="AN496">
            <v>4.3814432989690788E-2</v>
          </cell>
          <cell r="AO496">
            <v>0.03</v>
          </cell>
          <cell r="AP496">
            <v>0.03</v>
          </cell>
          <cell r="AQ496">
            <v>0.03</v>
          </cell>
        </row>
        <row r="497">
          <cell r="B497" t="str">
            <v>Conservative Case</v>
          </cell>
          <cell r="N497">
            <v>0</v>
          </cell>
          <cell r="O497">
            <v>0</v>
          </cell>
          <cell r="AH497">
            <v>0</v>
          </cell>
          <cell r="AI497">
            <v>0</v>
          </cell>
          <cell r="AJ497">
            <v>0</v>
          </cell>
          <cell r="AK497">
            <v>0</v>
          </cell>
          <cell r="AL497">
            <v>0.3</v>
          </cell>
          <cell r="AM497">
            <v>0</v>
          </cell>
          <cell r="AN497">
            <v>0</v>
          </cell>
          <cell r="AO497">
            <v>0</v>
          </cell>
          <cell r="AP497">
            <v>0</v>
          </cell>
          <cell r="AQ497">
            <v>0</v>
          </cell>
        </row>
        <row r="498">
          <cell r="B498" t="str">
            <v>Worst Case</v>
          </cell>
          <cell r="N498">
            <v>0</v>
          </cell>
          <cell r="O498">
            <v>0</v>
          </cell>
          <cell r="AH498">
            <v>0</v>
          </cell>
          <cell r="AI498">
            <v>0</v>
          </cell>
          <cell r="AJ498">
            <v>0</v>
          </cell>
          <cell r="AK498">
            <v>0</v>
          </cell>
          <cell r="AL498">
            <v>0</v>
          </cell>
          <cell r="AM498">
            <v>0</v>
          </cell>
          <cell r="AN498">
            <v>0</v>
          </cell>
          <cell r="AO498">
            <v>0</v>
          </cell>
          <cell r="AP498">
            <v>0</v>
          </cell>
          <cell r="AQ498">
            <v>0</v>
          </cell>
        </row>
        <row r="499">
          <cell r="B499" t="str">
            <v>Other Case</v>
          </cell>
          <cell r="N499">
            <v>0</v>
          </cell>
          <cell r="O499">
            <v>0</v>
          </cell>
          <cell r="AH499">
            <v>0</v>
          </cell>
          <cell r="AI499">
            <v>0</v>
          </cell>
          <cell r="AJ499">
            <v>0</v>
          </cell>
          <cell r="AK499">
            <v>0</v>
          </cell>
          <cell r="AL499">
            <v>0</v>
          </cell>
          <cell r="AM499">
            <v>0</v>
          </cell>
          <cell r="AN499">
            <v>0</v>
          </cell>
          <cell r="AO499">
            <v>0</v>
          </cell>
          <cell r="AP499">
            <v>0</v>
          </cell>
          <cell r="AQ499">
            <v>0</v>
          </cell>
        </row>
        <row r="501">
          <cell r="B501" t="str">
            <v>COGS - Variable ($/HL)</v>
          </cell>
        </row>
        <row r="502">
          <cell r="B502" t="str">
            <v>CURRENT CASE</v>
          </cell>
          <cell r="F502">
            <v>0</v>
          </cell>
          <cell r="G502">
            <v>0</v>
          </cell>
          <cell r="I502">
            <v>0.55310323947926132</v>
          </cell>
          <cell r="J502">
            <v>0.43500454132606736</v>
          </cell>
          <cell r="L502">
            <v>0.52357856494096278</v>
          </cell>
          <cell r="N502">
            <v>30.896653496185444</v>
          </cell>
          <cell r="O502">
            <v>30.896653496185444</v>
          </cell>
          <cell r="Q502">
            <v>29.734658925136834</v>
          </cell>
          <cell r="S502">
            <v>29.734658925136834</v>
          </cell>
          <cell r="AH502">
            <v>30.896653496185444</v>
          </cell>
          <cell r="AI502">
            <v>30.896653496185444</v>
          </cell>
          <cell r="AJ502">
            <v>30.896653496185444</v>
          </cell>
          <cell r="AK502">
            <v>30.896653496185444</v>
          </cell>
          <cell r="AL502">
            <v>21.375631508451477</v>
          </cell>
          <cell r="AM502">
            <v>21.043830724746741</v>
          </cell>
          <cell r="AN502">
            <v>17.974158866836721</v>
          </cell>
          <cell r="AO502">
            <v>16.78295977714194</v>
          </cell>
          <cell r="AP502">
            <v>16.140043415652535</v>
          </cell>
          <cell r="AQ502">
            <v>16.140043415652535</v>
          </cell>
        </row>
        <row r="503">
          <cell r="B503" t="str">
            <v>Based Case</v>
          </cell>
          <cell r="N503">
            <v>30.896653496185444</v>
          </cell>
          <cell r="O503">
            <v>30.896653496185444</v>
          </cell>
          <cell r="AH503">
            <v>30.896653496185444</v>
          </cell>
          <cell r="AI503">
            <v>30.896653496185444</v>
          </cell>
          <cell r="AJ503">
            <v>30.896653496185444</v>
          </cell>
          <cell r="AK503">
            <v>30.896653496185444</v>
          </cell>
          <cell r="AM503">
            <v>21.043830724746741</v>
          </cell>
          <cell r="AN503">
            <v>17.974158866836721</v>
          </cell>
          <cell r="AO503">
            <v>16.78295977714194</v>
          </cell>
          <cell r="AP503">
            <v>16.140043415652535</v>
          </cell>
          <cell r="AQ503">
            <v>16.140043415652535</v>
          </cell>
        </row>
        <row r="504">
          <cell r="B504" t="str">
            <v>Conservative Case</v>
          </cell>
          <cell r="N504">
            <v>30.896653496185444</v>
          </cell>
          <cell r="O504">
            <v>30.896653496185444</v>
          </cell>
          <cell r="AH504">
            <v>30.896653496185444</v>
          </cell>
          <cell r="AI504">
            <v>30.896653496185444</v>
          </cell>
          <cell r="AJ504">
            <v>30.896653496185444</v>
          </cell>
          <cell r="AK504">
            <v>30.896653496185444</v>
          </cell>
          <cell r="AM504">
            <v>21.375631508451477</v>
          </cell>
          <cell r="AN504">
            <v>21.375631508451477</v>
          </cell>
          <cell r="AO504">
            <v>21.375631508451477</v>
          </cell>
          <cell r="AP504">
            <v>21.375631508451477</v>
          </cell>
          <cell r="AQ504">
            <v>21.375631508451477</v>
          </cell>
        </row>
        <row r="505">
          <cell r="B505" t="str">
            <v>Worst Case</v>
          </cell>
          <cell r="N505">
            <v>30.896653496185444</v>
          </cell>
          <cell r="O505">
            <v>30.896653496185444</v>
          </cell>
          <cell r="AH505">
            <v>30.896653496185444</v>
          </cell>
          <cell r="AI505">
            <v>30.896653496185444</v>
          </cell>
          <cell r="AJ505">
            <v>30.896653496185444</v>
          </cell>
          <cell r="AK505">
            <v>30.896653496185444</v>
          </cell>
          <cell r="AM505">
            <v>21.375631508451477</v>
          </cell>
          <cell r="AN505">
            <v>21.375631508451477</v>
          </cell>
          <cell r="AO505">
            <v>21.375631508451477</v>
          </cell>
          <cell r="AP505">
            <v>21.375631508451477</v>
          </cell>
          <cell r="AQ505">
            <v>21.375631508451477</v>
          </cell>
        </row>
        <row r="506">
          <cell r="B506" t="str">
            <v>Other Case</v>
          </cell>
        </row>
        <row r="508">
          <cell r="B508" t="str">
            <v>COGS - Fixed (Growth Rate)</v>
          </cell>
          <cell r="G508">
            <v>0</v>
          </cell>
          <cell r="I508">
            <v>1218.9999999999989</v>
          </cell>
          <cell r="J508">
            <v>406.33333333333297</v>
          </cell>
          <cell r="L508">
            <v>1625.3333333333319</v>
          </cell>
          <cell r="N508">
            <v>1219</v>
          </cell>
          <cell r="O508">
            <v>314.09363055921801</v>
          </cell>
          <cell r="Q508">
            <v>3.3370754993868323</v>
          </cell>
          <cell r="S508">
            <v>3.3370754993868323</v>
          </cell>
          <cell r="AH508">
            <v>314.09363055921801</v>
          </cell>
          <cell r="AI508">
            <v>314.09363055921801</v>
          </cell>
          <cell r="AJ508">
            <v>314.09363055921801</v>
          </cell>
          <cell r="AK508">
            <v>314.09363055921801</v>
          </cell>
          <cell r="AL508">
            <v>4.7811311312229279</v>
          </cell>
          <cell r="AM508">
            <v>0.15</v>
          </cell>
          <cell r="AN508">
            <v>0.15</v>
          </cell>
          <cell r="AO508">
            <v>0.15</v>
          </cell>
          <cell r="AP508">
            <v>0.15</v>
          </cell>
          <cell r="AQ508">
            <v>0.15</v>
          </cell>
        </row>
        <row r="509">
          <cell r="AM509" t="str">
            <v xml:space="preserve">                                                                                                                                                                                                                                                               </v>
          </cell>
        </row>
        <row r="510">
          <cell r="B510" t="str">
            <v>Gross Margin</v>
          </cell>
          <cell r="F510">
            <v>0</v>
          </cell>
          <cell r="G510">
            <v>0</v>
          </cell>
          <cell r="I510">
            <v>0.35832273690584321</v>
          </cell>
          <cell r="J510">
            <v>0.47642143505903717</v>
          </cell>
          <cell r="L510">
            <v>0.3878474114441417</v>
          </cell>
          <cell r="N510">
            <v>0.30016612247236063</v>
          </cell>
          <cell r="O510">
            <v>0.3150126468531782</v>
          </cell>
          <cell r="Q510">
            <v>0.30312517324330157</v>
          </cell>
          <cell r="S510">
            <v>0.30312517324330157</v>
          </cell>
          <cell r="AH510">
            <v>0.30774622248617806</v>
          </cell>
          <cell r="AI510">
            <v>0.28991640101877619</v>
          </cell>
          <cell r="AJ510">
            <v>0.50520154478777168</v>
          </cell>
          <cell r="AK510">
            <v>0.47409838155178996</v>
          </cell>
          <cell r="AL510">
            <v>0.42468000536402128</v>
          </cell>
          <cell r="AM510">
            <v>0.51005746221816917</v>
          </cell>
          <cell r="AN510">
            <v>0.5066125726403965</v>
          </cell>
          <cell r="AO510">
            <v>0.50092051620800793</v>
          </cell>
          <cell r="AP510">
            <v>0.48924160781596415</v>
          </cell>
          <cell r="AQ510">
            <v>0.50411980093672015</v>
          </cell>
        </row>
        <row r="512">
          <cell r="B512" t="str">
            <v>SG&amp;A - Variable (% REVENUES)</v>
          </cell>
        </row>
        <row r="513">
          <cell r="B513" t="str">
            <v>CURRENT CASE</v>
          </cell>
          <cell r="F513">
            <v>0</v>
          </cell>
          <cell r="G513">
            <v>0</v>
          </cell>
          <cell r="I513">
            <v>0.11128223244996201</v>
          </cell>
          <cell r="J513">
            <v>0</v>
          </cell>
          <cell r="L513">
            <v>0.11128223244996201</v>
          </cell>
          <cell r="N513">
            <v>8.8789597296213552E-3</v>
          </cell>
          <cell r="O513">
            <v>1.8511234366810694E-2</v>
          </cell>
          <cell r="Q513">
            <v>1.8511234366810694E-2</v>
          </cell>
          <cell r="S513">
            <v>1.8511234366810694E-2</v>
          </cell>
          <cell r="AH513">
            <v>1.8511234366810694E-2</v>
          </cell>
          <cell r="AI513">
            <v>1.8511234366810694E-2</v>
          </cell>
          <cell r="AJ513">
            <v>1.8511234366810694E-2</v>
          </cell>
          <cell r="AK513">
            <v>1.8511234366810694E-2</v>
          </cell>
          <cell r="AL513">
            <v>1.8511234366810694E-2</v>
          </cell>
          <cell r="AM513">
            <v>1.8511234366810694E-2</v>
          </cell>
          <cell r="AN513">
            <v>1.8511234366810694E-2</v>
          </cell>
          <cell r="AO513">
            <v>1.8511234366810694E-2</v>
          </cell>
          <cell r="AP513">
            <v>1.8511234366810694E-2</v>
          </cell>
          <cell r="AQ513">
            <v>1.8511234366810694E-2</v>
          </cell>
        </row>
        <row r="514">
          <cell r="B514" t="str">
            <v>Based Case</v>
          </cell>
          <cell r="O514">
            <v>1.8511234366810694E-2</v>
          </cell>
          <cell r="AH514">
            <v>1.8511234366810694E-2</v>
          </cell>
          <cell r="AI514">
            <v>1.8511234366810694E-2</v>
          </cell>
          <cell r="AJ514">
            <v>1.8511234366810694E-2</v>
          </cell>
          <cell r="AK514">
            <v>1.8511234366810694E-2</v>
          </cell>
          <cell r="AL514">
            <v>1.8511234366810694E-2</v>
          </cell>
          <cell r="AM514">
            <v>1.8511234366810694E-2</v>
          </cell>
          <cell r="AN514">
            <v>1.8511234366810694E-2</v>
          </cell>
          <cell r="AO514">
            <v>1.8511234366810694E-2</v>
          </cell>
          <cell r="AP514">
            <v>1.8511234366810694E-2</v>
          </cell>
          <cell r="AQ514">
            <v>1.8511234366810694E-2</v>
          </cell>
        </row>
        <row r="515">
          <cell r="B515" t="str">
            <v>Conservative Case</v>
          </cell>
          <cell r="O515">
            <v>1.8511234366810694E-2</v>
          </cell>
          <cell r="AH515">
            <v>1.8511234366810694E-2</v>
          </cell>
          <cell r="AI515">
            <v>1.8511234366810694E-2</v>
          </cell>
          <cell r="AJ515">
            <v>1.8511234366810694E-2</v>
          </cell>
          <cell r="AK515">
            <v>1.8511234366810694E-2</v>
          </cell>
          <cell r="AL515">
            <v>1.8511234366810694E-2</v>
          </cell>
          <cell r="AM515">
            <v>1.8511234366810694E-2</v>
          </cell>
          <cell r="AN515">
            <v>1.8511234366810694E-2</v>
          </cell>
          <cell r="AO515">
            <v>1.8511234366810694E-2</v>
          </cell>
          <cell r="AP515">
            <v>1.8511234366810694E-2</v>
          </cell>
          <cell r="AQ515">
            <v>1.8511234366810694E-2</v>
          </cell>
        </row>
        <row r="516">
          <cell r="B516" t="str">
            <v>Worst Case</v>
          </cell>
          <cell r="O516">
            <v>0</v>
          </cell>
          <cell r="AH516">
            <v>0</v>
          </cell>
          <cell r="AI516">
            <v>0</v>
          </cell>
          <cell r="AJ516">
            <v>0</v>
          </cell>
          <cell r="AK516">
            <v>0</v>
          </cell>
          <cell r="AL516">
            <v>0</v>
          </cell>
          <cell r="AM516">
            <v>0</v>
          </cell>
          <cell r="AN516">
            <v>0</v>
          </cell>
          <cell r="AO516">
            <v>0</v>
          </cell>
          <cell r="AP516">
            <v>0</v>
          </cell>
          <cell r="AQ516">
            <v>0</v>
          </cell>
        </row>
        <row r="517">
          <cell r="B517" t="str">
            <v>Other Case</v>
          </cell>
          <cell r="O517">
            <v>0</v>
          </cell>
          <cell r="AH517">
            <v>0</v>
          </cell>
          <cell r="AI517">
            <v>0</v>
          </cell>
          <cell r="AJ517">
            <v>0</v>
          </cell>
          <cell r="AK517">
            <v>0</v>
          </cell>
          <cell r="AL517">
            <v>0</v>
          </cell>
          <cell r="AM517">
            <v>0</v>
          </cell>
          <cell r="AN517">
            <v>0</v>
          </cell>
          <cell r="AO517">
            <v>0</v>
          </cell>
          <cell r="AP517">
            <v>0</v>
          </cell>
          <cell r="AQ517">
            <v>0</v>
          </cell>
        </row>
        <row r="519">
          <cell r="B519" t="str">
            <v>G&amp;A - Fixed  (Growth Rate)</v>
          </cell>
          <cell r="G519">
            <v>0</v>
          </cell>
          <cell r="I519" t="str">
            <v>N/A</v>
          </cell>
          <cell r="J519" t="str">
            <v>N/A</v>
          </cell>
          <cell r="L519">
            <v>0</v>
          </cell>
          <cell r="N519">
            <v>-0.96490287621983795</v>
          </cell>
          <cell r="O519">
            <v>-0.31472504029899401</v>
          </cell>
          <cell r="Q519">
            <v>0</v>
          </cell>
          <cell r="S519">
            <v>0</v>
          </cell>
          <cell r="AH519">
            <v>0</v>
          </cell>
          <cell r="AI519">
            <v>0</v>
          </cell>
          <cell r="AJ519">
            <v>0</v>
          </cell>
          <cell r="AK519">
            <v>0</v>
          </cell>
          <cell r="AL519">
            <v>0</v>
          </cell>
          <cell r="AM519">
            <v>0.1</v>
          </cell>
          <cell r="AN519">
            <v>0.1</v>
          </cell>
          <cell r="AO519">
            <v>0.1</v>
          </cell>
          <cell r="AP519">
            <v>0.1</v>
          </cell>
          <cell r="AQ519">
            <v>0.1</v>
          </cell>
        </row>
        <row r="521">
          <cell r="B521" t="str">
            <v>Operating Income (% Revs)</v>
          </cell>
          <cell r="F521">
            <v>0</v>
          </cell>
          <cell r="G521">
            <v>0</v>
          </cell>
          <cell r="I521">
            <v>8.3935815924916765E-2</v>
          </cell>
          <cell r="J521">
            <v>0.20203451407811077</v>
          </cell>
          <cell r="L521">
            <v>0.11346049046321528</v>
          </cell>
          <cell r="N521">
            <v>0.28126253078994101</v>
          </cell>
          <cell r="O521">
            <v>0.16194935468994789</v>
          </cell>
          <cell r="Q521">
            <v>0.25748230205315559</v>
          </cell>
          <cell r="S521">
            <v>0.25748230205315559</v>
          </cell>
          <cell r="AH521">
            <v>0.19639418801145336</v>
          </cell>
          <cell r="AI521">
            <v>0.12680614037613017</v>
          </cell>
          <cell r="AJ521">
            <v>0.40096587782350479</v>
          </cell>
          <cell r="AK521">
            <v>0.35127121285577045</v>
          </cell>
          <cell r="AL521">
            <v>0.30234382001552174</v>
          </cell>
          <cell r="AM521">
            <v>0.41362681372027588</v>
          </cell>
          <cell r="AN521">
            <v>0.41016647341707935</v>
          </cell>
          <cell r="AO521">
            <v>0.40294524377829732</v>
          </cell>
          <cell r="AP521">
            <v>0.38841696415771998</v>
          </cell>
          <cell r="AQ521">
            <v>0.45077822763436837</v>
          </cell>
        </row>
        <row r="522">
          <cell r="B522" t="str">
            <v>EBITDA Margin (% Revs)</v>
          </cell>
          <cell r="F522">
            <v>0</v>
          </cell>
          <cell r="G522">
            <v>0</v>
          </cell>
          <cell r="I522">
            <v>6.0988785413200194E-6</v>
          </cell>
          <cell r="J522">
            <v>0</v>
          </cell>
          <cell r="L522">
            <v>6.1831329952705877E-6</v>
          </cell>
          <cell r="N522">
            <v>1.6111733447324341E-5</v>
          </cell>
          <cell r="O522">
            <v>0</v>
          </cell>
          <cell r="Q522">
            <v>1.1809799961004157E-5</v>
          </cell>
          <cell r="S522">
            <v>1.1809799961004157E-5</v>
          </cell>
          <cell r="AH522">
            <v>0</v>
          </cell>
          <cell r="AI522">
            <v>0</v>
          </cell>
          <cell r="AJ522">
            <v>0</v>
          </cell>
          <cell r="AK522">
            <v>0</v>
          </cell>
          <cell r="AL522">
            <v>0</v>
          </cell>
          <cell r="AM522">
            <v>0</v>
          </cell>
          <cell r="AN522">
            <v>0</v>
          </cell>
          <cell r="AO522">
            <v>0</v>
          </cell>
          <cell r="AP522">
            <v>0</v>
          </cell>
          <cell r="AQ522">
            <v>0</v>
          </cell>
        </row>
        <row r="523">
          <cell r="B523" t="e">
            <v>#REF!</v>
          </cell>
          <cell r="F523">
            <v>0</v>
          </cell>
          <cell r="G523">
            <v>0</v>
          </cell>
          <cell r="I523">
            <v>-2.8337874659400547E-3</v>
          </cell>
          <cell r="J523">
            <v>0</v>
          </cell>
          <cell r="L523">
            <v>-2.8337874659400547E-3</v>
          </cell>
          <cell r="N523">
            <v>-1.9762845849802372E-2</v>
          </cell>
          <cell r="O523">
            <v>0</v>
          </cell>
          <cell r="Q523">
            <v>-1.3343852990801638E-2</v>
          </cell>
          <cell r="S523">
            <v>-1.3343852990801638E-2</v>
          </cell>
          <cell r="AH523">
            <v>0</v>
          </cell>
          <cell r="AI523">
            <v>0</v>
          </cell>
          <cell r="AJ523">
            <v>0</v>
          </cell>
          <cell r="AK523">
            <v>0</v>
          </cell>
          <cell r="AL523">
            <v>0</v>
          </cell>
          <cell r="AM523">
            <v>0</v>
          </cell>
          <cell r="AN523">
            <v>0</v>
          </cell>
          <cell r="AO523">
            <v>0</v>
          </cell>
          <cell r="AP523">
            <v>0</v>
          </cell>
          <cell r="AQ523">
            <v>0</v>
          </cell>
        </row>
        <row r="524">
          <cell r="B524" t="str">
            <v>Non-Recurring&amp;Extraordinary Items (% Revs)</v>
          </cell>
          <cell r="F524">
            <v>0</v>
          </cell>
          <cell r="G524">
            <v>0</v>
          </cell>
          <cell r="I524">
            <v>0</v>
          </cell>
          <cell r="J524">
            <v>0</v>
          </cell>
          <cell r="L524">
            <v>0</v>
          </cell>
          <cell r="N524">
            <v>-1.1456722231769491E-3</v>
          </cell>
          <cell r="O524">
            <v>0</v>
          </cell>
          <cell r="Q524">
            <v>-1.5787991289517608E-3</v>
          </cell>
          <cell r="S524">
            <v>-1.5787991289517608E-3</v>
          </cell>
          <cell r="AH524">
            <v>0</v>
          </cell>
          <cell r="AI524">
            <v>0</v>
          </cell>
          <cell r="AJ524">
            <v>0</v>
          </cell>
          <cell r="AK524">
            <v>0</v>
          </cell>
          <cell r="AL524">
            <v>0</v>
          </cell>
          <cell r="AM524">
            <v>0</v>
          </cell>
          <cell r="AN524">
            <v>0</v>
          </cell>
          <cell r="AO524">
            <v>0</v>
          </cell>
          <cell r="AP524">
            <v>0</v>
          </cell>
          <cell r="AQ524">
            <v>0</v>
          </cell>
        </row>
        <row r="525">
          <cell r="B525" t="str">
            <v>EBITA Margin</v>
          </cell>
          <cell r="F525">
            <v>0</v>
          </cell>
          <cell r="G525">
            <v>0</v>
          </cell>
          <cell r="I525">
            <v>0.10698758704208297</v>
          </cell>
          <cell r="J525">
            <v>0.22508628519527696</v>
          </cell>
          <cell r="L525">
            <v>0.13651226158038149</v>
          </cell>
          <cell r="N525">
            <v>0.22663007747784783</v>
          </cell>
          <cell r="O525">
            <v>9.3548985847992552E-2</v>
          </cell>
          <cell r="Q525">
            <v>0.20009725601620337</v>
          </cell>
          <cell r="S525">
            <v>0.20009725601620337</v>
          </cell>
          <cell r="AH525">
            <v>8.6838705778781777E-2</v>
          </cell>
          <cell r="AI525">
            <v>6.0032529468303973E-2</v>
          </cell>
          <cell r="AJ525">
            <v>0.3614436843404184</v>
          </cell>
          <cell r="AK525">
            <v>0.31194421917895687</v>
          </cell>
          <cell r="AL525">
            <v>0.25563367906755602</v>
          </cell>
          <cell r="AM525">
            <v>0.18359728079482199</v>
          </cell>
          <cell r="AN525">
            <v>0.17925267326119362</v>
          </cell>
          <cell r="AO525">
            <v>0.17157886392627333</v>
          </cell>
          <cell r="AP525">
            <v>0.15673074658060232</v>
          </cell>
          <cell r="AQ525">
            <v>0.18486332410166764</v>
          </cell>
        </row>
        <row r="528">
          <cell r="B528" t="str">
            <v>INCOME STATEMENT - PIT Int.</v>
          </cell>
        </row>
        <row r="530">
          <cell r="B530" t="str">
            <v>Exchange Rates</v>
          </cell>
          <cell r="D530" t="str">
            <v>USD</v>
          </cell>
          <cell r="F530">
            <v>1</v>
          </cell>
          <cell r="G530">
            <v>1</v>
          </cell>
          <cell r="I530">
            <v>1</v>
          </cell>
          <cell r="J530">
            <v>1</v>
          </cell>
          <cell r="L530">
            <v>1</v>
          </cell>
          <cell r="N530">
            <v>1</v>
          </cell>
          <cell r="O530">
            <v>1</v>
          </cell>
          <cell r="Q530">
            <v>1</v>
          </cell>
          <cell r="S530">
            <v>1</v>
          </cell>
          <cell r="T530" t="str">
            <v/>
          </cell>
          <cell r="U530">
            <v>1</v>
          </cell>
          <cell r="V530">
            <v>1</v>
          </cell>
          <cell r="W530">
            <v>1</v>
          </cell>
          <cell r="X530">
            <v>1</v>
          </cell>
          <cell r="Y530">
            <v>1</v>
          </cell>
          <cell r="Z530">
            <v>1</v>
          </cell>
          <cell r="AA530">
            <v>1</v>
          </cell>
          <cell r="AB530">
            <v>1</v>
          </cell>
          <cell r="AC530">
            <v>1</v>
          </cell>
          <cell r="AD530">
            <v>1</v>
          </cell>
          <cell r="AE530">
            <v>1</v>
          </cell>
          <cell r="AF530">
            <v>1</v>
          </cell>
          <cell r="AH530">
            <v>1</v>
          </cell>
          <cell r="AI530">
            <v>1</v>
          </cell>
          <cell r="AJ530">
            <v>1</v>
          </cell>
          <cell r="AK530">
            <v>1</v>
          </cell>
          <cell r="AL530">
            <v>1</v>
          </cell>
          <cell r="AM530">
            <v>1</v>
          </cell>
          <cell r="AN530">
            <v>1</v>
          </cell>
          <cell r="AO530">
            <v>1</v>
          </cell>
          <cell r="AP530">
            <v>1</v>
          </cell>
          <cell r="AQ530">
            <v>1</v>
          </cell>
        </row>
        <row r="531">
          <cell r="B531" t="str">
            <v>Avg.</v>
          </cell>
          <cell r="F531">
            <v>1</v>
          </cell>
          <cell r="G531">
            <v>1</v>
          </cell>
          <cell r="I531">
            <v>1</v>
          </cell>
          <cell r="J531">
            <v>1</v>
          </cell>
          <cell r="L531">
            <v>1</v>
          </cell>
          <cell r="N531">
            <v>1</v>
          </cell>
          <cell r="O531">
            <v>1</v>
          </cell>
          <cell r="Q531">
            <v>1</v>
          </cell>
          <cell r="S531">
            <v>1</v>
          </cell>
          <cell r="T531" t="str">
            <v/>
          </cell>
          <cell r="U531">
            <v>1</v>
          </cell>
          <cell r="V531">
            <v>1</v>
          </cell>
          <cell r="W531">
            <v>1</v>
          </cell>
          <cell r="X531">
            <v>1</v>
          </cell>
          <cell r="Y531">
            <v>1</v>
          </cell>
          <cell r="Z531">
            <v>1</v>
          </cell>
          <cell r="AA531">
            <v>1</v>
          </cell>
          <cell r="AB531">
            <v>1</v>
          </cell>
          <cell r="AC531">
            <v>1</v>
          </cell>
          <cell r="AD531">
            <v>1</v>
          </cell>
          <cell r="AE531">
            <v>1</v>
          </cell>
          <cell r="AF531">
            <v>1</v>
          </cell>
          <cell r="AH531">
            <v>1</v>
          </cell>
          <cell r="AI531">
            <v>1</v>
          </cell>
          <cell r="AJ531">
            <v>1</v>
          </cell>
          <cell r="AK531">
            <v>1</v>
          </cell>
          <cell r="AL531">
            <v>1</v>
          </cell>
          <cell r="AM531">
            <v>1</v>
          </cell>
          <cell r="AN531">
            <v>1</v>
          </cell>
          <cell r="AO531">
            <v>1</v>
          </cell>
          <cell r="AP531">
            <v>1</v>
          </cell>
          <cell r="AQ531">
            <v>1</v>
          </cell>
        </row>
        <row r="533">
          <cell r="F533" t="e">
            <v>#REF!</v>
          </cell>
          <cell r="S533" t="str">
            <v>PIT Int.</v>
          </cell>
        </row>
        <row r="535">
          <cell r="B535" t="str">
            <v>Periodic Capacity (000'HL)</v>
          </cell>
        </row>
        <row r="536">
          <cell r="B536" t="str">
            <v>Sales by Brand</v>
          </cell>
        </row>
        <row r="537">
          <cell r="B537" t="str">
            <v xml:space="preserve">   PIT</v>
          </cell>
          <cell r="I537">
            <v>24.366282704225348</v>
          </cell>
          <cell r="J537">
            <v>22.3978</v>
          </cell>
          <cell r="L537">
            <v>46.764082704225345</v>
          </cell>
          <cell r="N537">
            <v>317.53428357846474</v>
          </cell>
          <cell r="O537">
            <v>76.830822098953661</v>
          </cell>
          <cell r="Q537">
            <v>394.3651056774184</v>
          </cell>
          <cell r="S537">
            <v>394.3651056774184</v>
          </cell>
          <cell r="U537">
            <v>5.5049999999999999</v>
          </cell>
          <cell r="V537">
            <v>3.0409999999999999</v>
          </cell>
          <cell r="W537">
            <v>3.3149999999999999</v>
          </cell>
          <cell r="X537">
            <v>7.5430000000000001</v>
          </cell>
          <cell r="Y537">
            <v>7.7770000000000001</v>
          </cell>
          <cell r="Z537">
            <v>6</v>
          </cell>
          <cell r="AA537">
            <v>5.3161000000000005</v>
          </cell>
          <cell r="AB537">
            <v>4.0010000000000003</v>
          </cell>
          <cell r="AC537">
            <v>2</v>
          </cell>
          <cell r="AD537">
            <v>2</v>
          </cell>
          <cell r="AE537">
            <v>2</v>
          </cell>
          <cell r="AF537">
            <v>2</v>
          </cell>
          <cell r="AH537">
            <v>11.860999999999999</v>
          </cell>
          <cell r="AI537">
            <v>21.32</v>
          </cell>
          <cell r="AJ537">
            <v>11.3171</v>
          </cell>
          <cell r="AK537">
            <v>6</v>
          </cell>
          <cell r="AL537">
            <v>50.498099999999994</v>
          </cell>
          <cell r="AM537">
            <v>31.764705882352942</v>
          </cell>
          <cell r="AN537">
            <v>19.058823529411764</v>
          </cell>
          <cell r="AO537">
            <v>22.941176470588236</v>
          </cell>
          <cell r="AP537">
            <v>26.47058823529412</v>
          </cell>
          <cell r="AQ537">
            <v>30.542986425339372</v>
          </cell>
        </row>
        <row r="538">
          <cell r="B538" t="str">
            <v xml:space="preserve">   DD</v>
          </cell>
          <cell r="I538">
            <v>23.302764056338027</v>
          </cell>
          <cell r="J538">
            <v>21.420200000000001</v>
          </cell>
          <cell r="L538">
            <v>44.722964056338029</v>
          </cell>
          <cell r="N538">
            <v>97.666612838213297</v>
          </cell>
          <cell r="O538">
            <v>23.631483414690589</v>
          </cell>
          <cell r="Q538">
            <v>121.29809625290389</v>
          </cell>
          <cell r="S538">
            <v>121.29809625290389</v>
          </cell>
          <cell r="U538">
            <v>260.64499999999998</v>
          </cell>
          <cell r="V538">
            <v>0</v>
          </cell>
          <cell r="W538">
            <v>0</v>
          </cell>
          <cell r="X538">
            <v>843.47399999999993</v>
          </cell>
          <cell r="Y538">
            <v>0</v>
          </cell>
          <cell r="Z538">
            <v>0</v>
          </cell>
          <cell r="AA538">
            <v>911.18199040000002</v>
          </cell>
          <cell r="AB538">
            <v>0</v>
          </cell>
          <cell r="AC538">
            <v>0</v>
          </cell>
          <cell r="AD538">
            <v>694.9</v>
          </cell>
          <cell r="AE538">
            <v>0</v>
          </cell>
          <cell r="AF538">
            <v>0</v>
          </cell>
          <cell r="AH538">
            <v>260.64499999999998</v>
          </cell>
          <cell r="AI538">
            <v>843.47399999999993</v>
          </cell>
          <cell r="AJ538">
            <v>911.18199040000002</v>
          </cell>
          <cell r="AK538">
            <v>694.9</v>
          </cell>
          <cell r="AL538">
            <v>2710.2009904000001</v>
          </cell>
          <cell r="AM538">
            <v>3678.8823529411766</v>
          </cell>
          <cell r="AN538">
            <v>2207.329411764706</v>
          </cell>
          <cell r="AO538">
            <v>2656.9705882352946</v>
          </cell>
          <cell r="AP538">
            <v>3065.7352941176473</v>
          </cell>
          <cell r="AQ538">
            <v>3537.3868778280548</v>
          </cell>
        </row>
        <row r="539">
          <cell r="B539" t="str">
            <v xml:space="preserve">   3M</v>
          </cell>
          <cell r="I539">
            <v>0</v>
          </cell>
          <cell r="L539">
            <v>0</v>
          </cell>
          <cell r="N539">
            <v>50.313103583322004</v>
          </cell>
          <cell r="O539">
            <v>12.17379448635576</v>
          </cell>
          <cell r="Q539">
            <v>62.486898069677764</v>
          </cell>
          <cell r="S539">
            <v>62.486898069677764</v>
          </cell>
          <cell r="U539">
            <v>0</v>
          </cell>
          <cell r="V539">
            <v>0</v>
          </cell>
          <cell r="W539">
            <v>0</v>
          </cell>
          <cell r="X539">
            <v>0</v>
          </cell>
          <cell r="Y539">
            <v>0</v>
          </cell>
          <cell r="Z539">
            <v>0</v>
          </cell>
          <cell r="AA539">
            <v>0</v>
          </cell>
          <cell r="AB539">
            <v>0</v>
          </cell>
          <cell r="AC539">
            <v>0</v>
          </cell>
          <cell r="AD539">
            <v>0</v>
          </cell>
          <cell r="AE539">
            <v>0</v>
          </cell>
          <cell r="AF539">
            <v>0</v>
          </cell>
          <cell r="AH539">
            <v>0</v>
          </cell>
          <cell r="AI539">
            <v>0</v>
          </cell>
          <cell r="AJ539">
            <v>0</v>
          </cell>
          <cell r="AK539">
            <v>0</v>
          </cell>
          <cell r="AL539">
            <v>0</v>
          </cell>
          <cell r="AM539">
            <v>0</v>
          </cell>
          <cell r="AN539">
            <v>0</v>
          </cell>
          <cell r="AO539">
            <v>0</v>
          </cell>
          <cell r="AP539">
            <v>0</v>
          </cell>
          <cell r="AQ539">
            <v>0</v>
          </cell>
        </row>
        <row r="540">
          <cell r="B540" t="str">
            <v xml:space="preserve">   Gosser</v>
          </cell>
          <cell r="I540">
            <v>0</v>
          </cell>
          <cell r="L540">
            <v>0</v>
          </cell>
          <cell r="N540">
            <v>0</v>
          </cell>
          <cell r="O540">
            <v>0</v>
          </cell>
          <cell r="Q540">
            <v>0</v>
          </cell>
          <cell r="S540">
            <v>0</v>
          </cell>
          <cell r="U540">
            <v>54.825999999999993</v>
          </cell>
          <cell r="V540">
            <v>51.584000000000003</v>
          </cell>
          <cell r="W540">
            <v>62.344000000000001</v>
          </cell>
          <cell r="X540">
            <v>88.538000000000011</v>
          </cell>
          <cell r="Y540">
            <v>101.967</v>
          </cell>
          <cell r="Z540">
            <v>114.8</v>
          </cell>
          <cell r="AA540">
            <v>99.999618100000006</v>
          </cell>
          <cell r="AB540">
            <v>117.18</v>
          </cell>
          <cell r="AC540">
            <v>87</v>
          </cell>
          <cell r="AD540">
            <v>76.7</v>
          </cell>
          <cell r="AE540">
            <v>88.7</v>
          </cell>
          <cell r="AF540">
            <v>90.7</v>
          </cell>
          <cell r="AH540">
            <v>168.75399999999999</v>
          </cell>
          <cell r="AI540">
            <v>305.30500000000001</v>
          </cell>
          <cell r="AJ540">
            <v>304.17961810000003</v>
          </cell>
          <cell r="AK540">
            <v>256.10000000000002</v>
          </cell>
          <cell r="AL540">
            <v>1034.3386181000001</v>
          </cell>
          <cell r="AM540">
            <v>1355.8235294117649</v>
          </cell>
          <cell r="AN540">
            <v>813.49411764705894</v>
          </cell>
          <cell r="AO540">
            <v>979.20588235294133</v>
          </cell>
          <cell r="AP540">
            <v>1129.8529411764707</v>
          </cell>
          <cell r="AQ540">
            <v>1303.6764705882354</v>
          </cell>
        </row>
        <row r="541">
          <cell r="B541" t="str">
            <v xml:space="preserve">   Other</v>
          </cell>
          <cell r="I541">
            <v>3.8922432676056342</v>
          </cell>
          <cell r="J541">
            <v>3.5778000000000003</v>
          </cell>
          <cell r="L541">
            <v>7.4700432676056341</v>
          </cell>
          <cell r="N541">
            <v>0</v>
          </cell>
          <cell r="O541">
            <v>0</v>
          </cell>
          <cell r="Q541">
            <v>0</v>
          </cell>
          <cell r="S541">
            <v>0</v>
          </cell>
          <cell r="U541">
            <v>102.755</v>
          </cell>
          <cell r="V541">
            <v>88.025000000000006</v>
          </cell>
          <cell r="W541">
            <v>130.19999999999999</v>
          </cell>
          <cell r="X541">
            <v>260.24</v>
          </cell>
          <cell r="Y541">
            <v>288.03399999999999</v>
          </cell>
          <cell r="Z541">
            <v>465.40199999999999</v>
          </cell>
          <cell r="AA541">
            <v>344.7576904</v>
          </cell>
          <cell r="AB541">
            <v>397.13799999999998</v>
          </cell>
          <cell r="AC541">
            <v>287.3</v>
          </cell>
          <cell r="AD541">
            <v>241.3</v>
          </cell>
          <cell r="AE541">
            <v>263.8</v>
          </cell>
          <cell r="AF541">
            <v>268.8</v>
          </cell>
          <cell r="AH541">
            <v>320.98</v>
          </cell>
          <cell r="AI541">
            <v>1013.6759999999999</v>
          </cell>
          <cell r="AJ541">
            <v>1029.1956903999999</v>
          </cell>
          <cell r="AK541">
            <v>773.90000000000009</v>
          </cell>
          <cell r="AL541">
            <v>3137.7516903999999</v>
          </cell>
          <cell r="AM541">
            <v>4097.1176470588243</v>
          </cell>
          <cell r="AN541">
            <v>2458.2705882352948</v>
          </cell>
          <cell r="AO541">
            <v>2959.0294117647068</v>
          </cell>
          <cell r="AP541">
            <v>3414.2647058823541</v>
          </cell>
          <cell r="AQ541">
            <v>3939.5361990950241</v>
          </cell>
        </row>
        <row r="542">
          <cell r="B542" t="str">
            <v>Sales (000'HL)</v>
          </cell>
          <cell r="I542">
            <v>51.561290028169012</v>
          </cell>
          <cell r="J542">
            <v>47.395800000000001</v>
          </cell>
          <cell r="L542">
            <v>98.957090028169006</v>
          </cell>
          <cell r="N542">
            <v>465.51400000000001</v>
          </cell>
          <cell r="O542">
            <v>112.6361</v>
          </cell>
          <cell r="Q542">
            <v>578.15010000000007</v>
          </cell>
          <cell r="S542">
            <v>578.15010000000007</v>
          </cell>
          <cell r="U542">
            <v>20.550999999999998</v>
          </cell>
          <cell r="V542">
            <v>17.605</v>
          </cell>
          <cell r="W542">
            <v>24.608000000000001</v>
          </cell>
          <cell r="X542">
            <v>50.048000000000002</v>
          </cell>
          <cell r="Y542">
            <v>56.115000000000002</v>
          </cell>
          <cell r="Z542">
            <v>65.400000000000006</v>
          </cell>
          <cell r="AA542">
            <v>46.130800000000001</v>
          </cell>
          <cell r="AB542">
            <v>49.2</v>
          </cell>
          <cell r="AC542">
            <v>34</v>
          </cell>
          <cell r="AD542">
            <v>28</v>
          </cell>
          <cell r="AE542">
            <v>28</v>
          </cell>
          <cell r="AF542">
            <v>29</v>
          </cell>
          <cell r="AH542">
            <v>84.516178736633663</v>
          </cell>
          <cell r="AI542">
            <v>171.56300000000002</v>
          </cell>
          <cell r="AJ542">
            <v>129.33080000000001</v>
          </cell>
          <cell r="AK542">
            <v>85</v>
          </cell>
          <cell r="AL542">
            <v>470.40997873663372</v>
          </cell>
          <cell r="AM542">
            <v>450</v>
          </cell>
          <cell r="AN542">
            <v>270</v>
          </cell>
          <cell r="AO542">
            <v>325</v>
          </cell>
          <cell r="AP542">
            <v>375</v>
          </cell>
          <cell r="AQ542">
            <v>375</v>
          </cell>
        </row>
        <row r="543">
          <cell r="B543" t="str">
            <v>Average $/HL, net of VAT &amp; excise tax</v>
          </cell>
          <cell r="I543">
            <v>112.35172736824782</v>
          </cell>
          <cell r="J543">
            <v>112.35172736824782</v>
          </cell>
          <cell r="L543">
            <v>112.35172736824782</v>
          </cell>
          <cell r="N543">
            <v>59.057300102682198</v>
          </cell>
          <cell r="O543">
            <v>62.01373884780422</v>
          </cell>
          <cell r="Q543">
            <v>59.633278088571039</v>
          </cell>
          <cell r="S543">
            <v>59.633278088571039</v>
          </cell>
          <cell r="U543">
            <v>47.23541433506886</v>
          </cell>
          <cell r="V543">
            <v>46.709468236369325</v>
          </cell>
          <cell r="W543">
            <v>64.780313651387075</v>
          </cell>
          <cell r="X543">
            <v>56.606720048753182</v>
          </cell>
          <cell r="Y543">
            <v>53.283964848970854</v>
          </cell>
          <cell r="Z543">
            <v>50.076452599388375</v>
          </cell>
          <cell r="AA543">
            <v>47.239952395637602</v>
          </cell>
          <cell r="AB543">
            <v>46.805030916175248</v>
          </cell>
          <cell r="AC543">
            <v>46.721915898597963</v>
          </cell>
          <cell r="AD543">
            <v>46.752321923203901</v>
          </cell>
          <cell r="AE543">
            <v>46.752321923203901</v>
          </cell>
          <cell r="AF543">
            <v>46.803088262188133</v>
          </cell>
          <cell r="AH543">
            <v>55.536437319148533</v>
          </cell>
          <cell r="AI543">
            <v>53.030564938244247</v>
          </cell>
          <cell r="AJ543">
            <v>46.938312123645964</v>
          </cell>
          <cell r="AK543">
            <v>46.76964220356323</v>
          </cell>
          <cell r="AL543">
            <v>50.674518819275882</v>
          </cell>
          <cell r="AM543">
            <v>53.20824476023968</v>
          </cell>
          <cell r="AN543">
            <v>52.194754383854161</v>
          </cell>
          <cell r="AO543">
            <v>51.738683714480672</v>
          </cell>
          <cell r="AP543">
            <v>51.688009195661401</v>
          </cell>
          <cell r="AQ543">
            <v>51.688009195661401</v>
          </cell>
        </row>
        <row r="545">
          <cell r="J545" t="str">
            <v/>
          </cell>
          <cell r="O545" t="str">
            <v/>
          </cell>
          <cell r="T545" t="str">
            <v/>
          </cell>
        </row>
        <row r="546">
          <cell r="F546">
            <v>1999</v>
          </cell>
          <cell r="G546">
            <v>2000</v>
          </cell>
          <cell r="I546" t="str">
            <v>9m 2001</v>
          </cell>
          <cell r="J546" t="str">
            <v>Q4 2001</v>
          </cell>
          <cell r="L546">
            <v>2001</v>
          </cell>
          <cell r="N546" t="str">
            <v>9 m 2002</v>
          </cell>
          <cell r="O546" t="str">
            <v xml:space="preserve">Q4 2002 </v>
          </cell>
          <cell r="Q546">
            <v>2002</v>
          </cell>
          <cell r="S546" t="str">
            <v>2002 PF</v>
          </cell>
          <cell r="T546" t="str">
            <v/>
          </cell>
          <cell r="U546" t="str">
            <v>Jan 2003</v>
          </cell>
          <cell r="V546" t="str">
            <v>Feb 2003</v>
          </cell>
          <cell r="W546" t="str">
            <v>Mar 2003</v>
          </cell>
          <cell r="X546" t="str">
            <v>Apr 2003</v>
          </cell>
          <cell r="Y546" t="str">
            <v>May 2003</v>
          </cell>
          <cell r="Z546" t="str">
            <v>Jun 2003</v>
          </cell>
          <cell r="AA546" t="str">
            <v>Jul 2003</v>
          </cell>
          <cell r="AB546" t="str">
            <v>Aug 2003</v>
          </cell>
          <cell r="AC546" t="str">
            <v>Sep 2003</v>
          </cell>
          <cell r="AD546" t="str">
            <v>Oct 2003</v>
          </cell>
          <cell r="AE546" t="str">
            <v>Nov 2003</v>
          </cell>
          <cell r="AF546" t="str">
            <v>Dec 2003</v>
          </cell>
          <cell r="AH546" t="str">
            <v>Q1 2003</v>
          </cell>
          <cell r="AI546" t="str">
            <v>Q2 2003</v>
          </cell>
          <cell r="AJ546" t="str">
            <v>Q3 2003</v>
          </cell>
          <cell r="AK546" t="str">
            <v>Q4 2003</v>
          </cell>
          <cell r="AL546">
            <v>2003</v>
          </cell>
          <cell r="AM546">
            <v>2004</v>
          </cell>
          <cell r="AN546">
            <v>2005</v>
          </cell>
          <cell r="AO546">
            <v>2006</v>
          </cell>
          <cell r="AP546">
            <v>2007</v>
          </cell>
          <cell r="AQ546">
            <v>2008</v>
          </cell>
        </row>
        <row r="548">
          <cell r="B548" t="str">
            <v>Total Revenues</v>
          </cell>
          <cell r="F548">
            <v>0</v>
          </cell>
          <cell r="G548">
            <v>0</v>
          </cell>
          <cell r="I548">
            <v>5793</v>
          </cell>
          <cell r="J548">
            <v>5325</v>
          </cell>
          <cell r="L548">
            <v>11118</v>
          </cell>
          <cell r="N548">
            <v>27492</v>
          </cell>
          <cell r="O548">
            <v>6984.9856902351612</v>
          </cell>
          <cell r="Q548">
            <v>34476.98569023516</v>
          </cell>
          <cell r="S548">
            <v>34476.98569023516</v>
          </cell>
          <cell r="T548" t="str">
            <v/>
          </cell>
          <cell r="U548">
            <v>970.73500000000001</v>
          </cell>
          <cell r="V548">
            <v>822.32018830128197</v>
          </cell>
          <cell r="W548">
            <v>1594.1139583333334</v>
          </cell>
          <cell r="X548">
            <v>2833.0531249999995</v>
          </cell>
          <cell r="Y548">
            <v>2990.0296874999995</v>
          </cell>
          <cell r="Z548">
            <v>3275</v>
          </cell>
          <cell r="AA548">
            <v>2179.2167959726789</v>
          </cell>
          <cell r="AB548">
            <v>2302.8075210758225</v>
          </cell>
          <cell r="AC548">
            <v>1588.5451405523308</v>
          </cell>
          <cell r="AD548">
            <v>1309.0650138497092</v>
          </cell>
          <cell r="AE548">
            <v>1309.0650138497092</v>
          </cell>
          <cell r="AF548">
            <v>1357.2895596034559</v>
          </cell>
          <cell r="AH548">
            <v>4693.7274628610094</v>
          </cell>
          <cell r="AI548">
            <v>9098.0828124999989</v>
          </cell>
          <cell r="AJ548">
            <v>6070.5694576008318</v>
          </cell>
          <cell r="AK548">
            <v>3975.4195873028743</v>
          </cell>
          <cell r="AL548">
            <v>23837.799320264712</v>
          </cell>
          <cell r="AM548">
            <v>20970.517187386191</v>
          </cell>
          <cell r="AN548">
            <v>12353.551509607256</v>
          </cell>
          <cell r="AO548">
            <v>15524.72224190528</v>
          </cell>
          <cell r="AP548">
            <v>18026.944221851587</v>
          </cell>
          <cell r="AQ548">
            <v>19383.003448373027</v>
          </cell>
        </row>
        <row r="549">
          <cell r="B549" t="str">
            <v>$/HL</v>
          </cell>
          <cell r="N549">
            <v>59.057300102682198</v>
          </cell>
          <cell r="O549">
            <v>62.01373884780422</v>
          </cell>
          <cell r="Q549">
            <v>59.633278088571039</v>
          </cell>
          <cell r="S549">
            <v>59.633278088571039</v>
          </cell>
          <cell r="U549">
            <v>47.23541433506886</v>
          </cell>
          <cell r="V549">
            <v>46.709468236369325</v>
          </cell>
          <cell r="W549">
            <v>64.780313651387075</v>
          </cell>
          <cell r="X549">
            <v>56.606720048753182</v>
          </cell>
          <cell r="Y549">
            <v>53.283964848970854</v>
          </cell>
          <cell r="Z549">
            <v>50.076452599388375</v>
          </cell>
          <cell r="AA549">
            <v>47.239952395637602</v>
          </cell>
          <cell r="AB549">
            <v>46.805030916175248</v>
          </cell>
          <cell r="AC549">
            <v>46.721915898597963</v>
          </cell>
          <cell r="AD549">
            <v>46.752321923203901</v>
          </cell>
          <cell r="AE549">
            <v>46.752321923203901</v>
          </cell>
          <cell r="AF549">
            <v>46.803088262188133</v>
          </cell>
          <cell r="AH549">
            <v>55.536437319148533</v>
          </cell>
          <cell r="AI549">
            <v>53.030564938244247</v>
          </cell>
          <cell r="AJ549">
            <v>46.938312123645964</v>
          </cell>
          <cell r="AK549">
            <v>46.76964220356323</v>
          </cell>
          <cell r="AL549">
            <v>50.674518819275882</v>
          </cell>
          <cell r="AM549">
            <v>46.601149305302648</v>
          </cell>
          <cell r="AN549">
            <v>45.753894480026872</v>
          </cell>
          <cell r="AO549">
            <v>47.768376128939323</v>
          </cell>
          <cell r="AP549">
            <v>48.071851258270897</v>
          </cell>
          <cell r="AQ549">
            <v>51.688009195661408</v>
          </cell>
        </row>
        <row r="551">
          <cell r="B551" t="str">
            <v>Cost of Goods Sold- Variable (Excl. Depreciation)</v>
          </cell>
          <cell r="F551">
            <v>0</v>
          </cell>
          <cell r="G551">
            <v>0</v>
          </cell>
          <cell r="I551">
            <v>5139</v>
          </cell>
          <cell r="J551">
            <v>3882</v>
          </cell>
          <cell r="L551">
            <v>9021</v>
          </cell>
          <cell r="N551">
            <v>20558</v>
          </cell>
          <cell r="O551">
            <v>5643.3095990030924</v>
          </cell>
          <cell r="Q551">
            <v>26201.309599003092</v>
          </cell>
          <cell r="S551">
            <v>26201.309599003092</v>
          </cell>
          <cell r="T551" t="str">
            <v/>
          </cell>
          <cell r="U551">
            <v>881.79452039244086</v>
          </cell>
          <cell r="V551">
            <v>749.2184724558457</v>
          </cell>
          <cell r="W551">
            <v>1266.9438757844352</v>
          </cell>
          <cell r="X551">
            <v>2362.459537533704</v>
          </cell>
          <cell r="Y551">
            <v>2464.798081317273</v>
          </cell>
          <cell r="Z551">
            <v>2691.9967879587398</v>
          </cell>
          <cell r="AA551">
            <v>1907.9491622772823</v>
          </cell>
          <cell r="AB551">
            <v>2039.7967566782088</v>
          </cell>
          <cell r="AC551">
            <v>1412.2102162509357</v>
          </cell>
          <cell r="AD551">
            <v>1178.1200180718777</v>
          </cell>
          <cell r="AE551">
            <v>1190.0731783769336</v>
          </cell>
          <cell r="AF551">
            <v>1222.4024248833989</v>
          </cell>
          <cell r="AH551">
            <v>3694.7572509283964</v>
          </cell>
          <cell r="AI551">
            <v>7519.2544068097177</v>
          </cell>
          <cell r="AJ551">
            <v>5359.9561352064266</v>
          </cell>
          <cell r="AK551">
            <v>3590.5956213322102</v>
          </cell>
          <cell r="AL551">
            <v>20164.563414276749</v>
          </cell>
          <cell r="AM551">
            <v>18754.467610162679</v>
          </cell>
          <cell r="AN551">
            <v>9163.3219214118526</v>
          </cell>
          <cell r="AO551">
            <v>11067.210099679876</v>
          </cell>
          <cell r="AP551">
            <v>12453.7983434815</v>
          </cell>
          <cell r="AQ551">
            <v>14904.653780552249</v>
          </cell>
        </row>
        <row r="552">
          <cell r="B552" t="str">
            <v>$/HL</v>
          </cell>
          <cell r="F552" t="e">
            <v>#REF!</v>
          </cell>
          <cell r="G552" t="e">
            <v>#REF!</v>
          </cell>
          <cell r="I552">
            <v>99.667793361889451</v>
          </cell>
          <cell r="J552">
            <v>81.905991670147984</v>
          </cell>
          <cell r="L552">
            <v>91.160724283950685</v>
          </cell>
          <cell r="N552">
            <v>44.161937127562219</v>
          </cell>
          <cell r="O552">
            <v>50.102139536108695</v>
          </cell>
          <cell r="Q552">
            <v>45.319216582342698</v>
          </cell>
          <cell r="S552">
            <v>45.319216582342698</v>
          </cell>
          <cell r="U552">
            <v>42.907621059434625</v>
          </cell>
          <cell r="V552">
            <v>42.557141292578571</v>
          </cell>
          <cell r="W552">
            <v>51.485040465882449</v>
          </cell>
          <cell r="X552">
            <v>47.20387503064466</v>
          </cell>
          <cell r="Y552">
            <v>43.924050277417322</v>
          </cell>
          <cell r="Z552">
            <v>41.162030396922624</v>
          </cell>
          <cell r="AA552">
            <v>41.359550718333139</v>
          </cell>
          <cell r="AB552">
            <v>41.459283672321313</v>
          </cell>
          <cell r="AC552">
            <v>41.535594595615756</v>
          </cell>
          <cell r="AD552">
            <v>42.075714931138485</v>
          </cell>
          <cell r="AE552">
            <v>42.502613513461917</v>
          </cell>
          <cell r="AF552">
            <v>42.151807754599965</v>
          </cell>
          <cell r="AH552">
            <v>43.716567717074248</v>
          </cell>
          <cell r="AI552">
            <v>43.827948956416691</v>
          </cell>
          <cell r="AJ552">
            <v>41.443771593513887</v>
          </cell>
          <cell r="AK552">
            <v>42.242301427437766</v>
          </cell>
          <cell r="AL552">
            <v>42.865934664974851</v>
          </cell>
          <cell r="AM552">
            <v>41.6765946892504</v>
          </cell>
          <cell r="AN552">
            <v>33.938229338562415</v>
          </cell>
          <cell r="AO552">
            <v>34.052954152861155</v>
          </cell>
          <cell r="AP552">
            <v>33.210128915950669</v>
          </cell>
        </row>
        <row r="553">
          <cell r="B553" t="str">
            <v>Cost of Goods Sold- Fixed (Excl. Depreciation)</v>
          </cell>
          <cell r="F553">
            <v>0</v>
          </cell>
          <cell r="G553">
            <v>0</v>
          </cell>
          <cell r="I553">
            <v>0</v>
          </cell>
          <cell r="J553">
            <v>0</v>
          </cell>
          <cell r="L553">
            <v>0</v>
          </cell>
          <cell r="N553">
            <v>0</v>
          </cell>
          <cell r="O553">
            <v>0</v>
          </cell>
          <cell r="Q553">
            <v>0</v>
          </cell>
          <cell r="S553">
            <v>0</v>
          </cell>
          <cell r="T553" t="str">
            <v/>
          </cell>
          <cell r="U553">
            <v>0</v>
          </cell>
          <cell r="V553">
            <v>0</v>
          </cell>
          <cell r="W553">
            <v>0</v>
          </cell>
          <cell r="X553">
            <v>0</v>
          </cell>
          <cell r="Y553">
            <v>0</v>
          </cell>
          <cell r="Z553">
            <v>0</v>
          </cell>
          <cell r="AA553">
            <v>0</v>
          </cell>
          <cell r="AB553">
            <v>0</v>
          </cell>
          <cell r="AC553">
            <v>0</v>
          </cell>
          <cell r="AD553">
            <v>0</v>
          </cell>
          <cell r="AE553">
            <v>0</v>
          </cell>
          <cell r="AF553">
            <v>0</v>
          </cell>
          <cell r="AH553">
            <v>0</v>
          </cell>
          <cell r="AI553">
            <v>0</v>
          </cell>
          <cell r="AJ553">
            <v>0</v>
          </cell>
          <cell r="AK553">
            <v>0</v>
          </cell>
          <cell r="AL553">
            <v>0</v>
          </cell>
          <cell r="AM553">
            <v>0</v>
          </cell>
          <cell r="AN553">
            <v>0</v>
          </cell>
          <cell r="AO553">
            <v>0</v>
          </cell>
          <cell r="AP553">
            <v>0</v>
          </cell>
          <cell r="AQ553">
            <v>0</v>
          </cell>
        </row>
        <row r="554">
          <cell r="B554" t="str">
            <v>$/HL</v>
          </cell>
          <cell r="F554" t="e">
            <v>#REF!</v>
          </cell>
          <cell r="G554" t="e">
            <v>#REF!</v>
          </cell>
          <cell r="I554">
            <v>0</v>
          </cell>
          <cell r="J554">
            <v>0</v>
          </cell>
          <cell r="L554">
            <v>0</v>
          </cell>
          <cell r="N554">
            <v>0</v>
          </cell>
          <cell r="O554">
            <v>0</v>
          </cell>
          <cell r="Q554">
            <v>0</v>
          </cell>
          <cell r="S554">
            <v>0</v>
          </cell>
          <cell r="U554">
            <v>0</v>
          </cell>
          <cell r="V554">
            <v>0</v>
          </cell>
          <cell r="W554">
            <v>0</v>
          </cell>
          <cell r="X554">
            <v>0</v>
          </cell>
          <cell r="Y554">
            <v>0</v>
          </cell>
          <cell r="Z554">
            <v>0</v>
          </cell>
          <cell r="AA554">
            <v>0</v>
          </cell>
          <cell r="AB554">
            <v>0</v>
          </cell>
          <cell r="AC554">
            <v>0</v>
          </cell>
          <cell r="AD554">
            <v>0</v>
          </cell>
          <cell r="AE554">
            <v>0</v>
          </cell>
          <cell r="AF554">
            <v>0</v>
          </cell>
          <cell r="AH554">
            <v>0</v>
          </cell>
          <cell r="AI554">
            <v>0</v>
          </cell>
          <cell r="AJ554">
            <v>0</v>
          </cell>
          <cell r="AK554">
            <v>0</v>
          </cell>
          <cell r="AL554">
            <v>0</v>
          </cell>
          <cell r="AM554">
            <v>0</v>
          </cell>
          <cell r="AN554">
            <v>0</v>
          </cell>
          <cell r="AO554">
            <v>0</v>
          </cell>
          <cell r="AP554">
            <v>0</v>
          </cell>
          <cell r="AQ554">
            <v>0</v>
          </cell>
        </row>
        <row r="556">
          <cell r="B556" t="str">
            <v>Total COGS $/HL</v>
          </cell>
          <cell r="I556">
            <v>99.667793361889451</v>
          </cell>
          <cell r="J556">
            <v>81.905991670147984</v>
          </cell>
          <cell r="L556">
            <v>91.160724283950685</v>
          </cell>
          <cell r="N556">
            <v>44.161937127562219</v>
          </cell>
          <cell r="O556">
            <v>50.102139536108695</v>
          </cell>
          <cell r="Q556">
            <v>45.319216582342698</v>
          </cell>
          <cell r="S556">
            <v>45.319216582342698</v>
          </cell>
          <cell r="U556">
            <v>42.907621059434625</v>
          </cell>
          <cell r="V556">
            <v>42.557141292578571</v>
          </cell>
          <cell r="W556">
            <v>51.485040465882449</v>
          </cell>
          <cell r="X556">
            <v>47.20387503064466</v>
          </cell>
          <cell r="Y556">
            <v>43.924050277417322</v>
          </cell>
          <cell r="Z556">
            <v>41.162030396922624</v>
          </cell>
          <cell r="AA556">
            <v>41.359550718333139</v>
          </cell>
          <cell r="AB556">
            <v>41.459283672321313</v>
          </cell>
          <cell r="AC556">
            <v>41.535594595615756</v>
          </cell>
          <cell r="AD556">
            <v>42.075714931138485</v>
          </cell>
          <cell r="AE556">
            <v>42.502613513461917</v>
          </cell>
          <cell r="AF556">
            <v>42.151807754599965</v>
          </cell>
          <cell r="AH556">
            <v>43.716567717074248</v>
          </cell>
          <cell r="AI556">
            <v>43.827948956416691</v>
          </cell>
          <cell r="AJ556">
            <v>41.443771593513887</v>
          </cell>
          <cell r="AK556">
            <v>42.242301427437766</v>
          </cell>
          <cell r="AL556">
            <v>42.865934664974851</v>
          </cell>
          <cell r="AM556">
            <v>41.6765946892504</v>
          </cell>
          <cell r="AN556">
            <v>33.938229338562415</v>
          </cell>
          <cell r="AO556">
            <v>34.052954152861155</v>
          </cell>
          <cell r="AP556">
            <v>33.210128915950669</v>
          </cell>
        </row>
        <row r="557">
          <cell r="F557" t="str">
            <v>______</v>
          </cell>
          <cell r="G557" t="str">
            <v>______</v>
          </cell>
          <cell r="I557" t="str">
            <v>______</v>
          </cell>
          <cell r="J557" t="str">
            <v>______</v>
          </cell>
          <cell r="L557" t="str">
            <v>______</v>
          </cell>
          <cell r="N557" t="str">
            <v>______</v>
          </cell>
          <cell r="O557" t="str">
            <v>______</v>
          </cell>
          <cell r="Q557" t="str">
            <v>______</v>
          </cell>
          <cell r="S557" t="str">
            <v>______</v>
          </cell>
          <cell r="T557" t="str">
            <v/>
          </cell>
          <cell r="U557" t="str">
            <v>______</v>
          </cell>
          <cell r="V557" t="str">
            <v>______</v>
          </cell>
          <cell r="W557" t="str">
            <v>______</v>
          </cell>
          <cell r="X557" t="str">
            <v>______</v>
          </cell>
          <cell r="Y557" t="str">
            <v>______</v>
          </cell>
          <cell r="Z557" t="str">
            <v>______</v>
          </cell>
          <cell r="AA557" t="str">
            <v>______</v>
          </cell>
          <cell r="AB557" t="str">
            <v>______</v>
          </cell>
          <cell r="AC557" t="str">
            <v>______</v>
          </cell>
          <cell r="AD557" t="str">
            <v>______</v>
          </cell>
          <cell r="AE557" t="str">
            <v>______</v>
          </cell>
          <cell r="AF557" t="str">
            <v>______</v>
          </cell>
          <cell r="AH557" t="str">
            <v>______</v>
          </cell>
          <cell r="AI557" t="str">
            <v>______</v>
          </cell>
          <cell r="AJ557" t="str">
            <v>______</v>
          </cell>
          <cell r="AK557" t="str">
            <v>______</v>
          </cell>
          <cell r="AL557" t="str">
            <v>______</v>
          </cell>
          <cell r="AM557" t="str">
            <v>______</v>
          </cell>
          <cell r="AN557" t="str">
            <v>______</v>
          </cell>
          <cell r="AO557" t="str">
            <v>______</v>
          </cell>
          <cell r="AP557" t="str">
            <v>______</v>
          </cell>
          <cell r="AQ557" t="str">
            <v>______</v>
          </cell>
        </row>
        <row r="558">
          <cell r="B558" t="str">
            <v>Gross Profit</v>
          </cell>
          <cell r="F558">
            <v>0</v>
          </cell>
          <cell r="G558">
            <v>0</v>
          </cell>
          <cell r="I558">
            <v>654</v>
          </cell>
          <cell r="J558">
            <v>1443</v>
          </cell>
          <cell r="L558">
            <v>2097</v>
          </cell>
          <cell r="N558">
            <v>6934</v>
          </cell>
          <cell r="O558">
            <v>1341.6760912320688</v>
          </cell>
          <cell r="Q558">
            <v>8275.6760912320678</v>
          </cell>
          <cell r="S558">
            <v>8275.6760912320678</v>
          </cell>
          <cell r="T558" t="str">
            <v/>
          </cell>
          <cell r="U558">
            <v>88.940479607559155</v>
          </cell>
          <cell r="V558">
            <v>73.101715845436274</v>
          </cell>
          <cell r="W558">
            <v>327.17008254889811</v>
          </cell>
          <cell r="X558">
            <v>470.5935874662955</v>
          </cell>
          <cell r="Y558">
            <v>525.23160618272641</v>
          </cell>
          <cell r="Z558">
            <v>583.00321204126021</v>
          </cell>
          <cell r="AA558">
            <v>271.26763369539663</v>
          </cell>
          <cell r="AB558">
            <v>263.01076439761368</v>
          </cell>
          <cell r="AC558">
            <v>176.33492430139518</v>
          </cell>
          <cell r="AD558">
            <v>130.94499577783154</v>
          </cell>
          <cell r="AE558">
            <v>118.99183547277562</v>
          </cell>
          <cell r="AF558">
            <v>134.88713472005702</v>
          </cell>
          <cell r="AH558">
            <v>998.97021193261298</v>
          </cell>
          <cell r="AI558">
            <v>1578.8284056902812</v>
          </cell>
          <cell r="AJ558">
            <v>710.61332239440526</v>
          </cell>
          <cell r="AK558">
            <v>384.82396597066418</v>
          </cell>
          <cell r="AL558">
            <v>3673.2359059879636</v>
          </cell>
          <cell r="AM558">
            <v>2216.0495772235117</v>
          </cell>
          <cell r="AN558">
            <v>3190.2295881954033</v>
          </cell>
          <cell r="AO558">
            <v>4457.5121422254033</v>
          </cell>
          <cell r="AP558">
            <v>5573.1458783700873</v>
          </cell>
          <cell r="AQ558">
            <v>4478.3496678207775</v>
          </cell>
        </row>
        <row r="560">
          <cell r="B560" t="str">
            <v>Sales - Variable commercial exp. (Excl. Amortization)</v>
          </cell>
          <cell r="F560">
            <v>0</v>
          </cell>
          <cell r="G560">
            <v>0</v>
          </cell>
          <cell r="I560">
            <v>582</v>
          </cell>
          <cell r="J560">
            <v>978</v>
          </cell>
          <cell r="L560">
            <v>1560</v>
          </cell>
          <cell r="N560">
            <v>1017</v>
          </cell>
          <cell r="O560">
            <v>149.32940339791608</v>
          </cell>
          <cell r="Q560">
            <v>1166.3294033979162</v>
          </cell>
          <cell r="S560">
            <v>1166.3294033979162</v>
          </cell>
          <cell r="T560" t="str">
            <v/>
          </cell>
          <cell r="U560">
            <v>0</v>
          </cell>
          <cell r="V560">
            <v>0</v>
          </cell>
          <cell r="W560">
            <v>0</v>
          </cell>
          <cell r="X560">
            <v>0</v>
          </cell>
          <cell r="Y560">
            <v>0</v>
          </cell>
          <cell r="Z560">
            <v>0</v>
          </cell>
          <cell r="AA560">
            <v>0</v>
          </cell>
          <cell r="AB560">
            <v>0</v>
          </cell>
          <cell r="AC560">
            <v>0</v>
          </cell>
          <cell r="AD560">
            <v>0</v>
          </cell>
          <cell r="AE560">
            <v>0</v>
          </cell>
          <cell r="AF560">
            <v>0</v>
          </cell>
          <cell r="AH560">
            <v>161.73488008330426</v>
          </cell>
          <cell r="AI560">
            <v>368</v>
          </cell>
          <cell r="AJ560">
            <v>277.41257963546917</v>
          </cell>
          <cell r="AK560">
            <v>237.02080285376218</v>
          </cell>
          <cell r="AL560">
            <v>1044.1682625725357</v>
          </cell>
          <cell r="AM560">
            <v>998.86426605909276</v>
          </cell>
          <cell r="AN560">
            <v>599.31855963545559</v>
          </cell>
          <cell r="AO560">
            <v>721.40196993156701</v>
          </cell>
          <cell r="AP560">
            <v>832.38688838257724</v>
          </cell>
          <cell r="AQ560">
            <v>0</v>
          </cell>
        </row>
        <row r="561">
          <cell r="B561" t="str">
            <v>Sales - Variable marketing exp. (Excl. Amortization)</v>
          </cell>
          <cell r="I561">
            <v>0</v>
          </cell>
          <cell r="J561">
            <v>0</v>
          </cell>
          <cell r="L561">
            <v>0</v>
          </cell>
          <cell r="N561">
            <v>0</v>
          </cell>
          <cell r="O561">
            <v>0</v>
          </cell>
          <cell r="Q561">
            <v>0</v>
          </cell>
          <cell r="S561">
            <v>0</v>
          </cell>
          <cell r="U561">
            <v>0</v>
          </cell>
          <cell r="V561">
            <v>0</v>
          </cell>
          <cell r="W561">
            <v>0</v>
          </cell>
          <cell r="X561">
            <v>0</v>
          </cell>
          <cell r="Y561">
            <v>0</v>
          </cell>
          <cell r="Z561">
            <v>0</v>
          </cell>
          <cell r="AA561">
            <v>0</v>
          </cell>
          <cell r="AB561">
            <v>0</v>
          </cell>
          <cell r="AC561">
            <v>0</v>
          </cell>
          <cell r="AD561">
            <v>0</v>
          </cell>
          <cell r="AE561">
            <v>0</v>
          </cell>
          <cell r="AF561">
            <v>0</v>
          </cell>
          <cell r="AH561">
            <v>0</v>
          </cell>
          <cell r="AI561">
            <v>0</v>
          </cell>
          <cell r="AJ561">
            <v>0</v>
          </cell>
          <cell r="AK561">
            <v>0</v>
          </cell>
          <cell r="AL561">
            <v>0</v>
          </cell>
          <cell r="AM561">
            <v>0</v>
          </cell>
          <cell r="AN561">
            <v>0</v>
          </cell>
          <cell r="AO561">
            <v>0</v>
          </cell>
          <cell r="AP561">
            <v>0</v>
          </cell>
          <cell r="AQ561">
            <v>0</v>
          </cell>
        </row>
        <row r="562">
          <cell r="B562" t="str">
            <v>G&amp;A - Fixed (Excl. Amortization)</v>
          </cell>
          <cell r="F562">
            <v>0</v>
          </cell>
          <cell r="G562">
            <v>0</v>
          </cell>
          <cell r="I562">
            <v>0</v>
          </cell>
          <cell r="J562">
            <v>0</v>
          </cell>
          <cell r="L562">
            <v>0</v>
          </cell>
          <cell r="N562">
            <v>74</v>
          </cell>
          <cell r="O562">
            <v>0</v>
          </cell>
          <cell r="Q562">
            <v>74</v>
          </cell>
          <cell r="S562">
            <v>74</v>
          </cell>
          <cell r="T562" t="str">
            <v/>
          </cell>
          <cell r="U562">
            <v>0</v>
          </cell>
          <cell r="V562">
            <v>0</v>
          </cell>
          <cell r="W562">
            <v>0</v>
          </cell>
          <cell r="X562">
            <v>0</v>
          </cell>
          <cell r="Y562">
            <v>0</v>
          </cell>
          <cell r="Z562">
            <v>0</v>
          </cell>
          <cell r="AA562">
            <v>0</v>
          </cell>
          <cell r="AB562">
            <v>0</v>
          </cell>
          <cell r="AC562">
            <v>0</v>
          </cell>
          <cell r="AD562">
            <v>0</v>
          </cell>
          <cell r="AE562">
            <v>0</v>
          </cell>
          <cell r="AF562">
            <v>0</v>
          </cell>
          <cell r="AH562">
            <v>0</v>
          </cell>
          <cell r="AI562">
            <v>0</v>
          </cell>
          <cell r="AJ562">
            <v>0</v>
          </cell>
          <cell r="AK562">
            <v>0</v>
          </cell>
          <cell r="AL562">
            <v>0</v>
          </cell>
          <cell r="AM562">
            <v>0</v>
          </cell>
          <cell r="AN562">
            <v>0</v>
          </cell>
          <cell r="AO562">
            <v>0</v>
          </cell>
          <cell r="AP562">
            <v>0</v>
          </cell>
          <cell r="AQ562">
            <v>0</v>
          </cell>
        </row>
        <row r="563">
          <cell r="F563" t="str">
            <v>______</v>
          </cell>
          <cell r="G563" t="str">
            <v>______</v>
          </cell>
          <cell r="I563" t="str">
            <v>______</v>
          </cell>
          <cell r="J563" t="str">
            <v>______</v>
          </cell>
          <cell r="L563" t="str">
            <v>______</v>
          </cell>
          <cell r="N563" t="str">
            <v>______</v>
          </cell>
          <cell r="O563" t="str">
            <v>______</v>
          </cell>
          <cell r="Q563" t="str">
            <v>______</v>
          </cell>
          <cell r="S563" t="str">
            <v>______</v>
          </cell>
          <cell r="T563" t="str">
            <v/>
          </cell>
          <cell r="U563" t="str">
            <v>______</v>
          </cell>
          <cell r="V563" t="str">
            <v>______</v>
          </cell>
          <cell r="W563" t="str">
            <v>______</v>
          </cell>
          <cell r="X563" t="str">
            <v>______</v>
          </cell>
          <cell r="Y563" t="str">
            <v>______</v>
          </cell>
          <cell r="Z563" t="str">
            <v>______</v>
          </cell>
          <cell r="AA563" t="str">
            <v>______</v>
          </cell>
          <cell r="AB563" t="str">
            <v>______</v>
          </cell>
          <cell r="AC563" t="str">
            <v>______</v>
          </cell>
          <cell r="AD563" t="str">
            <v>______</v>
          </cell>
          <cell r="AE563" t="str">
            <v>______</v>
          </cell>
          <cell r="AF563" t="str">
            <v>______</v>
          </cell>
          <cell r="AH563" t="str">
            <v>______</v>
          </cell>
          <cell r="AI563" t="str">
            <v>______</v>
          </cell>
          <cell r="AJ563" t="str">
            <v>______</v>
          </cell>
          <cell r="AK563" t="str">
            <v>______</v>
          </cell>
          <cell r="AL563" t="str">
            <v>______</v>
          </cell>
          <cell r="AM563" t="str">
            <v>______</v>
          </cell>
          <cell r="AN563" t="str">
            <v>______</v>
          </cell>
          <cell r="AO563" t="str">
            <v>______</v>
          </cell>
          <cell r="AP563" t="str">
            <v>______</v>
          </cell>
          <cell r="AQ563" t="str">
            <v>______</v>
          </cell>
        </row>
        <row r="565">
          <cell r="B565" t="str">
            <v>EBITDA</v>
          </cell>
          <cell r="F565">
            <v>0</v>
          </cell>
          <cell r="G565">
            <v>0</v>
          </cell>
          <cell r="I565">
            <v>72</v>
          </cell>
          <cell r="J565">
            <v>465</v>
          </cell>
          <cell r="L565">
            <v>537</v>
          </cell>
          <cell r="N565">
            <v>5843</v>
          </cell>
          <cell r="O565">
            <v>1192.3466878341526</v>
          </cell>
          <cell r="Q565">
            <v>7035.3466878341515</v>
          </cell>
          <cell r="S565">
            <v>7035.3466878341515</v>
          </cell>
          <cell r="U565">
            <v>88.940479607559155</v>
          </cell>
          <cell r="V565">
            <v>73.101715845436274</v>
          </cell>
          <cell r="W565">
            <v>327.17008254889811</v>
          </cell>
          <cell r="X565">
            <v>470.5935874662955</v>
          </cell>
          <cell r="Y565">
            <v>525.23160618272641</v>
          </cell>
          <cell r="Z565">
            <v>583.00321204126021</v>
          </cell>
          <cell r="AA565">
            <v>271.26763369539663</v>
          </cell>
          <cell r="AB565">
            <v>263.01076439761368</v>
          </cell>
          <cell r="AC565">
            <v>176.33492430139518</v>
          </cell>
          <cell r="AD565">
            <v>130.94499577783154</v>
          </cell>
          <cell r="AE565">
            <v>118.99183547277562</v>
          </cell>
          <cell r="AF565">
            <v>134.88713472005702</v>
          </cell>
          <cell r="AH565">
            <v>837.23533184930875</v>
          </cell>
          <cell r="AI565">
            <v>1210.8284056902812</v>
          </cell>
          <cell r="AJ565">
            <v>433.20074275893609</v>
          </cell>
          <cell r="AK565">
            <v>147.803163116902</v>
          </cell>
          <cell r="AL565">
            <v>2629.0676434154279</v>
          </cell>
          <cell r="AM565">
            <v>1217.1853111644191</v>
          </cell>
          <cell r="AN565">
            <v>2590.9110285599477</v>
          </cell>
          <cell r="AO565">
            <v>3736.1101722938365</v>
          </cell>
          <cell r="AP565">
            <v>4740.7589899875102</v>
          </cell>
          <cell r="AQ565">
            <v>4478.3496678207775</v>
          </cell>
        </row>
        <row r="566">
          <cell r="B566" t="str">
            <v xml:space="preserve"> EBITDA/HL</v>
          </cell>
          <cell r="I566">
            <v>1.3963964043697297</v>
          </cell>
          <cell r="J566">
            <v>9.8109959110300906</v>
          </cell>
          <cell r="L566">
            <v>5.426594495120443</v>
          </cell>
          <cell r="N566">
            <v>12.551717026770408</v>
          </cell>
          <cell r="O566">
            <v>10.585830722425161</v>
          </cell>
          <cell r="Q566">
            <v>12.168720005123497</v>
          </cell>
          <cell r="S566">
            <v>12.168720005123497</v>
          </cell>
          <cell r="U566">
            <v>4.3277932756342352</v>
          </cell>
          <cell r="V566">
            <v>4.1523269437907571</v>
          </cell>
          <cell r="W566">
            <v>13.295273185504637</v>
          </cell>
          <cell r="X566">
            <v>9.4028450181085255</v>
          </cell>
          <cell r="Y566">
            <v>9.3599145715535315</v>
          </cell>
          <cell r="Z566">
            <v>8.9144222024657509</v>
          </cell>
          <cell r="AA566">
            <v>5.8804016773044605</v>
          </cell>
          <cell r="AB566">
            <v>5.3457472438539364</v>
          </cell>
          <cell r="AC566">
            <v>5.1863213029822113</v>
          </cell>
          <cell r="AD566">
            <v>4.6766069920654116</v>
          </cell>
          <cell r="AE566">
            <v>4.2497084097419862</v>
          </cell>
          <cell r="AF566">
            <v>4.6512805075881731</v>
          </cell>
          <cell r="AH566">
            <v>9.9062137494203562</v>
          </cell>
          <cell r="AI566">
            <v>7.0576313406170392</v>
          </cell>
          <cell r="AJ566">
            <v>3.3495558889215564</v>
          </cell>
          <cell r="AK566">
            <v>1.7388607425517881</v>
          </cell>
          <cell r="AL566">
            <v>5.5888857852808265</v>
          </cell>
          <cell r="AM566">
            <v>2.7048562470320423</v>
          </cell>
          <cell r="AN566">
            <v>9.5959667724442514</v>
          </cell>
          <cell r="AO566">
            <v>11.495723607057959</v>
          </cell>
          <cell r="AP566">
            <v>12.642023973300027</v>
          </cell>
          <cell r="AQ566">
            <v>0</v>
          </cell>
        </row>
        <row r="567">
          <cell r="B567" t="str">
            <v>EBITDA Margin</v>
          </cell>
          <cell r="F567">
            <v>0</v>
          </cell>
          <cell r="G567">
            <v>0</v>
          </cell>
          <cell r="I567">
            <v>1.2428793371310202E-2</v>
          </cell>
          <cell r="J567">
            <v>8.7323943661971826E-2</v>
          </cell>
          <cell r="L567">
            <v>4.8300053966540746E-2</v>
          </cell>
          <cell r="N567">
            <v>0.21253455550705661</v>
          </cell>
          <cell r="O567">
            <v>0.17070137874455835</v>
          </cell>
          <cell r="Q567">
            <v>0.20405921651749145</v>
          </cell>
          <cell r="S567">
            <v>0.20405921651749145</v>
          </cell>
          <cell r="U567">
            <v>9.1621791330856669E-2</v>
          </cell>
          <cell r="V567">
            <v>8.8896900362433084E-2</v>
          </cell>
          <cell r="W567">
            <v>0.20523632005014161</v>
          </cell>
          <cell r="X567">
            <v>0.16610828202040709</v>
          </cell>
          <cell r="Y567">
            <v>0.17566100041698215</v>
          </cell>
          <cell r="Z567">
            <v>0.17801624795152984</v>
          </cell>
          <cell r="AA567">
            <v>0.12447941581430319</v>
          </cell>
          <cell r="AB567">
            <v>0.11421309075573137</v>
          </cell>
          <cell r="AC567">
            <v>0.11100403746794645</v>
          </cell>
          <cell r="AD567">
            <v>0.1000294060206738</v>
          </cell>
          <cell r="AE567">
            <v>9.089833905410355E-2</v>
          </cell>
          <cell r="AF567">
            <v>9.9379777708940367E-2</v>
          </cell>
          <cell r="AH567">
            <v>0.1783732307582642</v>
          </cell>
          <cell r="AI567">
            <v>0.13308610513268851</v>
          </cell>
          <cell r="AJ567">
            <v>7.1360808204992132E-2</v>
          </cell>
          <cell r="AK567">
            <v>3.7179261175089982E-2</v>
          </cell>
          <cell r="AL567">
            <v>0.11028986392969739</v>
          </cell>
          <cell r="AM567">
            <v>5.8042693953993585E-2</v>
          </cell>
          <cell r="AN567">
            <v>0.2097300542718438</v>
          </cell>
          <cell r="AO567">
            <v>0.24065552440024335</v>
          </cell>
          <cell r="AP567">
            <v>0.26298184160579691</v>
          </cell>
          <cell r="AQ567">
            <v>0.23104518759174456</v>
          </cell>
        </row>
        <row r="569">
          <cell r="B569" t="str">
            <v>Non-Recurring&amp;Extraordinary Items</v>
          </cell>
          <cell r="F569">
            <v>0</v>
          </cell>
          <cell r="G569">
            <v>0</v>
          </cell>
          <cell r="I569">
            <v>0</v>
          </cell>
          <cell r="J569">
            <v>0</v>
          </cell>
          <cell r="L569">
            <v>0</v>
          </cell>
          <cell r="N569">
            <v>0</v>
          </cell>
          <cell r="O569">
            <v>-0.35099769339454934</v>
          </cell>
          <cell r="Q569">
            <v>-0.35099769339454934</v>
          </cell>
          <cell r="S569">
            <v>-0.35099769339454934</v>
          </cell>
          <cell r="T569" t="str">
            <v/>
          </cell>
          <cell r="U569">
            <v>0</v>
          </cell>
          <cell r="V569">
            <v>0</v>
          </cell>
          <cell r="W569">
            <v>0</v>
          </cell>
          <cell r="X569">
            <v>0</v>
          </cell>
          <cell r="Y569">
            <v>0</v>
          </cell>
          <cell r="Z569">
            <v>0</v>
          </cell>
          <cell r="AA569">
            <v>0</v>
          </cell>
          <cell r="AB569">
            <v>0</v>
          </cell>
          <cell r="AC569">
            <v>0</v>
          </cell>
          <cell r="AD569">
            <v>0</v>
          </cell>
          <cell r="AE569">
            <v>0</v>
          </cell>
          <cell r="AF569">
            <v>0</v>
          </cell>
          <cell r="AH569">
            <v>22.181146086459371</v>
          </cell>
          <cell r="AI569">
            <v>0</v>
          </cell>
          <cell r="AJ569">
            <v>0</v>
          </cell>
          <cell r="AK569">
            <v>0</v>
          </cell>
          <cell r="AL569">
            <v>0</v>
          </cell>
          <cell r="AM569">
            <v>0</v>
          </cell>
          <cell r="AN569">
            <v>0</v>
          </cell>
          <cell r="AO569">
            <v>0</v>
          </cell>
          <cell r="AP569">
            <v>0</v>
          </cell>
          <cell r="AQ569">
            <v>0</v>
          </cell>
        </row>
        <row r="570">
          <cell r="B570" t="str">
            <v>Forex</v>
          </cell>
          <cell r="F570">
            <v>0</v>
          </cell>
          <cell r="G570">
            <v>0</v>
          </cell>
          <cell r="I570">
            <v>0</v>
          </cell>
          <cell r="J570">
            <v>0</v>
          </cell>
          <cell r="L570">
            <v>0</v>
          </cell>
          <cell r="N570">
            <v>-23</v>
          </cell>
          <cell r="O570">
            <v>-25.363375322153793</v>
          </cell>
          <cell r="Q570">
            <v>-48.363375322153793</v>
          </cell>
          <cell r="S570">
            <v>-48.363375322153793</v>
          </cell>
          <cell r="T570" t="str">
            <v/>
          </cell>
          <cell r="U570">
            <v>0</v>
          </cell>
          <cell r="V570">
            <v>0</v>
          </cell>
          <cell r="W570">
            <v>0</v>
          </cell>
          <cell r="X570">
            <v>0</v>
          </cell>
          <cell r="Y570">
            <v>0</v>
          </cell>
          <cell r="Z570">
            <v>0</v>
          </cell>
          <cell r="AA570">
            <v>0</v>
          </cell>
          <cell r="AB570">
            <v>0</v>
          </cell>
          <cell r="AC570">
            <v>0</v>
          </cell>
          <cell r="AD570">
            <v>0</v>
          </cell>
          <cell r="AE570">
            <v>0</v>
          </cell>
          <cell r="AF570">
            <v>0</v>
          </cell>
          <cell r="AH570">
            <v>88.335006645541526</v>
          </cell>
          <cell r="AI570">
            <v>0</v>
          </cell>
          <cell r="AJ570">
            <v>0</v>
          </cell>
          <cell r="AK570">
            <v>0</v>
          </cell>
          <cell r="AL570">
            <v>0</v>
          </cell>
          <cell r="AM570">
            <v>0</v>
          </cell>
          <cell r="AN570">
            <v>0</v>
          </cell>
          <cell r="AO570">
            <v>0</v>
          </cell>
          <cell r="AP570">
            <v>0</v>
          </cell>
          <cell r="AQ570">
            <v>0</v>
          </cell>
        </row>
        <row r="571">
          <cell r="B571" t="str">
            <v>Gain/(loss) from disposal of Fixed assets</v>
          </cell>
          <cell r="F571">
            <v>0</v>
          </cell>
          <cell r="G571">
            <v>0</v>
          </cell>
          <cell r="I571">
            <v>0</v>
          </cell>
          <cell r="J571">
            <v>0</v>
          </cell>
          <cell r="L571">
            <v>0</v>
          </cell>
          <cell r="N571">
            <v>-45</v>
          </cell>
          <cell r="O571">
            <v>0</v>
          </cell>
          <cell r="Q571">
            <v>-45</v>
          </cell>
          <cell r="S571">
            <v>-45</v>
          </cell>
          <cell r="T571" t="str">
            <v/>
          </cell>
          <cell r="U571">
            <v>0</v>
          </cell>
          <cell r="V571">
            <v>0</v>
          </cell>
          <cell r="W571">
            <v>0</v>
          </cell>
          <cell r="X571">
            <v>0</v>
          </cell>
          <cell r="Y571">
            <v>0</v>
          </cell>
          <cell r="Z571">
            <v>0</v>
          </cell>
          <cell r="AA571">
            <v>0</v>
          </cell>
          <cell r="AB571">
            <v>0</v>
          </cell>
          <cell r="AC571">
            <v>0</v>
          </cell>
          <cell r="AD571">
            <v>0</v>
          </cell>
          <cell r="AE571">
            <v>0</v>
          </cell>
          <cell r="AF571">
            <v>0</v>
          </cell>
          <cell r="AH571">
            <v>-207.43090796356282</v>
          </cell>
          <cell r="AI571">
            <v>0</v>
          </cell>
          <cell r="AJ571">
            <v>0</v>
          </cell>
          <cell r="AK571">
            <v>0</v>
          </cell>
          <cell r="AL571">
            <v>0</v>
          </cell>
          <cell r="AM571">
            <v>0</v>
          </cell>
          <cell r="AN571">
            <v>0</v>
          </cell>
          <cell r="AO571">
            <v>0</v>
          </cell>
          <cell r="AP571">
            <v>0</v>
          </cell>
          <cell r="AQ571">
            <v>0</v>
          </cell>
        </row>
        <row r="573">
          <cell r="B573" t="str">
            <v>Operating Income</v>
          </cell>
          <cell r="F573">
            <v>0</v>
          </cell>
          <cell r="G573">
            <v>0</v>
          </cell>
          <cell r="I573">
            <v>72</v>
          </cell>
          <cell r="J573">
            <v>465</v>
          </cell>
          <cell r="L573">
            <v>537</v>
          </cell>
          <cell r="N573">
            <v>5775</v>
          </cell>
          <cell r="O573">
            <v>1166.6323148186043</v>
          </cell>
          <cell r="Q573">
            <v>6941.6323148186029</v>
          </cell>
          <cell r="S573">
            <v>6941.6323148186029</v>
          </cell>
          <cell r="T573" t="str">
            <v/>
          </cell>
          <cell r="U573">
            <v>88.940479607559155</v>
          </cell>
          <cell r="V573">
            <v>73.101715845436274</v>
          </cell>
          <cell r="W573">
            <v>327.17008254889811</v>
          </cell>
          <cell r="X573">
            <v>470.5935874662955</v>
          </cell>
          <cell r="Y573">
            <v>525.23160618272641</v>
          </cell>
          <cell r="Z573">
            <v>583.00321204126021</v>
          </cell>
          <cell r="AA573">
            <v>271.26763369539663</v>
          </cell>
          <cell r="AB573">
            <v>263.01076439761368</v>
          </cell>
          <cell r="AC573">
            <v>176.33492430139518</v>
          </cell>
          <cell r="AD573">
            <v>130.94499577783154</v>
          </cell>
          <cell r="AE573">
            <v>118.99183547277562</v>
          </cell>
          <cell r="AF573">
            <v>134.88713472005702</v>
          </cell>
          <cell r="AH573">
            <v>740.32057661774684</v>
          </cell>
          <cell r="AI573">
            <v>1210.8284056902812</v>
          </cell>
          <cell r="AJ573">
            <v>433.20074275893609</v>
          </cell>
          <cell r="AK573">
            <v>147.803163116902</v>
          </cell>
          <cell r="AL573">
            <v>2629.0676434154279</v>
          </cell>
          <cell r="AM573">
            <v>1217.1853111644191</v>
          </cell>
          <cell r="AN573">
            <v>2590.9110285599477</v>
          </cell>
          <cell r="AO573">
            <v>3736.1101722938365</v>
          </cell>
          <cell r="AP573">
            <v>4740.7589899875102</v>
          </cell>
          <cell r="AQ573">
            <v>4478.3496678207775</v>
          </cell>
        </row>
        <row r="575">
          <cell r="B575" t="str">
            <v>Transfer</v>
          </cell>
          <cell r="I575">
            <v>0</v>
          </cell>
          <cell r="J575">
            <v>599</v>
          </cell>
          <cell r="L575">
            <v>599</v>
          </cell>
          <cell r="N575">
            <v>2983</v>
          </cell>
          <cell r="O575">
            <v>645.97259607971444</v>
          </cell>
          <cell r="Q575">
            <v>3628.9725960797145</v>
          </cell>
          <cell r="S575">
            <v>3628.9725960797145</v>
          </cell>
          <cell r="U575">
            <v>0</v>
          </cell>
          <cell r="V575">
            <v>0</v>
          </cell>
          <cell r="W575">
            <v>0</v>
          </cell>
          <cell r="X575">
            <v>0</v>
          </cell>
          <cell r="Y575">
            <v>0</v>
          </cell>
          <cell r="Z575">
            <v>0</v>
          </cell>
          <cell r="AA575">
            <v>0</v>
          </cell>
          <cell r="AB575">
            <v>0</v>
          </cell>
          <cell r="AC575">
            <v>0</v>
          </cell>
          <cell r="AD575">
            <v>0</v>
          </cell>
          <cell r="AE575">
            <v>0</v>
          </cell>
          <cell r="AF575">
            <v>0</v>
          </cell>
          <cell r="AH575">
            <v>247.12169726701376</v>
          </cell>
          <cell r="AI575">
            <v>0</v>
          </cell>
          <cell r="AJ575">
            <v>0</v>
          </cell>
          <cell r="AK575">
            <v>0</v>
          </cell>
          <cell r="AL575">
            <v>247.12169726701376</v>
          </cell>
          <cell r="AM575">
            <v>17785.694117647061</v>
          </cell>
          <cell r="AN575">
            <v>10671.416470588236</v>
          </cell>
          <cell r="AO575">
            <v>12845.223529411767</v>
          </cell>
          <cell r="AP575">
            <v>14821.411764705883</v>
          </cell>
          <cell r="AQ575">
            <v>17101.628959276019</v>
          </cell>
        </row>
        <row r="577">
          <cell r="B577" t="str">
            <v>Depreciation</v>
          </cell>
          <cell r="F577">
            <v>0</v>
          </cell>
          <cell r="G577">
            <v>0</v>
          </cell>
          <cell r="I577">
            <v>27.54</v>
          </cell>
          <cell r="J577">
            <v>0</v>
          </cell>
          <cell r="L577">
            <v>27.54</v>
          </cell>
          <cell r="N577">
            <v>13.141990212032482</v>
          </cell>
          <cell r="O577">
            <v>13.760724141945905</v>
          </cell>
          <cell r="Q577">
            <v>26.902714353978389</v>
          </cell>
          <cell r="S577">
            <v>26.902714353978389</v>
          </cell>
          <cell r="T577" t="str">
            <v/>
          </cell>
          <cell r="U577">
            <v>7.8356312661008731</v>
          </cell>
          <cell r="V577">
            <v>7.8356312661008731</v>
          </cell>
          <cell r="W577">
            <v>7.8356312661008731</v>
          </cell>
          <cell r="X577">
            <v>7.8356312661008731</v>
          </cell>
          <cell r="Y577">
            <v>7.8356312661008731</v>
          </cell>
          <cell r="Z577">
            <v>7.8356312661008731</v>
          </cell>
          <cell r="AA577">
            <v>7.8356312661008731</v>
          </cell>
          <cell r="AB577">
            <v>7.8356312661008731</v>
          </cell>
          <cell r="AC577">
            <v>7.8356312661008731</v>
          </cell>
          <cell r="AD577">
            <v>7.8356312661008731</v>
          </cell>
          <cell r="AE577">
            <v>7.8356312661008731</v>
          </cell>
          <cell r="AF577">
            <v>7.8356312661008731</v>
          </cell>
          <cell r="AH577">
            <v>23.50689379830262</v>
          </cell>
          <cell r="AI577">
            <v>23.50689379830262</v>
          </cell>
          <cell r="AJ577">
            <v>23.50689379830262</v>
          </cell>
          <cell r="AK577">
            <v>23.50689379830262</v>
          </cell>
          <cell r="AL577">
            <v>94.027575193210481</v>
          </cell>
          <cell r="AM577">
            <v>82.717655903798899</v>
          </cell>
          <cell r="AN577">
            <v>48.728260434902268</v>
          </cell>
          <cell r="AO577">
            <v>61.236860346982972</v>
          </cell>
          <cell r="AP577">
            <v>71.10680942275583</v>
          </cell>
          <cell r="AQ577">
            <v>0</v>
          </cell>
        </row>
        <row r="578">
          <cell r="F578" t="str">
            <v>______</v>
          </cell>
          <cell r="G578" t="str">
            <v>______</v>
          </cell>
          <cell r="I578" t="str">
            <v>______</v>
          </cell>
          <cell r="J578" t="str">
            <v>______</v>
          </cell>
          <cell r="L578" t="str">
            <v>______</v>
          </cell>
          <cell r="N578" t="str">
            <v>______</v>
          </cell>
          <cell r="O578" t="str">
            <v>______</v>
          </cell>
          <cell r="Q578" t="str">
            <v>______</v>
          </cell>
          <cell r="S578" t="str">
            <v>______</v>
          </cell>
          <cell r="T578" t="str">
            <v/>
          </cell>
          <cell r="U578" t="str">
            <v>______</v>
          </cell>
          <cell r="V578" t="str">
            <v>______</v>
          </cell>
          <cell r="W578" t="str">
            <v>______</v>
          </cell>
          <cell r="X578" t="str">
            <v>______</v>
          </cell>
          <cell r="Y578" t="str">
            <v>______</v>
          </cell>
          <cell r="Z578" t="str">
            <v>______</v>
          </cell>
          <cell r="AA578" t="str">
            <v>______</v>
          </cell>
          <cell r="AB578" t="str">
            <v>______</v>
          </cell>
          <cell r="AC578" t="str">
            <v>______</v>
          </cell>
          <cell r="AD578" t="str">
            <v>______</v>
          </cell>
          <cell r="AE578" t="str">
            <v>______</v>
          </cell>
          <cell r="AF578" t="str">
            <v>______</v>
          </cell>
          <cell r="AH578" t="str">
            <v>______</v>
          </cell>
          <cell r="AI578" t="str">
            <v>______</v>
          </cell>
          <cell r="AJ578" t="str">
            <v>______</v>
          </cell>
          <cell r="AK578" t="str">
            <v>______</v>
          </cell>
          <cell r="AL578" t="str">
            <v>______</v>
          </cell>
          <cell r="AM578" t="str">
            <v>______</v>
          </cell>
          <cell r="AN578" t="str">
            <v>______</v>
          </cell>
          <cell r="AO578" t="str">
            <v>______</v>
          </cell>
          <cell r="AP578" t="str">
            <v>______</v>
          </cell>
          <cell r="AQ578" t="str">
            <v>______</v>
          </cell>
        </row>
        <row r="579">
          <cell r="B579" t="str">
            <v>EBITA</v>
          </cell>
          <cell r="F579">
            <v>0</v>
          </cell>
          <cell r="G579">
            <v>0</v>
          </cell>
          <cell r="I579">
            <v>44.46</v>
          </cell>
          <cell r="J579">
            <v>-134</v>
          </cell>
          <cell r="L579">
            <v>-89.539999999999992</v>
          </cell>
          <cell r="N579">
            <v>2778.8580097879676</v>
          </cell>
          <cell r="O579">
            <v>506.89899459694391</v>
          </cell>
          <cell r="Q579">
            <v>3285.7570043849114</v>
          </cell>
          <cell r="S579">
            <v>3285.7570043849096</v>
          </cell>
          <cell r="T579" t="str">
            <v/>
          </cell>
          <cell r="U579">
            <v>81.104848341458279</v>
          </cell>
          <cell r="V579">
            <v>65.266084579335399</v>
          </cell>
          <cell r="W579">
            <v>319.33445128279726</v>
          </cell>
          <cell r="X579">
            <v>462.75795620019466</v>
          </cell>
          <cell r="Y579">
            <v>517.39597491662551</v>
          </cell>
          <cell r="Z579">
            <v>575.16758077515931</v>
          </cell>
          <cell r="AA579">
            <v>263.43200242929578</v>
          </cell>
          <cell r="AB579">
            <v>255.17513313151281</v>
          </cell>
          <cell r="AC579">
            <v>168.4992930352943</v>
          </cell>
          <cell r="AD579">
            <v>123.10936451173066</v>
          </cell>
          <cell r="AE579">
            <v>111.15620420667474</v>
          </cell>
          <cell r="AF579">
            <v>127.05150345395614</v>
          </cell>
          <cell r="AH579">
            <v>469.69198555243048</v>
          </cell>
          <cell r="AI579">
            <v>1187.3215118919786</v>
          </cell>
          <cell r="AJ579">
            <v>409.69384896063349</v>
          </cell>
          <cell r="AK579">
            <v>124.29626931859937</v>
          </cell>
          <cell r="AL579">
            <v>2287.918370955204</v>
          </cell>
          <cell r="AM579">
            <v>-16651.226462386439</v>
          </cell>
          <cell r="AN579">
            <v>-8129.2337024631906</v>
          </cell>
          <cell r="AO579">
            <v>-9170.3502174649147</v>
          </cell>
          <cell r="AP579">
            <v>-10151.759584141128</v>
          </cell>
          <cell r="AQ579">
            <v>4478.3496678207775</v>
          </cell>
        </row>
        <row r="582">
          <cell r="B582" t="str">
            <v>CAPEX</v>
          </cell>
          <cell r="F582">
            <v>0</v>
          </cell>
          <cell r="G582">
            <v>0</v>
          </cell>
          <cell r="I582">
            <v>0</v>
          </cell>
          <cell r="J582">
            <v>6</v>
          </cell>
          <cell r="L582">
            <v>6</v>
          </cell>
          <cell r="N582">
            <v>2511.5594960068893</v>
          </cell>
          <cell r="O582">
            <v>119.84349162793478</v>
          </cell>
          <cell r="Q582">
            <v>2631.4029876348241</v>
          </cell>
          <cell r="S582">
            <v>2631.4029876348241</v>
          </cell>
          <cell r="T582" t="str">
            <v/>
          </cell>
          <cell r="U582">
            <v>31.868333333333336</v>
          </cell>
          <cell r="V582">
            <v>31.868333333333336</v>
          </cell>
          <cell r="W582">
            <v>31.868333333333336</v>
          </cell>
          <cell r="X582">
            <v>31.868333333333336</v>
          </cell>
          <cell r="Y582">
            <v>31.868333333333336</v>
          </cell>
          <cell r="Z582">
            <v>31.868333333333336</v>
          </cell>
          <cell r="AA582">
            <v>31.868333333333336</v>
          </cell>
          <cell r="AB582">
            <v>31.868333333333336</v>
          </cell>
          <cell r="AC582">
            <v>31.868333333333336</v>
          </cell>
          <cell r="AD582">
            <v>31.868333333333336</v>
          </cell>
          <cell r="AE582">
            <v>31.868333333333336</v>
          </cell>
          <cell r="AF582">
            <v>31.868333333333336</v>
          </cell>
          <cell r="AH582">
            <v>84.593435042653113</v>
          </cell>
          <cell r="AI582">
            <v>95.605000000000004</v>
          </cell>
          <cell r="AJ582">
            <v>95.605000000000004</v>
          </cell>
          <cell r="AK582">
            <v>95.605000000000004</v>
          </cell>
          <cell r="AL582">
            <v>382.42</v>
          </cell>
          <cell r="AM582">
            <v>190</v>
          </cell>
          <cell r="AN582">
            <v>48.728260434902268</v>
          </cell>
          <cell r="AO582">
            <v>61.236860346982972</v>
          </cell>
          <cell r="AP582">
            <v>71.10680942275583</v>
          </cell>
          <cell r="AQ582">
            <v>0</v>
          </cell>
        </row>
        <row r="585">
          <cell r="B585" t="str">
            <v>ASSUMPTIONS:</v>
          </cell>
        </row>
        <row r="587">
          <cell r="B587" t="str">
            <v>Average Beer $/HL, net of VAT &amp; excise tax</v>
          </cell>
          <cell r="N587">
            <v>59.057300102682198</v>
          </cell>
          <cell r="O587">
            <v>59.057300102682198</v>
          </cell>
          <cell r="Q587">
            <v>59.633278088571039</v>
          </cell>
          <cell r="S587">
            <v>59.633278088571039</v>
          </cell>
          <cell r="AH587">
            <v>48.786932653245906</v>
          </cell>
          <cell r="AI587">
            <v>47.661836673201961</v>
          </cell>
          <cell r="AJ587">
            <v>48.019389081455806</v>
          </cell>
          <cell r="AK587">
            <v>48.252714982269502</v>
          </cell>
          <cell r="AL587">
            <v>50.674518819275882</v>
          </cell>
          <cell r="AM587">
            <v>50.674518819275882</v>
          </cell>
          <cell r="AN587">
            <v>50.674518819275882</v>
          </cell>
          <cell r="AO587">
            <v>50.674518819275882</v>
          </cell>
          <cell r="AP587">
            <v>50.674518819275882</v>
          </cell>
          <cell r="AQ587">
            <v>50.674518819275882</v>
          </cell>
        </row>
        <row r="588">
          <cell r="AH588">
            <v>51.669630854450787</v>
          </cell>
          <cell r="AI588">
            <v>53.280468437234425</v>
          </cell>
          <cell r="AJ588">
            <v>53.369972946655167</v>
          </cell>
          <cell r="AK588">
            <v>48.240765066379588</v>
          </cell>
        </row>
        <row r="589">
          <cell r="B589" t="str">
            <v>PRICE GROWTH</v>
          </cell>
        </row>
        <row r="590">
          <cell r="B590" t="str">
            <v>CURRENT CASE</v>
          </cell>
          <cell r="O590">
            <v>0</v>
          </cell>
          <cell r="AH590">
            <v>5.9087506519291066E-2</v>
          </cell>
          <cell r="AI590">
            <v>0.11788533879961793</v>
          </cell>
          <cell r="AJ590">
            <v>0.11142548806947761</v>
          </cell>
          <cell r="AK590">
            <v>-2.4765271538207401E-4</v>
          </cell>
          <cell r="AM590">
            <v>0.05</v>
          </cell>
          <cell r="AN590">
            <v>0.03</v>
          </cell>
          <cell r="AO590">
            <v>2.1000000000000001E-2</v>
          </cell>
          <cell r="AP590">
            <v>0.02</v>
          </cell>
          <cell r="AQ590">
            <v>0</v>
          </cell>
        </row>
        <row r="591">
          <cell r="B591" t="str">
            <v>Based Case</v>
          </cell>
          <cell r="O591">
            <v>0</v>
          </cell>
          <cell r="AH591">
            <v>5.9087506519291066E-2</v>
          </cell>
          <cell r="AI591">
            <v>0.11788533879961793</v>
          </cell>
          <cell r="AJ591">
            <v>0.11142548806947761</v>
          </cell>
          <cell r="AK591">
            <v>-2.4765271538207401E-4</v>
          </cell>
          <cell r="AM591">
            <v>0.05</v>
          </cell>
          <cell r="AN591">
            <v>0.03</v>
          </cell>
          <cell r="AO591">
            <v>2.1000000000000001E-2</v>
          </cell>
          <cell r="AP591">
            <v>0.02</v>
          </cell>
          <cell r="AQ591">
            <v>0</v>
          </cell>
        </row>
        <row r="592">
          <cell r="B592" t="str">
            <v>Conservative Case</v>
          </cell>
          <cell r="O592">
            <v>0</v>
          </cell>
          <cell r="AH592">
            <v>0</v>
          </cell>
          <cell r="AI592">
            <v>0</v>
          </cell>
          <cell r="AJ592">
            <v>0</v>
          </cell>
          <cell r="AK592">
            <v>0</v>
          </cell>
          <cell r="AM592">
            <v>-0.05</v>
          </cell>
          <cell r="AN592">
            <v>-0.05</v>
          </cell>
          <cell r="AO592">
            <v>-0.05</v>
          </cell>
          <cell r="AP592">
            <v>-0.05</v>
          </cell>
          <cell r="AQ592">
            <v>-0.05</v>
          </cell>
        </row>
        <row r="593">
          <cell r="B593" t="str">
            <v>Worst Case</v>
          </cell>
          <cell r="AH593">
            <v>-0.05</v>
          </cell>
          <cell r="AI593">
            <v>-0.05</v>
          </cell>
          <cell r="AJ593">
            <v>-0.05</v>
          </cell>
          <cell r="AK593">
            <v>-0.05</v>
          </cell>
          <cell r="AM593">
            <v>0</v>
          </cell>
          <cell r="AN593">
            <v>0</v>
          </cell>
          <cell r="AO593">
            <v>0</v>
          </cell>
          <cell r="AP593">
            <v>0</v>
          </cell>
          <cell r="AQ593">
            <v>0</v>
          </cell>
        </row>
        <row r="594">
          <cell r="B594" t="str">
            <v>Other Case</v>
          </cell>
          <cell r="AM594">
            <v>0</v>
          </cell>
          <cell r="AN594">
            <v>0</v>
          </cell>
          <cell r="AO594">
            <v>0</v>
          </cell>
          <cell r="AP594">
            <v>0</v>
          </cell>
          <cell r="AQ594">
            <v>0</v>
          </cell>
        </row>
        <row r="596">
          <cell r="B596" t="str">
            <v>SALES GROWTH</v>
          </cell>
        </row>
        <row r="597">
          <cell r="B597" t="str">
            <v>CURRENT CASE</v>
          </cell>
          <cell r="O597">
            <v>0</v>
          </cell>
          <cell r="AH597">
            <v>0</v>
          </cell>
          <cell r="AI597">
            <v>0</v>
          </cell>
          <cell r="AJ597">
            <v>0</v>
          </cell>
          <cell r="AK597">
            <v>0</v>
          </cell>
          <cell r="AL597">
            <v>0</v>
          </cell>
          <cell r="AM597">
            <v>0</v>
          </cell>
          <cell r="AN597">
            <v>0</v>
          </cell>
          <cell r="AO597">
            <v>0</v>
          </cell>
          <cell r="AP597">
            <v>0</v>
          </cell>
          <cell r="AQ597">
            <v>0</v>
          </cell>
        </row>
        <row r="598">
          <cell r="B598" t="str">
            <v>Based Case</v>
          </cell>
          <cell r="O598">
            <v>0</v>
          </cell>
          <cell r="AH598">
            <v>0</v>
          </cell>
          <cell r="AI598">
            <v>0</v>
          </cell>
          <cell r="AJ598">
            <v>0</v>
          </cell>
          <cell r="AK598">
            <v>0</v>
          </cell>
          <cell r="AM598">
            <v>0</v>
          </cell>
          <cell r="AN598">
            <v>0</v>
          </cell>
          <cell r="AO598">
            <v>0</v>
          </cell>
          <cell r="AP598">
            <v>0</v>
          </cell>
          <cell r="AQ598">
            <v>0</v>
          </cell>
        </row>
        <row r="599">
          <cell r="B599" t="str">
            <v>Conservative Case</v>
          </cell>
          <cell r="O599">
            <v>-0.05</v>
          </cell>
          <cell r="AH599">
            <v>-0.05</v>
          </cell>
          <cell r="AI599">
            <v>-0.05</v>
          </cell>
          <cell r="AJ599">
            <v>-0.05</v>
          </cell>
          <cell r="AK599">
            <v>-0.05</v>
          </cell>
          <cell r="AM599">
            <v>0</v>
          </cell>
          <cell r="AN599">
            <v>0</v>
          </cell>
          <cell r="AO599">
            <v>0</v>
          </cell>
          <cell r="AP599">
            <v>0</v>
          </cell>
          <cell r="AQ599">
            <v>0</v>
          </cell>
        </row>
        <row r="600">
          <cell r="B600" t="str">
            <v>Worst Case</v>
          </cell>
          <cell r="AH600">
            <v>-0.05</v>
          </cell>
          <cell r="AI600">
            <v>-0.05</v>
          </cell>
          <cell r="AJ600">
            <v>-0.05</v>
          </cell>
          <cell r="AK600">
            <v>-0.05</v>
          </cell>
          <cell r="AM600">
            <v>0</v>
          </cell>
          <cell r="AN600">
            <v>0</v>
          </cell>
          <cell r="AO600">
            <v>0</v>
          </cell>
          <cell r="AP600">
            <v>0</v>
          </cell>
          <cell r="AQ600">
            <v>0</v>
          </cell>
        </row>
        <row r="601">
          <cell r="B601" t="str">
            <v>Other Case</v>
          </cell>
          <cell r="AM601">
            <v>0</v>
          </cell>
          <cell r="AN601">
            <v>0</v>
          </cell>
          <cell r="AO601">
            <v>0</v>
          </cell>
          <cell r="AP601">
            <v>0</v>
          </cell>
          <cell r="AQ601">
            <v>0</v>
          </cell>
        </row>
        <row r="603">
          <cell r="B603" t="str">
            <v>REVENUE GROWTH</v>
          </cell>
        </row>
        <row r="604">
          <cell r="B604" t="str">
            <v>CURRENT CASE</v>
          </cell>
          <cell r="G604">
            <v>0</v>
          </cell>
          <cell r="I604">
            <v>0</v>
          </cell>
          <cell r="J604">
            <v>0</v>
          </cell>
          <cell r="L604">
            <v>0</v>
          </cell>
          <cell r="N604">
            <v>0</v>
          </cell>
          <cell r="O604">
            <v>0.20576310896515815</v>
          </cell>
          <cell r="S604">
            <v>0</v>
          </cell>
          <cell r="AH604">
            <v>-0.32802618773826175</v>
          </cell>
          <cell r="AI604">
            <v>0.93834918718403038</v>
          </cell>
          <cell r="AJ604">
            <v>-0.33276388194000817</v>
          </cell>
          <cell r="AK604">
            <v>-0.34513234465584852</v>
          </cell>
          <cell r="AL604">
            <v>-0.30858806699518859</v>
          </cell>
          <cell r="AM604">
            <v>0.05</v>
          </cell>
          <cell r="AN604">
            <v>0.05</v>
          </cell>
          <cell r="AO604">
            <v>0</v>
          </cell>
          <cell r="AP604">
            <v>0</v>
          </cell>
          <cell r="AQ604">
            <v>0</v>
          </cell>
        </row>
        <row r="605">
          <cell r="B605" t="str">
            <v>Based Case</v>
          </cell>
          <cell r="N605">
            <v>0</v>
          </cell>
          <cell r="O605">
            <v>0</v>
          </cell>
          <cell r="AH605">
            <v>-0.32802618773826175</v>
          </cell>
          <cell r="AI605">
            <v>0.93834918718403038</v>
          </cell>
          <cell r="AJ605">
            <v>-0.33276388194000817</v>
          </cell>
          <cell r="AK605">
            <v>-0.34513234465584852</v>
          </cell>
          <cell r="AL605">
            <v>-0.30858806699518859</v>
          </cell>
          <cell r="AM605">
            <v>0.05</v>
          </cell>
          <cell r="AN605">
            <v>0.05</v>
          </cell>
          <cell r="AO605">
            <v>0</v>
          </cell>
          <cell r="AP605">
            <v>0</v>
          </cell>
          <cell r="AQ605">
            <v>0</v>
          </cell>
        </row>
        <row r="606">
          <cell r="B606" t="str">
            <v>Conservative Case</v>
          </cell>
          <cell r="N606">
            <v>0</v>
          </cell>
          <cell r="O606">
            <v>0</v>
          </cell>
          <cell r="AH606">
            <v>0</v>
          </cell>
          <cell r="AI606">
            <v>0</v>
          </cell>
          <cell r="AJ606">
            <v>0</v>
          </cell>
          <cell r="AK606">
            <v>0</v>
          </cell>
          <cell r="AL606">
            <v>0.3</v>
          </cell>
          <cell r="AM606">
            <v>0</v>
          </cell>
          <cell r="AN606">
            <v>0</v>
          </cell>
          <cell r="AO606">
            <v>0</v>
          </cell>
          <cell r="AP606">
            <v>0</v>
          </cell>
          <cell r="AQ606">
            <v>0</v>
          </cell>
        </row>
        <row r="607">
          <cell r="B607" t="str">
            <v>Worst Case</v>
          </cell>
          <cell r="N607">
            <v>0</v>
          </cell>
          <cell r="O607">
            <v>0</v>
          </cell>
          <cell r="AH607">
            <v>0</v>
          </cell>
          <cell r="AI607">
            <v>0</v>
          </cell>
          <cell r="AJ607">
            <v>0</v>
          </cell>
          <cell r="AK607">
            <v>0</v>
          </cell>
          <cell r="AL607">
            <v>0</v>
          </cell>
          <cell r="AM607">
            <v>0</v>
          </cell>
          <cell r="AN607">
            <v>0</v>
          </cell>
          <cell r="AO607">
            <v>0</v>
          </cell>
          <cell r="AP607">
            <v>0</v>
          </cell>
          <cell r="AQ607">
            <v>0</v>
          </cell>
        </row>
        <row r="608">
          <cell r="B608" t="str">
            <v>Other Case</v>
          </cell>
          <cell r="N608">
            <v>0</v>
          </cell>
          <cell r="O608">
            <v>0</v>
          </cell>
          <cell r="AH608">
            <v>0</v>
          </cell>
          <cell r="AI608">
            <v>0</v>
          </cell>
          <cell r="AJ608">
            <v>0</v>
          </cell>
          <cell r="AK608">
            <v>0</v>
          </cell>
          <cell r="AL608">
            <v>0</v>
          </cell>
          <cell r="AM608">
            <v>0</v>
          </cell>
          <cell r="AN608">
            <v>0</v>
          </cell>
          <cell r="AO608">
            <v>0</v>
          </cell>
          <cell r="AP608">
            <v>0</v>
          </cell>
          <cell r="AQ608">
            <v>0</v>
          </cell>
        </row>
        <row r="610">
          <cell r="B610" t="str">
            <v>COGS - Variable ($/HL)</v>
          </cell>
        </row>
        <row r="611">
          <cell r="B611" t="str">
            <v>CURRENT CASE</v>
          </cell>
          <cell r="F611">
            <v>0</v>
          </cell>
          <cell r="G611">
            <v>0</v>
          </cell>
          <cell r="I611">
            <v>0</v>
          </cell>
          <cell r="J611">
            <v>0</v>
          </cell>
          <cell r="L611">
            <v>0</v>
          </cell>
          <cell r="N611">
            <v>39.745743414806</v>
          </cell>
          <cell r="O611">
            <v>39.745743414806</v>
          </cell>
          <cell r="Q611">
            <v>45.319216582342698</v>
          </cell>
          <cell r="S611">
            <v>45.319216582342698</v>
          </cell>
          <cell r="AH611">
            <v>39.745743414806</v>
          </cell>
          <cell r="AI611">
            <v>39.745743414806</v>
          </cell>
          <cell r="AJ611">
            <v>39.745743414806</v>
          </cell>
          <cell r="AK611">
            <v>39.745743414806</v>
          </cell>
          <cell r="AL611">
            <v>42.865934664974851</v>
          </cell>
          <cell r="AM611">
            <v>39.745743414806</v>
          </cell>
          <cell r="AN611">
            <v>39.745743414806</v>
          </cell>
          <cell r="AO611">
            <v>39.745743414806</v>
          </cell>
          <cell r="AP611">
            <v>39.745743414806</v>
          </cell>
          <cell r="AQ611">
            <v>39.745743414806</v>
          </cell>
        </row>
        <row r="612">
          <cell r="B612" t="str">
            <v>Based Case</v>
          </cell>
          <cell r="N612">
            <v>39.745743414806</v>
          </cell>
          <cell r="O612">
            <v>39.745743414806</v>
          </cell>
          <cell r="AH612">
            <v>39.745743414806</v>
          </cell>
          <cell r="AI612">
            <v>39.745743414806</v>
          </cell>
          <cell r="AJ612">
            <v>39.745743414806</v>
          </cell>
          <cell r="AK612">
            <v>39.745743414806</v>
          </cell>
          <cell r="AM612">
            <v>39.745743414806</v>
          </cell>
          <cell r="AN612">
            <v>39.745743414806</v>
          </cell>
          <cell r="AO612">
            <v>39.745743414806</v>
          </cell>
          <cell r="AP612">
            <v>39.745743414806</v>
          </cell>
          <cell r="AQ612">
            <v>39.745743414806</v>
          </cell>
        </row>
        <row r="613">
          <cell r="B613" t="str">
            <v>Conservative Case</v>
          </cell>
          <cell r="N613">
            <v>39.745743414806</v>
          </cell>
          <cell r="O613">
            <v>39.745743414806</v>
          </cell>
          <cell r="AH613">
            <v>39.745743414806</v>
          </cell>
          <cell r="AI613">
            <v>39.745743414806</v>
          </cell>
          <cell r="AJ613">
            <v>39.745743414806</v>
          </cell>
          <cell r="AK613">
            <v>39.745743414806</v>
          </cell>
          <cell r="AM613">
            <v>39.745743414806</v>
          </cell>
          <cell r="AN613">
            <v>39.745743414806</v>
          </cell>
          <cell r="AO613">
            <v>39.745743414806</v>
          </cell>
          <cell r="AP613">
            <v>39.745743414806</v>
          </cell>
          <cell r="AQ613">
            <v>39.745743414806</v>
          </cell>
        </row>
        <row r="614">
          <cell r="B614" t="str">
            <v>Worst Case</v>
          </cell>
          <cell r="N614">
            <v>39.745743414806</v>
          </cell>
          <cell r="O614">
            <v>39.745743414806</v>
          </cell>
          <cell r="AH614">
            <v>39.745743414806</v>
          </cell>
          <cell r="AI614">
            <v>39.745743414806</v>
          </cell>
          <cell r="AJ614">
            <v>39.745743414806</v>
          </cell>
          <cell r="AK614">
            <v>39.745743414806</v>
          </cell>
          <cell r="AM614">
            <v>39.745743414806</v>
          </cell>
          <cell r="AN614">
            <v>39.745743414806</v>
          </cell>
          <cell r="AO614">
            <v>39.745743414806</v>
          </cell>
          <cell r="AP614">
            <v>39.745743414806</v>
          </cell>
          <cell r="AQ614">
            <v>39.745743414806</v>
          </cell>
        </row>
        <row r="615">
          <cell r="B615" t="str">
            <v>Other Case</v>
          </cell>
        </row>
        <row r="617">
          <cell r="B617" t="str">
            <v xml:space="preserve">COGS - Fixed </v>
          </cell>
          <cell r="G617" t="e">
            <v>#VALUE!</v>
          </cell>
          <cell r="I617" t="str">
            <v>N/A</v>
          </cell>
          <cell r="J617" t="str">
            <v>N/A</v>
          </cell>
          <cell r="L617" t="e">
            <v>#VALUE!</v>
          </cell>
          <cell r="N617">
            <v>2055.8000000000002</v>
          </cell>
          <cell r="O617">
            <v>0</v>
          </cell>
          <cell r="Q617">
            <v>1.2409178628431363</v>
          </cell>
          <cell r="S617">
            <v>1.2409178628431363</v>
          </cell>
          <cell r="AH617">
            <v>0</v>
          </cell>
          <cell r="AI617">
            <v>0</v>
          </cell>
          <cell r="AJ617">
            <v>0</v>
          </cell>
          <cell r="AK617">
            <v>0</v>
          </cell>
          <cell r="AL617">
            <v>0</v>
          </cell>
          <cell r="AM617">
            <v>0</v>
          </cell>
          <cell r="AN617">
            <v>0</v>
          </cell>
          <cell r="AO617">
            <v>0</v>
          </cell>
          <cell r="AP617">
            <v>0</v>
          </cell>
          <cell r="AQ617">
            <v>2086</v>
          </cell>
        </row>
        <row r="619">
          <cell r="B619" t="str">
            <v>Gross Margin</v>
          </cell>
          <cell r="F619">
            <v>0</v>
          </cell>
          <cell r="G619">
            <v>0</v>
          </cell>
          <cell r="I619">
            <v>0.11289487312273433</v>
          </cell>
          <cell r="J619">
            <v>0.27098591549295775</v>
          </cell>
          <cell r="L619">
            <v>0.18861305990286023</v>
          </cell>
          <cell r="N619">
            <v>0.25221882729521317</v>
          </cell>
          <cell r="O619">
            <v>0.19208000570533723</v>
          </cell>
          <cell r="Q619">
            <v>0.24003479206640646</v>
          </cell>
          <cell r="S619">
            <v>0.24003479206640646</v>
          </cell>
          <cell r="AH619">
            <v>0.21283089396155563</v>
          </cell>
          <cell r="AI619">
            <v>0.17353418717195057</v>
          </cell>
          <cell r="AJ619">
            <v>0.1170587582199</v>
          </cell>
          <cell r="AK619">
            <v>9.6800842658157804E-2</v>
          </cell>
          <cell r="AL619">
            <v>0.15409291170872955</v>
          </cell>
          <cell r="AM619">
            <v>0.10567453141100736</v>
          </cell>
          <cell r="AN619">
            <v>0.25824392165397841</v>
          </cell>
          <cell r="AO619">
            <v>0.28712347137479949</v>
          </cell>
          <cell r="AP619">
            <v>0.30915643881643173</v>
          </cell>
          <cell r="AQ619">
            <v>0.23104518759174456</v>
          </cell>
        </row>
        <row r="621">
          <cell r="B621" t="str">
            <v>SG&amp;A - Variable (% REVENUES)</v>
          </cell>
          <cell r="AH621">
            <v>400</v>
          </cell>
          <cell r="AI621">
            <v>400</v>
          </cell>
          <cell r="AJ621">
            <v>400</v>
          </cell>
          <cell r="AK621">
            <v>400</v>
          </cell>
          <cell r="AL621">
            <v>0</v>
          </cell>
          <cell r="AM621">
            <v>2000</v>
          </cell>
          <cell r="AN621">
            <v>2000</v>
          </cell>
          <cell r="AO621">
            <v>2000</v>
          </cell>
          <cell r="AP621">
            <v>2000</v>
          </cell>
          <cell r="AQ621">
            <v>2000</v>
          </cell>
        </row>
        <row r="622">
          <cell r="B622" t="str">
            <v>CURRENT CASE</v>
          </cell>
          <cell r="F622">
            <v>0</v>
          </cell>
          <cell r="G622">
            <v>0</v>
          </cell>
          <cell r="I622">
            <v>0.10046607975142413</v>
          </cell>
          <cell r="J622">
            <v>0.18366197183098593</v>
          </cell>
          <cell r="L622">
            <v>0.14031300593631948</v>
          </cell>
          <cell r="N622">
            <v>3.6992579659537318E-2</v>
          </cell>
          <cell r="O622">
            <v>3.3829216216203412E-2</v>
          </cell>
          <cell r="Q622">
            <v>3.3829216216203412E-2</v>
          </cell>
          <cell r="S622">
            <v>3.3829216216203412E-2</v>
          </cell>
          <cell r="AH622">
            <v>8.5220116243431066E-2</v>
          </cell>
          <cell r="AI622">
            <v>4.3965306564415274E-2</v>
          </cell>
          <cell r="AJ622">
            <v>6.5891676685976869E-2</v>
          </cell>
          <cell r="AK622">
            <v>0.10061830989552985</v>
          </cell>
          <cell r="AL622">
            <v>3.3829216216203412E-2</v>
          </cell>
          <cell r="AM622">
            <v>9.5371992122493005E-2</v>
          </cell>
          <cell r="AN622">
            <v>0.16189676292235608</v>
          </cell>
          <cell r="AO622">
            <v>0.12882678149316434</v>
          </cell>
          <cell r="AP622">
            <v>0</v>
          </cell>
          <cell r="AQ622">
            <v>0</v>
          </cell>
        </row>
        <row r="623">
          <cell r="B623" t="str">
            <v>Based Case</v>
          </cell>
          <cell r="O623">
            <v>3.3829216216203412E-2</v>
          </cell>
          <cell r="AH623">
            <v>8.5220116243431066E-2</v>
          </cell>
          <cell r="AI623">
            <v>4.3965306564415274E-2</v>
          </cell>
          <cell r="AJ623">
            <v>6.5891676685976869E-2</v>
          </cell>
          <cell r="AK623">
            <v>0.10061830989552985</v>
          </cell>
          <cell r="AL623">
            <v>3.3829216216203412E-2</v>
          </cell>
          <cell r="AM623">
            <v>9.5371992122493005E-2</v>
          </cell>
          <cell r="AN623">
            <v>0.16189676292235608</v>
          </cell>
          <cell r="AO623">
            <v>0.12882678149316434</v>
          </cell>
          <cell r="AP623">
            <v>0</v>
          </cell>
          <cell r="AQ623">
            <v>0</v>
          </cell>
        </row>
        <row r="624">
          <cell r="B624" t="str">
            <v>Conservative Case</v>
          </cell>
          <cell r="O624">
            <v>3.3829216216203412E-2</v>
          </cell>
          <cell r="AH624">
            <v>8.5220116243431066E-2</v>
          </cell>
          <cell r="AI624">
            <v>4.3965306564415274E-2</v>
          </cell>
          <cell r="AJ624">
            <v>6.5891676685976869E-2</v>
          </cell>
          <cell r="AK624">
            <v>0.10061830989552985</v>
          </cell>
          <cell r="AL624">
            <v>3.3829216216203412E-2</v>
          </cell>
          <cell r="AM624">
            <v>9.5371992122493005E-2</v>
          </cell>
          <cell r="AN624">
            <v>0.16189676292235608</v>
          </cell>
          <cell r="AO624">
            <v>0.12882678149316434</v>
          </cell>
          <cell r="AP624">
            <v>0</v>
          </cell>
          <cell r="AQ624">
            <v>0</v>
          </cell>
        </row>
        <row r="625">
          <cell r="B625" t="str">
            <v>Worst Case</v>
          </cell>
          <cell r="O625">
            <v>0</v>
          </cell>
          <cell r="AH625">
            <v>0</v>
          </cell>
          <cell r="AI625">
            <v>0</v>
          </cell>
          <cell r="AJ625">
            <v>0</v>
          </cell>
          <cell r="AK625">
            <v>0</v>
          </cell>
          <cell r="AL625">
            <v>0</v>
          </cell>
          <cell r="AM625">
            <v>0</v>
          </cell>
          <cell r="AN625">
            <v>0</v>
          </cell>
          <cell r="AO625">
            <v>0</v>
          </cell>
          <cell r="AP625">
            <v>0</v>
          </cell>
          <cell r="AQ625">
            <v>0</v>
          </cell>
        </row>
        <row r="626">
          <cell r="B626" t="str">
            <v>Other Case</v>
          </cell>
          <cell r="O626">
            <v>0</v>
          </cell>
          <cell r="AH626">
            <v>0</v>
          </cell>
          <cell r="AI626">
            <v>0</v>
          </cell>
          <cell r="AJ626">
            <v>0</v>
          </cell>
          <cell r="AK626">
            <v>0</v>
          </cell>
          <cell r="AL626">
            <v>0</v>
          </cell>
          <cell r="AM626">
            <v>0</v>
          </cell>
          <cell r="AN626">
            <v>0</v>
          </cell>
          <cell r="AO626">
            <v>0</v>
          </cell>
          <cell r="AP626">
            <v>0</v>
          </cell>
          <cell r="AQ626">
            <v>0</v>
          </cell>
        </row>
        <row r="628">
          <cell r="B628" t="str">
            <v>G&amp;A - Fixed  (Growth Rate)</v>
          </cell>
          <cell r="G628">
            <v>0</v>
          </cell>
          <cell r="I628">
            <v>0</v>
          </cell>
          <cell r="J628">
            <v>0</v>
          </cell>
          <cell r="L628">
            <v>0</v>
          </cell>
          <cell r="N628">
            <v>0</v>
          </cell>
          <cell r="O628">
            <v>0</v>
          </cell>
          <cell r="Q628">
            <v>0</v>
          </cell>
          <cell r="S628">
            <v>0</v>
          </cell>
          <cell r="AH628">
            <v>0</v>
          </cell>
          <cell r="AI628">
            <v>0</v>
          </cell>
          <cell r="AJ628">
            <v>0</v>
          </cell>
          <cell r="AK628">
            <v>0</v>
          </cell>
          <cell r="AL628">
            <v>0</v>
          </cell>
          <cell r="AM628">
            <v>0.1</v>
          </cell>
          <cell r="AN628">
            <v>0.1</v>
          </cell>
          <cell r="AO628">
            <v>0.1</v>
          </cell>
          <cell r="AP628">
            <v>0.1</v>
          </cell>
          <cell r="AQ628">
            <v>0.1</v>
          </cell>
        </row>
        <row r="630">
          <cell r="B630" t="str">
            <v>Operating Income (% Revs)</v>
          </cell>
          <cell r="F630">
            <v>0</v>
          </cell>
          <cell r="G630">
            <v>0</v>
          </cell>
          <cell r="I630">
            <v>1.2428793371310202E-2</v>
          </cell>
          <cell r="J630">
            <v>8.7323943661971826E-2</v>
          </cell>
          <cell r="L630">
            <v>4.8300053966540746E-2</v>
          </cell>
          <cell r="N630">
            <v>0.21253455550705661</v>
          </cell>
          <cell r="O630">
            <v>0.17070137874455835</v>
          </cell>
          <cell r="Q630">
            <v>0.20405921651749145</v>
          </cell>
          <cell r="S630">
            <v>0.20405921651749145</v>
          </cell>
          <cell r="AH630">
            <v>0.1783732307582642</v>
          </cell>
          <cell r="AI630">
            <v>0.13308610513268851</v>
          </cell>
          <cell r="AJ630">
            <v>7.1360808204992132E-2</v>
          </cell>
          <cell r="AK630">
            <v>3.7179261175089982E-2</v>
          </cell>
          <cell r="AL630">
            <v>0.11028986392969739</v>
          </cell>
          <cell r="AM630">
            <v>5.8042693953993585E-2</v>
          </cell>
          <cell r="AN630">
            <v>0.2097300542718438</v>
          </cell>
          <cell r="AO630">
            <v>0.24065552440024335</v>
          </cell>
          <cell r="AP630">
            <v>0.26298184160579691</v>
          </cell>
          <cell r="AQ630">
            <v>0.23104518759174456</v>
          </cell>
        </row>
        <row r="631">
          <cell r="B631" t="str">
            <v>Non-Recurring&amp;Extraordinary Items (% Revs)</v>
          </cell>
          <cell r="F631">
            <v>0</v>
          </cell>
          <cell r="G631">
            <v>0</v>
          </cell>
          <cell r="I631">
            <v>0</v>
          </cell>
          <cell r="J631">
            <v>0</v>
          </cell>
          <cell r="L631">
            <v>0</v>
          </cell>
          <cell r="N631">
            <v>0</v>
          </cell>
          <cell r="O631">
            <v>0</v>
          </cell>
          <cell r="Q631">
            <v>-1.0180637499697707E-5</v>
          </cell>
          <cell r="S631">
            <v>-1.0180637499697707E-5</v>
          </cell>
          <cell r="AH631">
            <v>0</v>
          </cell>
          <cell r="AI631">
            <v>0</v>
          </cell>
          <cell r="AJ631">
            <v>0</v>
          </cell>
          <cell r="AK631">
            <v>0</v>
          </cell>
          <cell r="AL631">
            <v>0</v>
          </cell>
          <cell r="AM631">
            <v>0</v>
          </cell>
          <cell r="AN631">
            <v>0</v>
          </cell>
          <cell r="AO631">
            <v>0</v>
          </cell>
          <cell r="AP631">
            <v>0</v>
          </cell>
          <cell r="AQ631">
            <v>0</v>
          </cell>
        </row>
        <row r="632">
          <cell r="B632" t="str">
            <v>Forex (% Revs)</v>
          </cell>
          <cell r="F632">
            <v>0</v>
          </cell>
          <cell r="G632">
            <v>0</v>
          </cell>
          <cell r="I632">
            <v>0</v>
          </cell>
          <cell r="J632">
            <v>0</v>
          </cell>
          <cell r="L632">
            <v>0</v>
          </cell>
          <cell r="N632">
            <v>-8.3660701294922162E-4</v>
          </cell>
          <cell r="O632">
            <v>0</v>
          </cell>
          <cell r="Q632">
            <v>-1.4027727295153776E-3</v>
          </cell>
          <cell r="S632">
            <v>-1.4027727295153776E-3</v>
          </cell>
          <cell r="AH632">
            <v>0</v>
          </cell>
          <cell r="AI632">
            <v>0</v>
          </cell>
          <cell r="AJ632">
            <v>0</v>
          </cell>
          <cell r="AK632">
            <v>0</v>
          </cell>
          <cell r="AL632">
            <v>0</v>
          </cell>
          <cell r="AM632">
            <v>0</v>
          </cell>
          <cell r="AN632">
            <v>0</v>
          </cell>
          <cell r="AO632">
            <v>0</v>
          </cell>
          <cell r="AP632">
            <v>0</v>
          </cell>
          <cell r="AQ632">
            <v>0</v>
          </cell>
        </row>
        <row r="633">
          <cell r="B633" t="str">
            <v>Gain/(loss) from disposal of Fixed assets (% Revs)</v>
          </cell>
          <cell r="F633">
            <v>0</v>
          </cell>
          <cell r="G633">
            <v>0</v>
          </cell>
          <cell r="I633">
            <v>0</v>
          </cell>
          <cell r="J633">
            <v>0</v>
          </cell>
          <cell r="L633">
            <v>0</v>
          </cell>
          <cell r="N633">
            <v>-1.6368398079441291E-3</v>
          </cell>
          <cell r="O633">
            <v>0</v>
          </cell>
          <cell r="Q633">
            <v>-1.3052185131354232E-3</v>
          </cell>
          <cell r="S633">
            <v>-1.3052185131354232E-3</v>
          </cell>
          <cell r="AH633">
            <v>0</v>
          </cell>
          <cell r="AI633">
            <v>0</v>
          </cell>
          <cell r="AJ633">
            <v>0</v>
          </cell>
          <cell r="AK633">
            <v>0</v>
          </cell>
          <cell r="AL633">
            <v>0</v>
          </cell>
          <cell r="AM633">
            <v>0</v>
          </cell>
          <cell r="AN633">
            <v>0</v>
          </cell>
          <cell r="AO633">
            <v>0</v>
          </cell>
          <cell r="AP633">
            <v>0</v>
          </cell>
          <cell r="AQ633">
            <v>0</v>
          </cell>
        </row>
        <row r="634">
          <cell r="B634" t="str">
            <v>EBITA Margin</v>
          </cell>
          <cell r="F634">
            <v>0</v>
          </cell>
          <cell r="G634">
            <v>0</v>
          </cell>
          <cell r="I634">
            <v>7.6747799067840503E-3</v>
          </cell>
          <cell r="J634">
            <v>-2.516431924882629E-2</v>
          </cell>
          <cell r="L634">
            <v>-8.0536067638064396E-3</v>
          </cell>
          <cell r="N634">
            <v>0.10107878691211872</v>
          </cell>
          <cell r="O634">
            <v>7.2569797144405937E-2</v>
          </cell>
          <cell r="Q634">
            <v>9.5302908261946137E-2</v>
          </cell>
          <cell r="S634">
            <v>9.5302908261946095E-2</v>
          </cell>
          <cell r="AH634">
            <v>0.10006801401846518</v>
          </cell>
          <cell r="AI634">
            <v>0.1305023856521397</v>
          </cell>
          <cell r="AJ634">
            <v>6.7488536589868767E-2</v>
          </cell>
          <cell r="AK634">
            <v>3.1266201362892675E-2</v>
          </cell>
          <cell r="AL634">
            <v>9.5978590146541989E-2</v>
          </cell>
          <cell r="AM634">
            <v>-0.79403031950028324</v>
          </cell>
          <cell r="AN634">
            <v>-0.65804831073405512</v>
          </cell>
          <cell r="AO634">
            <v>-0.59069335184057237</v>
          </cell>
          <cell r="AP634">
            <v>-0.56314367311546598</v>
          </cell>
          <cell r="AQ634">
            <v>0.23104518759174456</v>
          </cell>
        </row>
        <row r="637">
          <cell r="B637" t="str">
            <v>INCOME STATEMENT - SVD</v>
          </cell>
        </row>
        <row r="639">
          <cell r="B639" t="str">
            <v>Exchange Rates</v>
          </cell>
          <cell r="D639" t="str">
            <v>USD</v>
          </cell>
          <cell r="F639">
            <v>1</v>
          </cell>
          <cell r="G639">
            <v>1</v>
          </cell>
          <cell r="I639">
            <v>1</v>
          </cell>
          <cell r="J639">
            <v>1</v>
          </cell>
          <cell r="L639">
            <v>1</v>
          </cell>
          <cell r="N639">
            <v>1</v>
          </cell>
          <cell r="O639">
            <v>1</v>
          </cell>
          <cell r="Q639">
            <v>1</v>
          </cell>
          <cell r="S639">
            <v>1</v>
          </cell>
          <cell r="T639" t="str">
            <v/>
          </cell>
          <cell r="U639">
            <v>1</v>
          </cell>
          <cell r="V639">
            <v>1</v>
          </cell>
          <cell r="W639">
            <v>1</v>
          </cell>
          <cell r="X639">
            <v>1</v>
          </cell>
          <cell r="Y639">
            <v>1</v>
          </cell>
          <cell r="Z639">
            <v>1</v>
          </cell>
          <cell r="AA639">
            <v>1</v>
          </cell>
          <cell r="AB639">
            <v>1</v>
          </cell>
          <cell r="AC639">
            <v>1</v>
          </cell>
          <cell r="AD639">
            <v>1</v>
          </cell>
          <cell r="AE639">
            <v>1</v>
          </cell>
          <cell r="AF639">
            <v>1</v>
          </cell>
          <cell r="AH639">
            <v>1</v>
          </cell>
          <cell r="AI639">
            <v>1</v>
          </cell>
          <cell r="AJ639">
            <v>1</v>
          </cell>
          <cell r="AK639">
            <v>1</v>
          </cell>
          <cell r="AL639">
            <v>1</v>
          </cell>
          <cell r="AM639">
            <v>1</v>
          </cell>
          <cell r="AN639">
            <v>1</v>
          </cell>
          <cell r="AO639">
            <v>1</v>
          </cell>
          <cell r="AP639">
            <v>1</v>
          </cell>
          <cell r="AQ639">
            <v>1</v>
          </cell>
        </row>
        <row r="640">
          <cell r="B640" t="str">
            <v>Avg.</v>
          </cell>
          <cell r="F640">
            <v>1</v>
          </cell>
          <cell r="G640">
            <v>1</v>
          </cell>
          <cell r="I640">
            <v>1</v>
          </cell>
          <cell r="J640">
            <v>1</v>
          </cell>
          <cell r="L640">
            <v>1</v>
          </cell>
          <cell r="N640">
            <v>1</v>
          </cell>
          <cell r="O640">
            <v>1</v>
          </cell>
          <cell r="Q640">
            <v>1</v>
          </cell>
          <cell r="S640">
            <v>1</v>
          </cell>
          <cell r="T640" t="str">
            <v/>
          </cell>
          <cell r="U640">
            <v>1</v>
          </cell>
          <cell r="V640">
            <v>1</v>
          </cell>
          <cell r="W640">
            <v>1</v>
          </cell>
          <cell r="X640">
            <v>1</v>
          </cell>
          <cell r="Y640">
            <v>1</v>
          </cell>
          <cell r="Z640">
            <v>1</v>
          </cell>
          <cell r="AA640">
            <v>1</v>
          </cell>
          <cell r="AB640">
            <v>1</v>
          </cell>
          <cell r="AC640">
            <v>1</v>
          </cell>
          <cell r="AD640">
            <v>1</v>
          </cell>
          <cell r="AE640">
            <v>1</v>
          </cell>
          <cell r="AF640">
            <v>1</v>
          </cell>
          <cell r="AH640">
            <v>1</v>
          </cell>
          <cell r="AI640">
            <v>1</v>
          </cell>
          <cell r="AJ640">
            <v>1</v>
          </cell>
          <cell r="AK640">
            <v>1</v>
          </cell>
          <cell r="AL640">
            <v>1</v>
          </cell>
          <cell r="AM640">
            <v>1</v>
          </cell>
          <cell r="AN640">
            <v>1</v>
          </cell>
          <cell r="AO640">
            <v>1</v>
          </cell>
          <cell r="AP640">
            <v>1</v>
          </cell>
          <cell r="AQ640">
            <v>1</v>
          </cell>
        </row>
        <row r="642">
          <cell r="S642" t="str">
            <v>SVD</v>
          </cell>
        </row>
        <row r="644">
          <cell r="B644" t="str">
            <v>Sales by Brand</v>
          </cell>
        </row>
        <row r="645">
          <cell r="B645" t="str">
            <v xml:space="preserve">   PIT</v>
          </cell>
          <cell r="AH645">
            <v>233.06774999999999</v>
          </cell>
          <cell r="AI645">
            <v>276.99966000000001</v>
          </cell>
          <cell r="AJ645">
            <v>304.44593025</v>
          </cell>
          <cell r="AK645">
            <v>260.38881974999998</v>
          </cell>
          <cell r="AL645">
            <v>1074.9021600000001</v>
          </cell>
        </row>
        <row r="646">
          <cell r="B646" t="str">
            <v xml:space="preserve">   DD</v>
          </cell>
          <cell r="AH646">
            <v>59.385499999999993</v>
          </cell>
          <cell r="AI646">
            <v>70.579319999999996</v>
          </cell>
          <cell r="AJ646">
            <v>77.572610499999996</v>
          </cell>
          <cell r="AK646">
            <v>66.346889499999989</v>
          </cell>
          <cell r="AL646">
            <v>273.88431999999995</v>
          </cell>
        </row>
        <row r="647">
          <cell r="B647" t="str">
            <v xml:space="preserve">   3M</v>
          </cell>
          <cell r="AH647">
            <v>63.046250000000001</v>
          </cell>
          <cell r="AI647">
            <v>74.930099999999996</v>
          </cell>
          <cell r="AJ647">
            <v>82.35448375</v>
          </cell>
          <cell r="AK647">
            <v>70.436766249999991</v>
          </cell>
          <cell r="AL647">
            <v>290.76760000000002</v>
          </cell>
        </row>
        <row r="648">
          <cell r="B648" t="str">
            <v xml:space="preserve">   Gosser</v>
          </cell>
          <cell r="AH648">
            <v>13.829500000000001</v>
          </cell>
          <cell r="AI648">
            <v>16.43628</v>
          </cell>
          <cell r="AJ648">
            <v>18.064854500000003</v>
          </cell>
          <cell r="AK648">
            <v>15.4506455</v>
          </cell>
          <cell r="AL648">
            <v>63.781280000000002</v>
          </cell>
        </row>
        <row r="649">
          <cell r="B649" t="str">
            <v xml:space="preserve">   Other</v>
          </cell>
          <cell r="AH649">
            <v>37.420999999999999</v>
          </cell>
          <cell r="AI649">
            <v>44.474640000000001</v>
          </cell>
          <cell r="AJ649">
            <v>48.881371000000001</v>
          </cell>
          <cell r="AK649">
            <v>41.807628999999999</v>
          </cell>
          <cell r="AL649">
            <v>172.58464000000001</v>
          </cell>
        </row>
        <row r="650">
          <cell r="B650" t="str">
            <v>Sales (000'HL)</v>
          </cell>
          <cell r="I650">
            <v>436.88700301971824</v>
          </cell>
          <cell r="J650">
            <v>187.1</v>
          </cell>
          <cell r="L650">
            <v>623.98700301971826</v>
          </cell>
          <cell r="N650">
            <v>1041.365</v>
          </cell>
          <cell r="O650">
            <v>332.981255992</v>
          </cell>
          <cell r="Q650">
            <v>1374.3462559919999</v>
          </cell>
          <cell r="S650">
            <v>1374.3462559919999</v>
          </cell>
          <cell r="U650">
            <v>135.58333333333334</v>
          </cell>
          <cell r="V650">
            <v>135.58333333333334</v>
          </cell>
          <cell r="W650">
            <v>135.58333333333334</v>
          </cell>
          <cell r="X650">
            <v>161.14000000000001</v>
          </cell>
          <cell r="Y650">
            <v>161.14000000000001</v>
          </cell>
          <cell r="Z650">
            <v>161.14000000000001</v>
          </cell>
          <cell r="AA650">
            <v>177.10641666666666</v>
          </cell>
          <cell r="AB650">
            <v>177.10641666666666</v>
          </cell>
          <cell r="AC650">
            <v>177.10641666666666</v>
          </cell>
          <cell r="AD650">
            <v>151.47691666666665</v>
          </cell>
          <cell r="AE650">
            <v>151.47691666666665</v>
          </cell>
          <cell r="AF650">
            <v>151.47691666666665</v>
          </cell>
          <cell r="AH650">
            <v>406.75</v>
          </cell>
          <cell r="AI650">
            <v>483.42</v>
          </cell>
          <cell r="AJ650">
            <v>531.31925000000001</v>
          </cell>
          <cell r="AK650">
            <v>454.43074999999999</v>
          </cell>
          <cell r="AL650">
            <v>1875.92</v>
          </cell>
          <cell r="AM650">
            <v>2872.1</v>
          </cell>
          <cell r="AN650">
            <v>3345.2999999999997</v>
          </cell>
          <cell r="AO650">
            <v>3634.3999999999996</v>
          </cell>
          <cell r="AP650">
            <v>3885.7</v>
          </cell>
          <cell r="AQ650">
            <v>7983.4999999999991</v>
          </cell>
        </row>
        <row r="651">
          <cell r="B651" t="str">
            <v>Average $/HL, net of VAT &amp; excise tax</v>
          </cell>
          <cell r="I651">
            <v>4.5869984370067254</v>
          </cell>
          <cell r="J651">
            <v>12.458578300374132</v>
          </cell>
          <cell r="L651">
            <v>6.9472600855806803</v>
          </cell>
          <cell r="N651">
            <v>6.1179317530356787</v>
          </cell>
          <cell r="O651">
            <v>6</v>
          </cell>
          <cell r="Q651">
            <v>6.312817468168749</v>
          </cell>
          <cell r="S651">
            <v>6.312817468168749</v>
          </cell>
          <cell r="U651">
            <v>7.7797058174396643</v>
          </cell>
          <cell r="V651">
            <v>7.7797058174396643</v>
          </cell>
          <cell r="W651">
            <v>7.7797058174396643</v>
          </cell>
          <cell r="X651">
            <v>9.6251706590542376</v>
          </cell>
          <cell r="Y651">
            <v>9.6251706590542376</v>
          </cell>
          <cell r="Z651">
            <v>9.6251706590542376</v>
          </cell>
          <cell r="AA651">
            <v>7.2964386504311829</v>
          </cell>
          <cell r="AB651">
            <v>7.2964386504311829</v>
          </cell>
          <cell r="AC651">
            <v>7.2964386504311829</v>
          </cell>
          <cell r="AD651">
            <v>7.606244693302199</v>
          </cell>
          <cell r="AE651">
            <v>7.606244693302199</v>
          </cell>
          <cell r="AF651">
            <v>7.606244693302199</v>
          </cell>
          <cell r="AH651">
            <v>7.7797058174396652</v>
          </cell>
          <cell r="AI651">
            <v>9.6251706590542376</v>
          </cell>
          <cell r="AJ651">
            <v>7.296438650431182</v>
          </cell>
          <cell r="AK651">
            <v>7.606244693302199</v>
          </cell>
          <cell r="AL651">
            <v>8.0763812600337594</v>
          </cell>
          <cell r="AM651">
            <v>8.0763812600337594</v>
          </cell>
          <cell r="AN651">
            <v>8.0763812600337594</v>
          </cell>
          <cell r="AO651">
            <v>8.0763812600337594</v>
          </cell>
          <cell r="AP651">
            <v>8.0763812600337594</v>
          </cell>
          <cell r="AQ651">
            <v>8.0763812600337594</v>
          </cell>
        </row>
        <row r="653">
          <cell r="J653" t="str">
            <v/>
          </cell>
          <cell r="O653" t="str">
            <v/>
          </cell>
          <cell r="Q653" t="str">
            <v/>
          </cell>
          <cell r="T653" t="str">
            <v/>
          </cell>
        </row>
        <row r="654">
          <cell r="F654">
            <v>1999</v>
          </cell>
          <cell r="G654">
            <v>2000</v>
          </cell>
          <cell r="I654" t="str">
            <v>9m 2001</v>
          </cell>
          <cell r="J654" t="str">
            <v>Q4 2001</v>
          </cell>
          <cell r="L654">
            <v>2001</v>
          </cell>
          <cell r="N654" t="str">
            <v>9 m 2002</v>
          </cell>
          <cell r="O654" t="str">
            <v xml:space="preserve">Q4 2002 </v>
          </cell>
          <cell r="Q654">
            <v>2002</v>
          </cell>
          <cell r="S654" t="str">
            <v>2002 PF</v>
          </cell>
          <cell r="T654" t="str">
            <v/>
          </cell>
          <cell r="U654" t="str">
            <v>Jan 2003</v>
          </cell>
          <cell r="V654" t="str">
            <v>Feb 2003</v>
          </cell>
          <cell r="W654" t="str">
            <v>Mar 2003</v>
          </cell>
          <cell r="X654" t="str">
            <v>Apr 2003</v>
          </cell>
          <cell r="Y654" t="str">
            <v>May 2003</v>
          </cell>
          <cell r="Z654" t="str">
            <v>Jun 2003</v>
          </cell>
          <cell r="AA654" t="str">
            <v>Jul 2003</v>
          </cell>
          <cell r="AB654" t="str">
            <v>Aug 2003</v>
          </cell>
          <cell r="AC654" t="str">
            <v>Sep 2003</v>
          </cell>
          <cell r="AD654" t="str">
            <v>Oct 2003</v>
          </cell>
          <cell r="AE654" t="str">
            <v>Nov 2003</v>
          </cell>
          <cell r="AF654" t="str">
            <v>Dec 2003</v>
          </cell>
          <cell r="AH654" t="str">
            <v>Q1 2003</v>
          </cell>
          <cell r="AI654" t="str">
            <v>Q2 2003</v>
          </cell>
          <cell r="AJ654" t="str">
            <v>Q3 2003</v>
          </cell>
          <cell r="AK654" t="str">
            <v>Q4 2003</v>
          </cell>
          <cell r="AL654">
            <v>2003</v>
          </cell>
          <cell r="AM654">
            <v>2004</v>
          </cell>
          <cell r="AN654">
            <v>2005</v>
          </cell>
          <cell r="AO654">
            <v>2006</v>
          </cell>
          <cell r="AP654">
            <v>2007</v>
          </cell>
          <cell r="AQ654">
            <v>2008</v>
          </cell>
        </row>
        <row r="656">
          <cell r="B656" t="str">
            <v>Beer Revenues</v>
          </cell>
          <cell r="U656">
            <v>1076.0057284462528</v>
          </cell>
          <cell r="V656">
            <v>1076.0057284462528</v>
          </cell>
          <cell r="W656">
            <v>1076.0057284462528</v>
          </cell>
          <cell r="X656">
            <v>1515.162945722632</v>
          </cell>
          <cell r="Y656">
            <v>1515.162945722632</v>
          </cell>
          <cell r="Z656">
            <v>1515.162945722632</v>
          </cell>
          <cell r="AA656">
            <v>1252.8581661930691</v>
          </cell>
          <cell r="AB656">
            <v>1252.8581661930691</v>
          </cell>
          <cell r="AC656">
            <v>1252.8581661930691</v>
          </cell>
          <cell r="AD656">
            <v>1118.4824801221141</v>
          </cell>
          <cell r="AE656">
            <v>1118.4824801221141</v>
          </cell>
          <cell r="AF656">
            <v>1118.4824801221141</v>
          </cell>
          <cell r="AH656">
            <v>3228.0171853387583</v>
          </cell>
          <cell r="AI656">
            <v>4545.4888371678962</v>
          </cell>
          <cell r="AJ656">
            <v>3758.5744985792076</v>
          </cell>
          <cell r="AK656">
            <v>3355.4474403663426</v>
          </cell>
          <cell r="AL656">
            <v>14887.527961452204</v>
          </cell>
          <cell r="AM656">
            <v>23196.174616942961</v>
          </cell>
          <cell r="AN656">
            <v>27017.918229190935</v>
          </cell>
          <cell r="AO656">
            <v>29352.800051466693</v>
          </cell>
          <cell r="AP656">
            <v>31382.394662113176</v>
          </cell>
          <cell r="AQ656">
            <v>64477.78978947951</v>
          </cell>
        </row>
        <row r="657">
          <cell r="B657" t="str">
            <v>Other Revenues</v>
          </cell>
          <cell r="U657">
            <v>30.153328011500136</v>
          </cell>
          <cell r="V657">
            <v>30.153328011500136</v>
          </cell>
          <cell r="W657">
            <v>30.153328011500136</v>
          </cell>
          <cell r="X657">
            <v>35.837054277367905</v>
          </cell>
          <cell r="Y657">
            <v>35.837054277367905</v>
          </cell>
          <cell r="Z657">
            <v>35.837054277367905</v>
          </cell>
          <cell r="AA657">
            <v>39.387937612966795</v>
          </cell>
          <cell r="AB657">
            <v>39.387937612966795</v>
          </cell>
          <cell r="AC657">
            <v>39.387937612966795</v>
          </cell>
          <cell r="AD657">
            <v>33.688013431498497</v>
          </cell>
          <cell r="AE657">
            <v>33.688013431498497</v>
          </cell>
          <cell r="AF657">
            <v>33.688013431498497</v>
          </cell>
          <cell r="AH657">
            <v>90.459984034500408</v>
          </cell>
          <cell r="AI657">
            <v>107.51116283210372</v>
          </cell>
          <cell r="AJ657">
            <v>118.16381283890038</v>
          </cell>
          <cell r="AK657">
            <v>101.0640402944955</v>
          </cell>
          <cell r="AL657">
            <v>417.19900000000001</v>
          </cell>
          <cell r="AM657">
            <v>0</v>
          </cell>
          <cell r="AN657">
            <v>0</v>
          </cell>
          <cell r="AO657">
            <v>0</v>
          </cell>
          <cell r="AP657">
            <v>0</v>
          </cell>
          <cell r="AQ657">
            <v>0</v>
          </cell>
        </row>
        <row r="658">
          <cell r="B658" t="str">
            <v>Total Revenues</v>
          </cell>
          <cell r="F658">
            <v>0</v>
          </cell>
          <cell r="G658">
            <v>0</v>
          </cell>
          <cell r="I658">
            <v>2004</v>
          </cell>
          <cell r="J658">
            <v>2331</v>
          </cell>
          <cell r="L658">
            <v>4335</v>
          </cell>
          <cell r="N658">
            <v>6371</v>
          </cell>
          <cell r="O658">
            <v>2304.9970521386167</v>
          </cell>
          <cell r="Q658">
            <v>8675.9970521386167</v>
          </cell>
          <cell r="S658">
            <v>8675.9970521386167</v>
          </cell>
          <cell r="T658" t="str">
            <v/>
          </cell>
          <cell r="U658">
            <v>1054.7984470811946</v>
          </cell>
          <cell r="V658">
            <v>1054.7984470811946</v>
          </cell>
          <cell r="W658">
            <v>1054.7984470811946</v>
          </cell>
          <cell r="X658">
            <v>1551</v>
          </cell>
          <cell r="Y658">
            <v>1551</v>
          </cell>
          <cell r="Z658">
            <v>1551</v>
          </cell>
          <cell r="AA658">
            <v>1292.246103806036</v>
          </cell>
          <cell r="AB658">
            <v>1292.246103806036</v>
          </cell>
          <cell r="AC658">
            <v>1292.246103806036</v>
          </cell>
          <cell r="AD658">
            <v>1152.1704935536127</v>
          </cell>
          <cell r="AE658">
            <v>1152.1704935536127</v>
          </cell>
          <cell r="AF658">
            <v>1152.1704935536127</v>
          </cell>
          <cell r="AH658">
            <v>3164.395341243584</v>
          </cell>
          <cell r="AI658">
            <v>4653</v>
          </cell>
          <cell r="AJ658">
            <v>3876.738311418108</v>
          </cell>
          <cell r="AK658">
            <v>3456.5114806608381</v>
          </cell>
          <cell r="AL658">
            <v>15150.64513332253</v>
          </cell>
          <cell r="AM658">
            <v>23196.174616942961</v>
          </cell>
          <cell r="AN658">
            <v>27017.918229190935</v>
          </cell>
          <cell r="AO658">
            <v>29352.800051466693</v>
          </cell>
          <cell r="AP658">
            <v>31382.394662113176</v>
          </cell>
          <cell r="AQ658">
            <v>64477.78978947951</v>
          </cell>
        </row>
        <row r="659">
          <cell r="B659" t="str">
            <v>$/HL</v>
          </cell>
          <cell r="N659">
            <v>6.1179317530356787</v>
          </cell>
          <cell r="O659">
            <v>6.9223027142224343</v>
          </cell>
          <cell r="Q659" t="e">
            <v>#DIV/0!</v>
          </cell>
          <cell r="S659">
            <v>6.312817468168749</v>
          </cell>
          <cell r="U659" t="e">
            <v>#DIV/0!</v>
          </cell>
          <cell r="V659" t="e">
            <v>#DIV/0!</v>
          </cell>
          <cell r="W659" t="e">
            <v>#DIV/0!</v>
          </cell>
          <cell r="X659" t="e">
            <v>#DIV/0!</v>
          </cell>
          <cell r="Y659" t="e">
            <v>#DIV/0!</v>
          </cell>
          <cell r="Z659" t="e">
            <v>#DIV/0!</v>
          </cell>
          <cell r="AA659" t="e">
            <v>#DIV/0!</v>
          </cell>
          <cell r="AB659" t="e">
            <v>#DIV/0!</v>
          </cell>
          <cell r="AC659" t="e">
            <v>#DIV/0!</v>
          </cell>
          <cell r="AD659" t="e">
            <v>#DIV/0!</v>
          </cell>
          <cell r="AE659" t="e">
            <v>#DIV/0!</v>
          </cell>
          <cell r="AF659" t="e">
            <v>#DIV/0!</v>
          </cell>
          <cell r="AH659">
            <v>7.7797058174396652</v>
          </cell>
          <cell r="AI659">
            <v>9.6251706590542376</v>
          </cell>
          <cell r="AJ659">
            <v>7.296438650431182</v>
          </cell>
          <cell r="AK659">
            <v>7.606244693302199</v>
          </cell>
          <cell r="AL659">
            <v>8.0763812600337594</v>
          </cell>
          <cell r="AM659">
            <v>8.0763812600337594</v>
          </cell>
          <cell r="AN659">
            <v>8.0763812600337594</v>
          </cell>
          <cell r="AO659">
            <v>8.0763812600337594</v>
          </cell>
          <cell r="AP659">
            <v>8.0763812600337594</v>
          </cell>
          <cell r="AQ659" t="e">
            <v>#DIV/0!</v>
          </cell>
        </row>
        <row r="661">
          <cell r="B661" t="str">
            <v>Cost of Goods Sold- Variable (Excl. Depreciation)</v>
          </cell>
          <cell r="F661">
            <v>0</v>
          </cell>
          <cell r="G661">
            <v>0</v>
          </cell>
          <cell r="I661">
            <v>1325</v>
          </cell>
          <cell r="L661">
            <v>1325</v>
          </cell>
          <cell r="N661">
            <v>0</v>
          </cell>
          <cell r="O661">
            <v>0</v>
          </cell>
          <cell r="Q661">
            <v>0</v>
          </cell>
          <cell r="S661">
            <v>0</v>
          </cell>
          <cell r="T661" t="str">
            <v/>
          </cell>
          <cell r="U661">
            <v>0</v>
          </cell>
          <cell r="V661">
            <v>0</v>
          </cell>
          <cell r="W661">
            <v>0</v>
          </cell>
          <cell r="X661">
            <v>0</v>
          </cell>
          <cell r="Y661">
            <v>0</v>
          </cell>
          <cell r="Z661">
            <v>0</v>
          </cell>
          <cell r="AA661">
            <v>0</v>
          </cell>
          <cell r="AB661">
            <v>0</v>
          </cell>
          <cell r="AC661">
            <v>0</v>
          </cell>
          <cell r="AD661">
            <v>0</v>
          </cell>
          <cell r="AE661">
            <v>0</v>
          </cell>
          <cell r="AF661">
            <v>0</v>
          </cell>
          <cell r="AH661">
            <v>0</v>
          </cell>
          <cell r="AI661">
            <v>0</v>
          </cell>
          <cell r="AJ661">
            <v>0</v>
          </cell>
          <cell r="AK661">
            <v>0</v>
          </cell>
          <cell r="AL661">
            <v>0</v>
          </cell>
          <cell r="AM661">
            <v>0</v>
          </cell>
          <cell r="AN661">
            <v>0</v>
          </cell>
          <cell r="AO661">
            <v>0</v>
          </cell>
          <cell r="AP661">
            <v>0</v>
          </cell>
          <cell r="AQ661">
            <v>0</v>
          </cell>
        </row>
        <row r="662">
          <cell r="B662" t="str">
            <v>$/HL</v>
          </cell>
          <cell r="F662" t="e">
            <v>#REF!</v>
          </cell>
          <cell r="G662" t="e">
            <v>#REF!</v>
          </cell>
          <cell r="I662" t="e">
            <v>#DIV/0!</v>
          </cell>
          <cell r="J662" t="e">
            <v>#DIV/0!</v>
          </cell>
          <cell r="L662" t="e">
            <v>#DIV/0!</v>
          </cell>
          <cell r="N662" t="e">
            <v>#DIV/0!</v>
          </cell>
          <cell r="O662" t="e">
            <v>#DIV/0!</v>
          </cell>
          <cell r="Q662" t="e">
            <v>#DIV/0!</v>
          </cell>
          <cell r="S662" t="e">
            <v>#DIV/0!</v>
          </cell>
          <cell r="U662" t="e">
            <v>#DIV/0!</v>
          </cell>
          <cell r="V662" t="e">
            <v>#DIV/0!</v>
          </cell>
          <cell r="W662" t="e">
            <v>#DIV/0!</v>
          </cell>
          <cell r="X662" t="e">
            <v>#DIV/0!</v>
          </cell>
          <cell r="Y662" t="e">
            <v>#DIV/0!</v>
          </cell>
          <cell r="Z662" t="e">
            <v>#DIV/0!</v>
          </cell>
          <cell r="AA662" t="e">
            <v>#DIV/0!</v>
          </cell>
          <cell r="AB662" t="e">
            <v>#DIV/0!</v>
          </cell>
          <cell r="AC662" t="e">
            <v>#DIV/0!</v>
          </cell>
          <cell r="AD662" t="e">
            <v>#DIV/0!</v>
          </cell>
          <cell r="AE662" t="e">
            <v>#DIV/0!</v>
          </cell>
          <cell r="AF662" t="e">
            <v>#DIV/0!</v>
          </cell>
          <cell r="AH662" t="e">
            <v>#DIV/0!</v>
          </cell>
          <cell r="AI662" t="e">
            <v>#DIV/0!</v>
          </cell>
          <cell r="AJ662" t="e">
            <v>#DIV/0!</v>
          </cell>
          <cell r="AK662" t="e">
            <v>#DIV/0!</v>
          </cell>
          <cell r="AL662" t="e">
            <v>#DIV/0!</v>
          </cell>
          <cell r="AM662" t="e">
            <v>#DIV/0!</v>
          </cell>
          <cell r="AN662" t="e">
            <v>#DIV/0!</v>
          </cell>
          <cell r="AO662" t="e">
            <v>#DIV/0!</v>
          </cell>
        </row>
        <row r="663">
          <cell r="B663" t="str">
            <v>Cost of Goods Sold- Fixed (Excl. Depreciation)</v>
          </cell>
          <cell r="F663">
            <v>0</v>
          </cell>
          <cell r="G663">
            <v>0</v>
          </cell>
          <cell r="I663">
            <v>0</v>
          </cell>
          <cell r="J663">
            <v>0</v>
          </cell>
          <cell r="L663">
            <v>0</v>
          </cell>
          <cell r="N663">
            <v>0</v>
          </cell>
          <cell r="O663">
            <v>0</v>
          </cell>
          <cell r="Q663">
            <v>0</v>
          </cell>
          <cell r="S663">
            <v>0</v>
          </cell>
          <cell r="T663" t="str">
            <v/>
          </cell>
          <cell r="U663">
            <v>0</v>
          </cell>
          <cell r="V663">
            <v>0</v>
          </cell>
          <cell r="W663">
            <v>0</v>
          </cell>
          <cell r="X663">
            <v>0</v>
          </cell>
          <cell r="Y663">
            <v>0</v>
          </cell>
          <cell r="Z663">
            <v>0</v>
          </cell>
          <cell r="AA663">
            <v>0</v>
          </cell>
          <cell r="AB663">
            <v>0</v>
          </cell>
          <cell r="AC663">
            <v>0</v>
          </cell>
          <cell r="AD663">
            <v>0</v>
          </cell>
          <cell r="AE663">
            <v>0</v>
          </cell>
          <cell r="AF663">
            <v>0</v>
          </cell>
          <cell r="AH663">
            <v>0</v>
          </cell>
          <cell r="AI663">
            <v>0</v>
          </cell>
          <cell r="AJ663">
            <v>0</v>
          </cell>
          <cell r="AK663">
            <v>0</v>
          </cell>
          <cell r="AL663">
            <v>0</v>
          </cell>
          <cell r="AM663">
            <v>0</v>
          </cell>
          <cell r="AN663">
            <v>0</v>
          </cell>
          <cell r="AO663">
            <v>0</v>
          </cell>
          <cell r="AP663">
            <v>0</v>
          </cell>
          <cell r="AQ663">
            <v>0</v>
          </cell>
        </row>
        <row r="664">
          <cell r="B664" t="str">
            <v>$/HL</v>
          </cell>
          <cell r="F664" t="e">
            <v>#REF!</v>
          </cell>
          <cell r="G664" t="e">
            <v>#REF!</v>
          </cell>
          <cell r="I664" t="e">
            <v>#DIV/0!</v>
          </cell>
          <cell r="J664" t="e">
            <v>#DIV/0!</v>
          </cell>
          <cell r="L664" t="e">
            <v>#DIV/0!</v>
          </cell>
          <cell r="N664" t="e">
            <v>#DIV/0!</v>
          </cell>
          <cell r="O664" t="e">
            <v>#DIV/0!</v>
          </cell>
          <cell r="Q664" t="e">
            <v>#DIV/0!</v>
          </cell>
          <cell r="S664" t="e">
            <v>#DIV/0!</v>
          </cell>
          <cell r="U664" t="e">
            <v>#DIV/0!</v>
          </cell>
          <cell r="V664" t="e">
            <v>#DIV/0!</v>
          </cell>
          <cell r="W664" t="e">
            <v>#DIV/0!</v>
          </cell>
          <cell r="X664" t="e">
            <v>#DIV/0!</v>
          </cell>
          <cell r="Y664" t="e">
            <v>#DIV/0!</v>
          </cell>
          <cell r="Z664" t="e">
            <v>#DIV/0!</v>
          </cell>
          <cell r="AA664" t="e">
            <v>#DIV/0!</v>
          </cell>
          <cell r="AB664" t="e">
            <v>#DIV/0!</v>
          </cell>
          <cell r="AC664" t="e">
            <v>#DIV/0!</v>
          </cell>
          <cell r="AD664" t="e">
            <v>#DIV/0!</v>
          </cell>
          <cell r="AE664" t="e">
            <v>#DIV/0!</v>
          </cell>
          <cell r="AF664" t="e">
            <v>#DIV/0!</v>
          </cell>
          <cell r="AH664">
            <v>0</v>
          </cell>
          <cell r="AI664" t="e">
            <v>#DIV/0!</v>
          </cell>
          <cell r="AJ664" t="e">
            <v>#DIV/0!</v>
          </cell>
          <cell r="AK664" t="e">
            <v>#DIV/0!</v>
          </cell>
          <cell r="AL664" t="e">
            <v>#DIV/0!</v>
          </cell>
          <cell r="AM664" t="e">
            <v>#DIV/0!</v>
          </cell>
          <cell r="AN664" t="e">
            <v>#DIV/0!</v>
          </cell>
          <cell r="AO664" t="e">
            <v>#DIV/0!</v>
          </cell>
          <cell r="AP664" t="e">
            <v>#DIV/0!</v>
          </cell>
          <cell r="AQ664" t="e">
            <v>#DIV/0!</v>
          </cell>
        </row>
        <row r="666">
          <cell r="B666" t="str">
            <v>Total COGS $/HL</v>
          </cell>
          <cell r="I666" t="e">
            <v>#DIV/0!</v>
          </cell>
          <cell r="J666" t="e">
            <v>#DIV/0!</v>
          </cell>
          <cell r="L666" t="e">
            <v>#DIV/0!</v>
          </cell>
          <cell r="N666" t="e">
            <v>#DIV/0!</v>
          </cell>
          <cell r="O666" t="e">
            <v>#DIV/0!</v>
          </cell>
          <cell r="S666">
            <v>0</v>
          </cell>
          <cell r="U666" t="e">
            <v>#DIV/0!</v>
          </cell>
          <cell r="V666" t="e">
            <v>#DIV/0!</v>
          </cell>
          <cell r="W666" t="e">
            <v>#DIV/0!</v>
          </cell>
          <cell r="X666" t="e">
            <v>#DIV/0!</v>
          </cell>
          <cell r="Y666" t="e">
            <v>#DIV/0!</v>
          </cell>
          <cell r="Z666" t="e">
            <v>#DIV/0!</v>
          </cell>
          <cell r="AA666" t="e">
            <v>#DIV/0!</v>
          </cell>
          <cell r="AB666" t="e">
            <v>#DIV/0!</v>
          </cell>
          <cell r="AC666" t="e">
            <v>#DIV/0!</v>
          </cell>
          <cell r="AD666" t="e">
            <v>#DIV/0!</v>
          </cell>
          <cell r="AE666" t="e">
            <v>#DIV/0!</v>
          </cell>
          <cell r="AF666" t="e">
            <v>#DIV/0!</v>
          </cell>
          <cell r="AH666">
            <v>0</v>
          </cell>
          <cell r="AI666">
            <v>0</v>
          </cell>
          <cell r="AJ666">
            <v>0</v>
          </cell>
          <cell r="AK666">
            <v>0</v>
          </cell>
          <cell r="AL666">
            <v>0</v>
          </cell>
          <cell r="AM666">
            <v>0</v>
          </cell>
          <cell r="AN666">
            <v>0</v>
          </cell>
          <cell r="AO666">
            <v>0</v>
          </cell>
        </row>
        <row r="667">
          <cell r="F667" t="str">
            <v>______</v>
          </cell>
          <cell r="G667" t="str">
            <v>______</v>
          </cell>
          <cell r="I667" t="str">
            <v>______</v>
          </cell>
          <cell r="J667" t="str">
            <v>______</v>
          </cell>
          <cell r="L667" t="str">
            <v>______</v>
          </cell>
          <cell r="N667" t="str">
            <v>______</v>
          </cell>
          <cell r="O667" t="str">
            <v>______</v>
          </cell>
          <cell r="Q667" t="str">
            <v>______</v>
          </cell>
          <cell r="S667" t="str">
            <v>______</v>
          </cell>
          <cell r="T667" t="str">
            <v/>
          </cell>
          <cell r="U667" t="str">
            <v>______</v>
          </cell>
          <cell r="V667" t="str">
            <v>______</v>
          </cell>
          <cell r="W667" t="str">
            <v>______</v>
          </cell>
          <cell r="X667" t="str">
            <v>______</v>
          </cell>
          <cell r="Y667" t="str">
            <v>______</v>
          </cell>
          <cell r="Z667" t="str">
            <v>______</v>
          </cell>
          <cell r="AA667" t="str">
            <v>______</v>
          </cell>
          <cell r="AB667" t="str">
            <v>______</v>
          </cell>
          <cell r="AC667" t="str">
            <v>______</v>
          </cell>
          <cell r="AD667" t="str">
            <v>______</v>
          </cell>
          <cell r="AE667" t="str">
            <v>______</v>
          </cell>
          <cell r="AF667" t="str">
            <v>______</v>
          </cell>
          <cell r="AH667" t="str">
            <v>______</v>
          </cell>
          <cell r="AI667" t="str">
            <v>______</v>
          </cell>
          <cell r="AJ667" t="str">
            <v>______</v>
          </cell>
          <cell r="AK667" t="str">
            <v>______</v>
          </cell>
          <cell r="AL667" t="str">
            <v>______</v>
          </cell>
          <cell r="AM667" t="str">
            <v>______</v>
          </cell>
          <cell r="AN667" t="str">
            <v>______</v>
          </cell>
          <cell r="AO667" t="str">
            <v>______</v>
          </cell>
          <cell r="AP667" t="str">
            <v>______</v>
          </cell>
          <cell r="AQ667" t="str">
            <v>______</v>
          </cell>
        </row>
        <row r="668">
          <cell r="B668" t="str">
            <v>Gross Profit</v>
          </cell>
          <cell r="F668">
            <v>0</v>
          </cell>
          <cell r="G668">
            <v>0</v>
          </cell>
          <cell r="I668">
            <v>679</v>
          </cell>
          <cell r="J668">
            <v>2331</v>
          </cell>
          <cell r="L668">
            <v>3010</v>
          </cell>
          <cell r="N668">
            <v>6371</v>
          </cell>
          <cell r="O668">
            <v>2304.9970521386167</v>
          </cell>
          <cell r="Q668">
            <v>8675.9970521386167</v>
          </cell>
          <cell r="S668">
            <v>8675.9970521386167</v>
          </cell>
          <cell r="T668" t="str">
            <v/>
          </cell>
          <cell r="U668">
            <v>1054.7984470811946</v>
          </cell>
          <cell r="V668">
            <v>1054.7984470811946</v>
          </cell>
          <cell r="W668">
            <v>1054.7984470811946</v>
          </cell>
          <cell r="X668">
            <v>1551</v>
          </cell>
          <cell r="Y668">
            <v>1551</v>
          </cell>
          <cell r="Z668">
            <v>1551</v>
          </cell>
          <cell r="AA668">
            <v>1292.246103806036</v>
          </cell>
          <cell r="AB668">
            <v>1292.246103806036</v>
          </cell>
          <cell r="AC668">
            <v>1292.246103806036</v>
          </cell>
          <cell r="AD668">
            <v>1152.1704935536127</v>
          </cell>
          <cell r="AE668">
            <v>1152.1704935536127</v>
          </cell>
          <cell r="AF668">
            <v>1152.1704935536127</v>
          </cell>
          <cell r="AH668">
            <v>3164.395341243584</v>
          </cell>
          <cell r="AI668">
            <v>4653</v>
          </cell>
          <cell r="AJ668">
            <v>3876.738311418108</v>
          </cell>
          <cell r="AK668">
            <v>3456.5114806608381</v>
          </cell>
          <cell r="AL668">
            <v>15150.64513332253</v>
          </cell>
          <cell r="AM668">
            <v>23196.174616942961</v>
          </cell>
          <cell r="AN668">
            <v>27017.918229190935</v>
          </cell>
          <cell r="AO668">
            <v>29352.800051466693</v>
          </cell>
          <cell r="AP668">
            <v>31382.394662113176</v>
          </cell>
          <cell r="AQ668">
            <v>64477.78978947951</v>
          </cell>
        </row>
        <row r="670">
          <cell r="B670" t="str">
            <v>Sales - Variable commercial exp. (Excl. Amortization)</v>
          </cell>
          <cell r="F670">
            <v>0</v>
          </cell>
          <cell r="G670">
            <v>0</v>
          </cell>
          <cell r="I670">
            <v>0</v>
          </cell>
          <cell r="J670">
            <v>1609</v>
          </cell>
          <cell r="L670">
            <v>1609</v>
          </cell>
          <cell r="N670">
            <v>1181</v>
          </cell>
          <cell r="O670">
            <v>975.40878691727335</v>
          </cell>
          <cell r="Q670">
            <v>2156.4087869172736</v>
          </cell>
          <cell r="S670">
            <v>2156.4087869172736</v>
          </cell>
          <cell r="T670" t="str">
            <v/>
          </cell>
          <cell r="U670">
            <v>556.51311999129064</v>
          </cell>
          <cell r="V670">
            <v>556.51311999129064</v>
          </cell>
          <cell r="W670">
            <v>556.51311999129064</v>
          </cell>
          <cell r="X670">
            <v>661.41259364766995</v>
          </cell>
          <cell r="Y670">
            <v>661.41259364766995</v>
          </cell>
          <cell r="Z670">
            <v>661.41259364766995</v>
          </cell>
          <cell r="AA670">
            <v>726.94808488981573</v>
          </cell>
          <cell r="AB670">
            <v>726.94808488981573</v>
          </cell>
          <cell r="AC670">
            <v>726.94808488981573</v>
          </cell>
          <cell r="AD670">
            <v>621.74966073136363</v>
          </cell>
          <cell r="AE670">
            <v>621.74966073136363</v>
          </cell>
          <cell r="AF670">
            <v>621.74966073136363</v>
          </cell>
          <cell r="AH670">
            <v>1469.3720920868245</v>
          </cell>
          <cell r="AI670">
            <v>3414</v>
          </cell>
          <cell r="AJ670">
            <v>1417.2934821451786</v>
          </cell>
          <cell r="AK670">
            <v>1399.2048035484165</v>
          </cell>
          <cell r="AL670">
            <v>7699.8703777804203</v>
          </cell>
          <cell r="AM670">
            <v>11788.77442109639</v>
          </cell>
          <cell r="AN670">
            <v>13731.063358132989</v>
          </cell>
          <cell r="AO670">
            <v>14917.698463156827</v>
          </cell>
          <cell r="AP670">
            <v>15949.180309896679</v>
          </cell>
          <cell r="AQ670">
            <v>30793.500000000004</v>
          </cell>
        </row>
        <row r="671">
          <cell r="B671" t="str">
            <v>Sales - Variable marketing exp. (Excl. Amortization)</v>
          </cell>
          <cell r="I671">
            <v>0</v>
          </cell>
          <cell r="J671">
            <v>0</v>
          </cell>
          <cell r="L671">
            <v>0</v>
          </cell>
          <cell r="N671">
            <v>134</v>
          </cell>
          <cell r="O671">
            <v>129.67195850977967</v>
          </cell>
          <cell r="Q671">
            <v>263.67195850977964</v>
          </cell>
          <cell r="S671">
            <v>263.67195850977964</v>
          </cell>
          <cell r="U671">
            <v>0</v>
          </cell>
          <cell r="V671">
            <v>0</v>
          </cell>
          <cell r="W671">
            <v>0</v>
          </cell>
          <cell r="X671">
            <v>0</v>
          </cell>
          <cell r="Y671">
            <v>0</v>
          </cell>
          <cell r="Z671">
            <v>0</v>
          </cell>
          <cell r="AA671">
            <v>0</v>
          </cell>
          <cell r="AB671">
            <v>0</v>
          </cell>
          <cell r="AC671">
            <v>0</v>
          </cell>
          <cell r="AD671">
            <v>0</v>
          </cell>
          <cell r="AE671">
            <v>0</v>
          </cell>
          <cell r="AF671">
            <v>0</v>
          </cell>
          <cell r="AH671">
            <v>0</v>
          </cell>
          <cell r="AI671">
            <v>0</v>
          </cell>
          <cell r="AJ671">
            <v>0</v>
          </cell>
          <cell r="AK671">
            <v>0</v>
          </cell>
          <cell r="AL671">
            <v>0</v>
          </cell>
          <cell r="AM671">
            <v>0</v>
          </cell>
          <cell r="AN671">
            <v>0</v>
          </cell>
          <cell r="AO671">
            <v>0</v>
          </cell>
          <cell r="AP671">
            <v>0</v>
          </cell>
          <cell r="AQ671">
            <v>0</v>
          </cell>
        </row>
        <row r="672">
          <cell r="B672" t="str">
            <v>G&amp;A - Fixed (Excl. Amortization)</v>
          </cell>
          <cell r="F672">
            <v>0</v>
          </cell>
          <cell r="G672">
            <v>0</v>
          </cell>
          <cell r="I672">
            <v>0</v>
          </cell>
          <cell r="J672">
            <v>0</v>
          </cell>
          <cell r="L672">
            <v>0</v>
          </cell>
          <cell r="N672">
            <v>1568</v>
          </cell>
          <cell r="O672">
            <v>905.13259709340593</v>
          </cell>
          <cell r="Q672">
            <v>2473.1325970934058</v>
          </cell>
          <cell r="S672">
            <v>2473.1325970934058</v>
          </cell>
          <cell r="T672" t="str">
            <v/>
          </cell>
          <cell r="U672">
            <v>488.05379597723504</v>
          </cell>
          <cell r="V672">
            <v>488.05379597723504</v>
          </cell>
          <cell r="W672">
            <v>488.05379597723504</v>
          </cell>
          <cell r="X672">
            <v>488.05379597723504</v>
          </cell>
          <cell r="Y672">
            <v>488.05379597723504</v>
          </cell>
          <cell r="Z672">
            <v>488.05379597723504</v>
          </cell>
          <cell r="AA672">
            <v>488.05379597723504</v>
          </cell>
          <cell r="AB672">
            <v>488.05379597723504</v>
          </cell>
          <cell r="AC672">
            <v>488.05379597723504</v>
          </cell>
          <cell r="AD672">
            <v>488.05379597723504</v>
          </cell>
          <cell r="AE672">
            <v>488.05379597723504</v>
          </cell>
          <cell r="AF672">
            <v>488.05379597723504</v>
          </cell>
          <cell r="AH672">
            <v>1414.9209254571174</v>
          </cell>
          <cell r="AI672">
            <v>561</v>
          </cell>
          <cell r="AJ672">
            <v>2049.9438527849111</v>
          </cell>
          <cell r="AK672">
            <v>1830.7807734847922</v>
          </cell>
          <cell r="AL672">
            <v>5856.6455517268205</v>
          </cell>
          <cell r="AM672">
            <v>6442.3101068995029</v>
          </cell>
          <cell r="AN672">
            <v>7086.5411175894542</v>
          </cell>
          <cell r="AO672">
            <v>7795.1952293484001</v>
          </cell>
          <cell r="AP672">
            <v>8574.7147522832402</v>
          </cell>
          <cell r="AQ672">
            <v>9432.1862275115654</v>
          </cell>
        </row>
        <row r="673">
          <cell r="F673" t="str">
            <v>______</v>
          </cell>
          <cell r="G673" t="str">
            <v>______</v>
          </cell>
          <cell r="I673" t="str">
            <v>______</v>
          </cell>
          <cell r="J673" t="str">
            <v>______</v>
          </cell>
          <cell r="L673" t="str">
            <v>______</v>
          </cell>
          <cell r="N673" t="str">
            <v>______</v>
          </cell>
          <cell r="O673" t="str">
            <v>______</v>
          </cell>
          <cell r="Q673" t="str">
            <v>______</v>
          </cell>
          <cell r="S673" t="str">
            <v>______</v>
          </cell>
          <cell r="T673" t="str">
            <v/>
          </cell>
          <cell r="AH673" t="str">
            <v>______</v>
          </cell>
          <cell r="AI673" t="str">
            <v>______</v>
          </cell>
          <cell r="AJ673" t="str">
            <v>______</v>
          </cell>
          <cell r="AK673" t="str">
            <v>______</v>
          </cell>
          <cell r="AL673" t="str">
            <v>______</v>
          </cell>
          <cell r="AM673" t="str">
            <v>______</v>
          </cell>
          <cell r="AN673" t="str">
            <v>______</v>
          </cell>
          <cell r="AO673" t="str">
            <v>______</v>
          </cell>
          <cell r="AP673" t="str">
            <v>______</v>
          </cell>
          <cell r="AQ673" t="str">
            <v>______</v>
          </cell>
        </row>
        <row r="675">
          <cell r="B675" t="str">
            <v>EBITDA</v>
          </cell>
          <cell r="F675">
            <v>0</v>
          </cell>
          <cell r="G675">
            <v>0</v>
          </cell>
          <cell r="I675">
            <v>679</v>
          </cell>
          <cell r="J675">
            <v>722</v>
          </cell>
          <cell r="L675">
            <v>1401</v>
          </cell>
          <cell r="N675">
            <v>3488</v>
          </cell>
          <cell r="O675">
            <v>294.78370961815779</v>
          </cell>
          <cell r="Q675">
            <v>3782.7837096181574</v>
          </cell>
          <cell r="S675">
            <v>3782.7837096181574</v>
          </cell>
          <cell r="U675">
            <v>10.231531112668904</v>
          </cell>
          <cell r="V675">
            <v>10.231531112668904</v>
          </cell>
          <cell r="W675">
            <v>10.231531112668904</v>
          </cell>
          <cell r="X675">
            <v>401.53361037509501</v>
          </cell>
          <cell r="Y675">
            <v>401.53361037509501</v>
          </cell>
          <cell r="Z675">
            <v>401.53361037509501</v>
          </cell>
          <cell r="AA675">
            <v>77.244222938985217</v>
          </cell>
          <cell r="AB675">
            <v>77.244222938985217</v>
          </cell>
          <cell r="AC675">
            <v>77.244222938985217</v>
          </cell>
          <cell r="AD675">
            <v>42.367036845014013</v>
          </cell>
          <cell r="AE675">
            <v>42.367036845014013</v>
          </cell>
          <cell r="AF675">
            <v>42.367036845014013</v>
          </cell>
          <cell r="AH675">
            <v>280.10232369964206</v>
          </cell>
          <cell r="AI675">
            <v>678</v>
          </cell>
          <cell r="AJ675">
            <v>409.5009764880183</v>
          </cell>
          <cell r="AK675">
            <v>226.52590362762908</v>
          </cell>
          <cell r="AL675">
            <v>1594.1292038152897</v>
          </cell>
          <cell r="AM675">
            <v>4965.0900889470677</v>
          </cell>
          <cell r="AN675">
            <v>6200.3137534684911</v>
          </cell>
          <cell r="AO675">
            <v>6639.9063589614661</v>
          </cell>
          <cell r="AP675">
            <v>6858.4995999332568</v>
          </cell>
          <cell r="AQ675">
            <v>24252.103561967939</v>
          </cell>
        </row>
        <row r="676">
          <cell r="B676" t="str">
            <v xml:space="preserve"> EBITDA/HL</v>
          </cell>
          <cell r="N676">
            <v>3.3494500007202084</v>
          </cell>
          <cell r="O676">
            <v>0.88528619648560658</v>
          </cell>
          <cell r="Q676">
            <v>2.7524240657153412</v>
          </cell>
          <cell r="S676">
            <v>2.7524240657153412</v>
          </cell>
          <cell r="U676">
            <v>7.54630444695924E-2</v>
          </cell>
          <cell r="V676">
            <v>7.54630444695924E-2</v>
          </cell>
          <cell r="W676">
            <v>7.54630444695924E-2</v>
          </cell>
          <cell r="X676">
            <v>2.4918307706037917</v>
          </cell>
          <cell r="Y676">
            <v>2.4918307706037917</v>
          </cell>
          <cell r="Z676">
            <v>2.4918307706037917</v>
          </cell>
          <cell r="AA676">
            <v>0.43614581782413431</v>
          </cell>
          <cell r="AB676">
            <v>0.43614581782413431</v>
          </cell>
          <cell r="AC676">
            <v>0.43614581782413431</v>
          </cell>
          <cell r="AD676">
            <v>0.27969302371162613</v>
          </cell>
          <cell r="AE676">
            <v>0.27969302371162613</v>
          </cell>
          <cell r="AF676">
            <v>0.27969302371162613</v>
          </cell>
          <cell r="AH676">
            <v>4.4428070456155924</v>
          </cell>
          <cell r="AI676">
            <v>1.4025071366513591</v>
          </cell>
          <cell r="AJ676">
            <v>0.77072490124914217</v>
          </cell>
          <cell r="AK676">
            <v>0.4984827801103448</v>
          </cell>
          <cell r="AL676">
            <v>0.84978528072374604</v>
          </cell>
          <cell r="AM676">
            <v>1.7287316210950412</v>
          </cell>
          <cell r="AN676">
            <v>1.8534402754516759</v>
          </cell>
          <cell r="AO676">
            <v>1.8269608075504806</v>
          </cell>
          <cell r="AP676">
            <v>1.7650615332972841</v>
          </cell>
          <cell r="AQ676">
            <v>3.0377783631199273</v>
          </cell>
        </row>
        <row r="677">
          <cell r="B677" t="str">
            <v>EBITDA Margin</v>
          </cell>
          <cell r="F677">
            <v>0</v>
          </cell>
          <cell r="G677">
            <v>0</v>
          </cell>
          <cell r="I677">
            <v>0.33882235528942117</v>
          </cell>
          <cell r="J677">
            <v>0.30973830973830974</v>
          </cell>
          <cell r="L677">
            <v>0.32318339100346022</v>
          </cell>
          <cell r="N677">
            <v>0.5474807722492544</v>
          </cell>
          <cell r="O677">
            <v>0.12788897467120502</v>
          </cell>
          <cell r="Q677">
            <v>0.4360056471763909</v>
          </cell>
          <cell r="S677">
            <v>0.4360056471763909</v>
          </cell>
          <cell r="U677">
            <v>9.6999868941609439E-3</v>
          </cell>
          <cell r="V677">
            <v>9.6999868941609439E-3</v>
          </cell>
          <cell r="W677">
            <v>9.6999868941609439E-3</v>
          </cell>
          <cell r="X677">
            <v>0.25888691835918443</v>
          </cell>
          <cell r="Y677">
            <v>0.25888691835918443</v>
          </cell>
          <cell r="Z677">
            <v>0.25888691835918443</v>
          </cell>
          <cell r="AA677">
            <v>5.9775164120424731E-2</v>
          </cell>
          <cell r="AB677">
            <v>5.9775164120424731E-2</v>
          </cell>
          <cell r="AC677">
            <v>5.9775164120424731E-2</v>
          </cell>
          <cell r="AD677">
            <v>3.6771499601888212E-2</v>
          </cell>
          <cell r="AE677">
            <v>3.6771499601888212E-2</v>
          </cell>
          <cell r="AF677">
            <v>3.6771499601888212E-2</v>
          </cell>
          <cell r="AH677">
            <v>8.8516855036692071E-2</v>
          </cell>
          <cell r="AI677">
            <v>0.14571244358478402</v>
          </cell>
          <cell r="AJ677">
            <v>0.10563028597569257</v>
          </cell>
          <cell r="AK677">
            <v>6.5535990519643927E-2</v>
          </cell>
          <cell r="AL677">
            <v>0.10521856922839151</v>
          </cell>
          <cell r="AM677">
            <v>0.21404779757609102</v>
          </cell>
          <cell r="AN677">
            <v>0.22948895251187393</v>
          </cell>
          <cell r="AO677">
            <v>0.22621032226292445</v>
          </cell>
          <cell r="AP677">
            <v>0.21854608846065129</v>
          </cell>
          <cell r="AQ677">
            <v>0.37613112423907902</v>
          </cell>
        </row>
        <row r="679">
          <cell r="B679" t="str">
            <v>Non-Recurring&amp;Extraordinary Items</v>
          </cell>
          <cell r="F679">
            <v>0</v>
          </cell>
          <cell r="G679">
            <v>0</v>
          </cell>
          <cell r="I679">
            <v>0</v>
          </cell>
          <cell r="J679">
            <v>0</v>
          </cell>
          <cell r="L679">
            <v>0</v>
          </cell>
          <cell r="N679">
            <v>0</v>
          </cell>
          <cell r="O679">
            <v>0</v>
          </cell>
          <cell r="Q679">
            <v>0</v>
          </cell>
          <cell r="S679">
            <v>0</v>
          </cell>
          <cell r="T679" t="str">
            <v/>
          </cell>
          <cell r="U679">
            <v>0</v>
          </cell>
          <cell r="V679">
            <v>0</v>
          </cell>
          <cell r="W679">
            <v>0</v>
          </cell>
          <cell r="X679">
            <v>0</v>
          </cell>
          <cell r="Y679">
            <v>0</v>
          </cell>
          <cell r="Z679">
            <v>0</v>
          </cell>
          <cell r="AA679">
            <v>0</v>
          </cell>
          <cell r="AB679">
            <v>0</v>
          </cell>
          <cell r="AC679">
            <v>0</v>
          </cell>
          <cell r="AD679">
            <v>0</v>
          </cell>
          <cell r="AE679">
            <v>0</v>
          </cell>
          <cell r="AF679">
            <v>0</v>
          </cell>
          <cell r="AH679">
            <v>0</v>
          </cell>
          <cell r="AI679">
            <v>0</v>
          </cell>
          <cell r="AJ679">
            <v>0</v>
          </cell>
          <cell r="AK679">
            <v>0</v>
          </cell>
          <cell r="AL679">
            <v>0</v>
          </cell>
          <cell r="AM679">
            <v>0</v>
          </cell>
          <cell r="AN679">
            <v>0</v>
          </cell>
          <cell r="AO679">
            <v>0</v>
          </cell>
          <cell r="AP679">
            <v>0</v>
          </cell>
          <cell r="AQ679">
            <v>0</v>
          </cell>
        </row>
        <row r="680">
          <cell r="B680" t="str">
            <v>Forex</v>
          </cell>
          <cell r="F680">
            <v>0</v>
          </cell>
          <cell r="G680">
            <v>0</v>
          </cell>
          <cell r="I680">
            <v>0</v>
          </cell>
          <cell r="J680">
            <v>0</v>
          </cell>
          <cell r="L680">
            <v>0</v>
          </cell>
          <cell r="N680">
            <v>0</v>
          </cell>
          <cell r="O680">
            <v>30.476599999999998</v>
          </cell>
          <cell r="Q680">
            <v>30.476599999999998</v>
          </cell>
          <cell r="S680">
            <v>30.476599999999998</v>
          </cell>
          <cell r="T680" t="str">
            <v/>
          </cell>
          <cell r="U680">
            <v>0</v>
          </cell>
          <cell r="V680">
            <v>0</v>
          </cell>
          <cell r="W680">
            <v>0</v>
          </cell>
          <cell r="X680">
            <v>0</v>
          </cell>
          <cell r="Y680">
            <v>0</v>
          </cell>
          <cell r="Z680">
            <v>0</v>
          </cell>
          <cell r="AA680">
            <v>0</v>
          </cell>
          <cell r="AB680">
            <v>0</v>
          </cell>
          <cell r="AC680">
            <v>0</v>
          </cell>
          <cell r="AD680">
            <v>0</v>
          </cell>
          <cell r="AE680">
            <v>0</v>
          </cell>
          <cell r="AF680">
            <v>0</v>
          </cell>
          <cell r="AH680">
            <v>10</v>
          </cell>
          <cell r="AI680">
            <v>0</v>
          </cell>
          <cell r="AJ680">
            <v>0</v>
          </cell>
          <cell r="AK680">
            <v>0</v>
          </cell>
          <cell r="AL680">
            <v>0</v>
          </cell>
          <cell r="AM680">
            <v>0</v>
          </cell>
          <cell r="AN680">
            <v>0</v>
          </cell>
          <cell r="AO680">
            <v>0</v>
          </cell>
          <cell r="AP680">
            <v>0</v>
          </cell>
          <cell r="AQ680">
            <v>0</v>
          </cell>
        </row>
        <row r="681">
          <cell r="B681" t="str">
            <v>Gain/(loss) from disposal of Fixed assets</v>
          </cell>
          <cell r="F681">
            <v>0</v>
          </cell>
          <cell r="G681">
            <v>0</v>
          </cell>
          <cell r="I681">
            <v>0</v>
          </cell>
          <cell r="J681">
            <v>0</v>
          </cell>
          <cell r="L681">
            <v>0</v>
          </cell>
          <cell r="N681">
            <v>0</v>
          </cell>
          <cell r="O681">
            <v>0</v>
          </cell>
          <cell r="Q681">
            <v>0</v>
          </cell>
          <cell r="S681">
            <v>0</v>
          </cell>
          <cell r="T681" t="str">
            <v/>
          </cell>
          <cell r="U681">
            <v>0</v>
          </cell>
          <cell r="V681">
            <v>0</v>
          </cell>
          <cell r="W681">
            <v>0</v>
          </cell>
          <cell r="X681">
            <v>0</v>
          </cell>
          <cell r="Y681">
            <v>0</v>
          </cell>
          <cell r="Z681">
            <v>0</v>
          </cell>
          <cell r="AA681">
            <v>0</v>
          </cell>
          <cell r="AB681">
            <v>0</v>
          </cell>
          <cell r="AC681">
            <v>0</v>
          </cell>
          <cell r="AD681">
            <v>0</v>
          </cell>
          <cell r="AE681">
            <v>0</v>
          </cell>
          <cell r="AF681">
            <v>0</v>
          </cell>
          <cell r="AH681">
            <v>0</v>
          </cell>
          <cell r="AI681">
            <v>0</v>
          </cell>
          <cell r="AJ681">
            <v>0</v>
          </cell>
          <cell r="AK681">
            <v>0</v>
          </cell>
          <cell r="AL681">
            <v>0</v>
          </cell>
          <cell r="AM681">
            <v>0</v>
          </cell>
          <cell r="AN681">
            <v>0</v>
          </cell>
          <cell r="AO681">
            <v>0</v>
          </cell>
          <cell r="AP681">
            <v>0</v>
          </cell>
          <cell r="AQ681">
            <v>0</v>
          </cell>
        </row>
        <row r="683">
          <cell r="B683" t="str">
            <v>Operating Income</v>
          </cell>
          <cell r="F683">
            <v>0</v>
          </cell>
          <cell r="G683">
            <v>0</v>
          </cell>
          <cell r="I683">
            <v>679</v>
          </cell>
          <cell r="J683">
            <v>722</v>
          </cell>
          <cell r="L683">
            <v>1401</v>
          </cell>
          <cell r="N683">
            <v>3488</v>
          </cell>
          <cell r="O683">
            <v>325.26030961815781</v>
          </cell>
          <cell r="Q683">
            <v>3813.2603096181574</v>
          </cell>
          <cell r="S683">
            <v>3813.2603096181574</v>
          </cell>
          <cell r="T683" t="str">
            <v/>
          </cell>
          <cell r="U683">
            <v>10.231531112668904</v>
          </cell>
          <cell r="V683">
            <v>10.231531112668904</v>
          </cell>
          <cell r="W683">
            <v>10.231531112668904</v>
          </cell>
          <cell r="X683">
            <v>401.53361037509501</v>
          </cell>
          <cell r="Y683">
            <v>401.53361037509501</v>
          </cell>
          <cell r="Z683">
            <v>401.53361037509501</v>
          </cell>
          <cell r="AA683">
            <v>77.244222938985217</v>
          </cell>
          <cell r="AB683">
            <v>77.244222938985217</v>
          </cell>
          <cell r="AC683">
            <v>77.244222938985217</v>
          </cell>
          <cell r="AD683">
            <v>42.367036845014013</v>
          </cell>
          <cell r="AE683">
            <v>42.367036845014013</v>
          </cell>
          <cell r="AF683">
            <v>42.367036845014013</v>
          </cell>
          <cell r="AH683">
            <v>290.10232369964206</v>
          </cell>
          <cell r="AI683">
            <v>678</v>
          </cell>
          <cell r="AJ683">
            <v>409.5009764880183</v>
          </cell>
          <cell r="AK683">
            <v>226.52590362762908</v>
          </cell>
          <cell r="AL683">
            <v>1594.1292038152897</v>
          </cell>
          <cell r="AM683">
            <v>4965.0900889470677</v>
          </cell>
          <cell r="AN683">
            <v>6200.3137534684911</v>
          </cell>
          <cell r="AO683">
            <v>6639.9063589614661</v>
          </cell>
          <cell r="AP683">
            <v>6858.4995999332568</v>
          </cell>
          <cell r="AQ683">
            <v>24252.103561967939</v>
          </cell>
        </row>
        <row r="685">
          <cell r="B685" t="str">
            <v>Transfer</v>
          </cell>
          <cell r="I685">
            <v>0</v>
          </cell>
          <cell r="J685">
            <v>0</v>
          </cell>
          <cell r="L685">
            <v>0</v>
          </cell>
          <cell r="N685">
            <v>0</v>
          </cell>
          <cell r="O685">
            <v>0</v>
          </cell>
          <cell r="Q685">
            <v>0</v>
          </cell>
          <cell r="S685">
            <v>0</v>
          </cell>
          <cell r="U685">
            <v>0</v>
          </cell>
          <cell r="V685">
            <v>0</v>
          </cell>
          <cell r="W685">
            <v>0</v>
          </cell>
          <cell r="X685">
            <v>0</v>
          </cell>
          <cell r="Y685">
            <v>0</v>
          </cell>
          <cell r="Z685">
            <v>0</v>
          </cell>
          <cell r="AA685">
            <v>0</v>
          </cell>
          <cell r="AB685">
            <v>0</v>
          </cell>
          <cell r="AC685">
            <v>0</v>
          </cell>
          <cell r="AD685">
            <v>0</v>
          </cell>
          <cell r="AE685">
            <v>0</v>
          </cell>
          <cell r="AF685">
            <v>0</v>
          </cell>
          <cell r="AH685">
            <v>0</v>
          </cell>
          <cell r="AI685">
            <v>0</v>
          </cell>
          <cell r="AJ685">
            <v>0</v>
          </cell>
          <cell r="AK685">
            <v>0</v>
          </cell>
          <cell r="AL685">
            <v>0</v>
          </cell>
          <cell r="AM685">
            <v>0</v>
          </cell>
          <cell r="AN685">
            <v>0</v>
          </cell>
          <cell r="AO685">
            <v>0</v>
          </cell>
          <cell r="AP685">
            <v>0</v>
          </cell>
          <cell r="AQ685">
            <v>0</v>
          </cell>
        </row>
        <row r="687">
          <cell r="B687" t="str">
            <v>Depreciation</v>
          </cell>
          <cell r="F687">
            <v>0</v>
          </cell>
          <cell r="G687">
            <v>0</v>
          </cell>
          <cell r="J687">
            <v>14</v>
          </cell>
          <cell r="L687">
            <v>14</v>
          </cell>
          <cell r="N687">
            <v>27.718078381795195</v>
          </cell>
          <cell r="O687">
            <v>114.23828431264774</v>
          </cell>
          <cell r="Q687">
            <v>141.95636269444293</v>
          </cell>
          <cell r="S687">
            <v>141.95636269444293</v>
          </cell>
          <cell r="T687" t="str">
            <v/>
          </cell>
          <cell r="U687">
            <v>46.446818104436389</v>
          </cell>
          <cell r="V687">
            <v>46.446818104436389</v>
          </cell>
          <cell r="W687">
            <v>46.446818104436389</v>
          </cell>
          <cell r="X687">
            <v>55.201772115664753</v>
          </cell>
          <cell r="Y687">
            <v>55.201772115664753</v>
          </cell>
          <cell r="Z687">
            <v>55.201772115664753</v>
          </cell>
          <cell r="AA687">
            <v>60.67139166597557</v>
          </cell>
          <cell r="AB687">
            <v>60.67139166597557</v>
          </cell>
          <cell r="AC687">
            <v>60.67139166597557</v>
          </cell>
          <cell r="AD687">
            <v>51.891487120621036</v>
          </cell>
          <cell r="AE687">
            <v>51.891487120621036</v>
          </cell>
          <cell r="AF687">
            <v>51.891487120621036</v>
          </cell>
          <cell r="AH687">
            <v>110.48585165807137</v>
          </cell>
          <cell r="AI687">
            <v>174</v>
          </cell>
          <cell r="AJ687">
            <v>179.07427768101095</v>
          </cell>
          <cell r="AK687">
            <v>179.07427768101095</v>
          </cell>
          <cell r="AL687">
            <v>642.63440702009325</v>
          </cell>
          <cell r="AM687">
            <v>642.63440702009325</v>
          </cell>
          <cell r="AN687">
            <v>642.63440702009325</v>
          </cell>
          <cell r="AO687">
            <v>642.63440702009325</v>
          </cell>
          <cell r="AP687">
            <v>642.63440702009325</v>
          </cell>
          <cell r="AQ687">
            <v>642.63440702009325</v>
          </cell>
        </row>
        <row r="688">
          <cell r="F688" t="str">
            <v>______</v>
          </cell>
          <cell r="G688" t="str">
            <v>______</v>
          </cell>
          <cell r="I688" t="str">
            <v>______</v>
          </cell>
          <cell r="J688" t="str">
            <v>______</v>
          </cell>
          <cell r="L688" t="str">
            <v>______</v>
          </cell>
          <cell r="N688" t="str">
            <v>______</v>
          </cell>
          <cell r="O688" t="str">
            <v>______</v>
          </cell>
          <cell r="Q688" t="str">
            <v>______</v>
          </cell>
          <cell r="S688" t="str">
            <v>______</v>
          </cell>
          <cell r="T688" t="str">
            <v/>
          </cell>
          <cell r="U688" t="str">
            <v>______</v>
          </cell>
          <cell r="V688" t="str">
            <v>______</v>
          </cell>
          <cell r="W688" t="str">
            <v>______</v>
          </cell>
          <cell r="X688" t="str">
            <v>______</v>
          </cell>
          <cell r="Y688" t="str">
            <v>______</v>
          </cell>
          <cell r="Z688" t="str">
            <v>______</v>
          </cell>
          <cell r="AA688" t="str">
            <v>______</v>
          </cell>
          <cell r="AB688" t="str">
            <v>______</v>
          </cell>
          <cell r="AC688" t="str">
            <v>______</v>
          </cell>
          <cell r="AD688" t="str">
            <v>______</v>
          </cell>
          <cell r="AE688" t="str">
            <v>______</v>
          </cell>
          <cell r="AF688" t="str">
            <v>______</v>
          </cell>
          <cell r="AH688" t="str">
            <v>______</v>
          </cell>
          <cell r="AI688" t="str">
            <v>______</v>
          </cell>
          <cell r="AJ688" t="str">
            <v>______</v>
          </cell>
          <cell r="AK688" t="str">
            <v>______</v>
          </cell>
          <cell r="AL688" t="str">
            <v>______</v>
          </cell>
          <cell r="AM688" t="str">
            <v>______</v>
          </cell>
          <cell r="AN688" t="str">
            <v>______</v>
          </cell>
          <cell r="AO688" t="str">
            <v>______</v>
          </cell>
          <cell r="AP688" t="str">
            <v>______</v>
          </cell>
          <cell r="AQ688" t="str">
            <v>______</v>
          </cell>
        </row>
        <row r="689">
          <cell r="B689" t="str">
            <v>EBITA</v>
          </cell>
          <cell r="F689">
            <v>0</v>
          </cell>
          <cell r="G689">
            <v>0</v>
          </cell>
          <cell r="I689">
            <v>679</v>
          </cell>
          <cell r="J689">
            <v>708</v>
          </cell>
          <cell r="L689">
            <v>1387</v>
          </cell>
          <cell r="N689">
            <v>3460.2819216182047</v>
          </cell>
          <cell r="O689">
            <v>211.02202530551006</v>
          </cell>
          <cell r="Q689">
            <v>3671.3039469237146</v>
          </cell>
          <cell r="S689">
            <v>3671.3039469237146</v>
          </cell>
          <cell r="T689" t="str">
            <v/>
          </cell>
          <cell r="U689">
            <v>-36.215286991767485</v>
          </cell>
          <cell r="V689">
            <v>-36.215286991767485</v>
          </cell>
          <cell r="W689">
            <v>-36.215286991767485</v>
          </cell>
          <cell r="X689">
            <v>346.33183825943024</v>
          </cell>
          <cell r="Y689">
            <v>346.33183825943024</v>
          </cell>
          <cell r="Z689">
            <v>346.33183825943024</v>
          </cell>
          <cell r="AA689">
            <v>16.572831273009648</v>
          </cell>
          <cell r="AB689">
            <v>16.572831273009648</v>
          </cell>
          <cell r="AC689">
            <v>16.572831273009648</v>
          </cell>
          <cell r="AD689">
            <v>-9.5244502756070233</v>
          </cell>
          <cell r="AE689">
            <v>-9.5244502756070233</v>
          </cell>
          <cell r="AF689">
            <v>-9.5244502756070233</v>
          </cell>
          <cell r="AH689">
            <v>179.61647204157069</v>
          </cell>
          <cell r="AI689">
            <v>504</v>
          </cell>
          <cell r="AJ689">
            <v>230.42669880700734</v>
          </cell>
          <cell r="AK689">
            <v>47.451625946618122</v>
          </cell>
          <cell r="AL689">
            <v>951.49479679519641</v>
          </cell>
          <cell r="AM689">
            <v>4322.4556819269746</v>
          </cell>
          <cell r="AN689">
            <v>5557.6793464483981</v>
          </cell>
          <cell r="AO689">
            <v>5997.2719519413731</v>
          </cell>
          <cell r="AP689">
            <v>6215.8651929131638</v>
          </cell>
          <cell r="AQ689">
            <v>23609.469154947845</v>
          </cell>
        </row>
        <row r="692">
          <cell r="B692" t="str">
            <v>CAPEX</v>
          </cell>
          <cell r="F692">
            <v>0</v>
          </cell>
          <cell r="G692">
            <v>0</v>
          </cell>
          <cell r="I692">
            <v>0</v>
          </cell>
          <cell r="J692">
            <v>0</v>
          </cell>
          <cell r="L692">
            <v>0</v>
          </cell>
          <cell r="N692">
            <v>3021.6560164870989</v>
          </cell>
          <cell r="O692">
            <v>838.16369329105066</v>
          </cell>
          <cell r="Q692">
            <v>3859.8197097781494</v>
          </cell>
          <cell r="S692">
            <v>3859.8197097781494</v>
          </cell>
          <cell r="T692" t="str">
            <v/>
          </cell>
          <cell r="U692">
            <v>257.67583333333334</v>
          </cell>
          <cell r="V692">
            <v>257.67583333333334</v>
          </cell>
          <cell r="W692">
            <v>257.67583333333334</v>
          </cell>
          <cell r="X692">
            <v>257.67583333333334</v>
          </cell>
          <cell r="Y692">
            <v>257.67583333333334</v>
          </cell>
          <cell r="Z692">
            <v>257.67583333333334</v>
          </cell>
          <cell r="AA692">
            <v>257.67583333333334</v>
          </cell>
          <cell r="AB692">
            <v>257.67583333333334</v>
          </cell>
          <cell r="AC692">
            <v>257.67583333333334</v>
          </cell>
          <cell r="AD692">
            <v>257.67583333333334</v>
          </cell>
          <cell r="AE692">
            <v>257.67583333333334</v>
          </cell>
          <cell r="AF692">
            <v>257.67583333333334</v>
          </cell>
          <cell r="AH692">
            <v>499.97188547654224</v>
          </cell>
          <cell r="AI692">
            <v>653</v>
          </cell>
          <cell r="AJ692">
            <v>773.02750000000003</v>
          </cell>
          <cell r="AK692">
            <v>773.02750000000003</v>
          </cell>
          <cell r="AL692">
            <v>3092.11</v>
          </cell>
          <cell r="AM692">
            <v>642.63440702009325</v>
          </cell>
          <cell r="AN692">
            <v>642.63440702009325</v>
          </cell>
          <cell r="AO692">
            <v>642.63440702009325</v>
          </cell>
          <cell r="AP692">
            <v>642.63440702009325</v>
          </cell>
          <cell r="AQ692">
            <v>642.63440702009325</v>
          </cell>
        </row>
        <row r="695">
          <cell r="B695" t="str">
            <v>ASSUMPTIONS:</v>
          </cell>
        </row>
        <row r="697">
          <cell r="B697" t="str">
            <v>Average Beer $/HL, net of VAT &amp; excise tax</v>
          </cell>
          <cell r="O697">
            <v>6</v>
          </cell>
          <cell r="AH697">
            <v>6</v>
          </cell>
          <cell r="AI697">
            <v>6</v>
          </cell>
          <cell r="AJ697">
            <v>6</v>
          </cell>
          <cell r="AK697">
            <v>6</v>
          </cell>
          <cell r="AL697">
            <v>8.0763812600337594</v>
          </cell>
          <cell r="AM697">
            <v>8.0763812600337594</v>
          </cell>
          <cell r="AN697">
            <v>8.0763812600337594</v>
          </cell>
          <cell r="AO697">
            <v>8.0763812600337594</v>
          </cell>
          <cell r="AP697">
            <v>8.0763812600337594</v>
          </cell>
          <cell r="AQ697">
            <v>8.0763812600337594</v>
          </cell>
        </row>
        <row r="699">
          <cell r="B699" t="str">
            <v>PRICE GROWTH</v>
          </cell>
        </row>
        <row r="700">
          <cell r="B700" t="str">
            <v>CURRENT CASE</v>
          </cell>
          <cell r="O700">
            <v>0</v>
          </cell>
          <cell r="AH700">
            <v>0</v>
          </cell>
          <cell r="AI700">
            <v>0</v>
          </cell>
          <cell r="AJ700">
            <v>0</v>
          </cell>
          <cell r="AK700">
            <v>0</v>
          </cell>
          <cell r="AL700">
            <v>-0.82525026440922622</v>
          </cell>
          <cell r="AM700">
            <v>0</v>
          </cell>
          <cell r="AN700">
            <v>0</v>
          </cell>
          <cell r="AO700">
            <v>0</v>
          </cell>
          <cell r="AP700">
            <v>0</v>
          </cell>
          <cell r="AQ700">
            <v>0</v>
          </cell>
        </row>
        <row r="701">
          <cell r="B701" t="str">
            <v>Based Case</v>
          </cell>
          <cell r="O701">
            <v>0</v>
          </cell>
          <cell r="AH701">
            <v>0</v>
          </cell>
          <cell r="AI701">
            <v>0</v>
          </cell>
          <cell r="AJ701">
            <v>0</v>
          </cell>
          <cell r="AK701">
            <v>0</v>
          </cell>
          <cell r="AM701">
            <v>0</v>
          </cell>
          <cell r="AN701">
            <v>0</v>
          </cell>
          <cell r="AO701">
            <v>0</v>
          </cell>
          <cell r="AP701">
            <v>0</v>
          </cell>
          <cell r="AQ701">
            <v>0</v>
          </cell>
        </row>
        <row r="702">
          <cell r="B702" t="str">
            <v>Conservative Case</v>
          </cell>
          <cell r="O702">
            <v>0</v>
          </cell>
          <cell r="AH702">
            <v>-0.05</v>
          </cell>
          <cell r="AI702">
            <v>-0.05</v>
          </cell>
          <cell r="AJ702">
            <v>-0.05</v>
          </cell>
          <cell r="AK702">
            <v>-0.05</v>
          </cell>
          <cell r="AM702">
            <v>0</v>
          </cell>
          <cell r="AN702">
            <v>0</v>
          </cell>
          <cell r="AO702">
            <v>0</v>
          </cell>
          <cell r="AP702">
            <v>0</v>
          </cell>
          <cell r="AQ702">
            <v>-0.05</v>
          </cell>
        </row>
        <row r="703">
          <cell r="B703" t="str">
            <v>Worst Case</v>
          </cell>
          <cell r="AH703">
            <v>-0.05</v>
          </cell>
          <cell r="AI703">
            <v>-0.05</v>
          </cell>
          <cell r="AJ703">
            <v>-0.05</v>
          </cell>
          <cell r="AK703">
            <v>-0.05</v>
          </cell>
          <cell r="AQ703">
            <v>0</v>
          </cell>
        </row>
        <row r="704">
          <cell r="B704" t="str">
            <v>Other Case</v>
          </cell>
          <cell r="AQ704">
            <v>0</v>
          </cell>
        </row>
        <row r="706">
          <cell r="B706" t="str">
            <v>SALES GROWTH</v>
          </cell>
        </row>
        <row r="707">
          <cell r="B707" t="str">
            <v>CURRENT CASE</v>
          </cell>
          <cell r="O707">
            <v>0</v>
          </cell>
          <cell r="AH707">
            <v>0</v>
          </cell>
          <cell r="AI707">
            <v>0</v>
          </cell>
          <cell r="AJ707">
            <v>0</v>
          </cell>
          <cell r="AK707">
            <v>0</v>
          </cell>
          <cell r="AL707">
            <v>0</v>
          </cell>
          <cell r="AM707">
            <v>0</v>
          </cell>
          <cell r="AN707">
            <v>0</v>
          </cell>
          <cell r="AO707">
            <v>0</v>
          </cell>
          <cell r="AP707">
            <v>0</v>
          </cell>
          <cell r="AQ707">
            <v>0</v>
          </cell>
        </row>
        <row r="708">
          <cell r="B708" t="str">
            <v>Based Case</v>
          </cell>
          <cell r="O708">
            <v>0</v>
          </cell>
          <cell r="AH708">
            <v>0</v>
          </cell>
          <cell r="AI708">
            <v>0</v>
          </cell>
          <cell r="AJ708">
            <v>0</v>
          </cell>
          <cell r="AK708">
            <v>0</v>
          </cell>
          <cell r="AM708">
            <v>0</v>
          </cell>
          <cell r="AN708">
            <v>0</v>
          </cell>
          <cell r="AO708">
            <v>0</v>
          </cell>
          <cell r="AP708">
            <v>0</v>
          </cell>
          <cell r="AQ708">
            <v>0</v>
          </cell>
        </row>
        <row r="709">
          <cell r="B709" t="str">
            <v>Conservative Case</v>
          </cell>
          <cell r="O709">
            <v>-0.05</v>
          </cell>
          <cell r="AH709">
            <v>-0.05</v>
          </cell>
          <cell r="AI709">
            <v>-0.05</v>
          </cell>
          <cell r="AJ709">
            <v>-0.05</v>
          </cell>
          <cell r="AK709">
            <v>-0.05</v>
          </cell>
          <cell r="AM709">
            <v>-0.05</v>
          </cell>
          <cell r="AN709">
            <v>-0.05</v>
          </cell>
          <cell r="AO709">
            <v>-0.05</v>
          </cell>
          <cell r="AP709">
            <v>-0.05</v>
          </cell>
          <cell r="AQ709">
            <v>-0.05</v>
          </cell>
        </row>
        <row r="710">
          <cell r="B710" t="str">
            <v>Worst Case</v>
          </cell>
          <cell r="AH710">
            <v>-0.05</v>
          </cell>
          <cell r="AI710">
            <v>-0.05</v>
          </cell>
          <cell r="AJ710">
            <v>-0.05</v>
          </cell>
          <cell r="AK710">
            <v>-0.05</v>
          </cell>
          <cell r="AM710">
            <v>-0.05</v>
          </cell>
          <cell r="AN710">
            <v>-0.05</v>
          </cell>
          <cell r="AO710">
            <v>-0.05</v>
          </cell>
          <cell r="AP710">
            <v>-0.05</v>
          </cell>
          <cell r="AQ710">
            <v>-0.05</v>
          </cell>
        </row>
        <row r="711">
          <cell r="B711" t="str">
            <v>Other Case</v>
          </cell>
        </row>
        <row r="713">
          <cell r="B713" t="str">
            <v>REVENUE GROWTH</v>
          </cell>
        </row>
        <row r="714">
          <cell r="B714" t="str">
            <v>CURRENT CASE</v>
          </cell>
          <cell r="G714">
            <v>0</v>
          </cell>
          <cell r="I714">
            <v>0</v>
          </cell>
          <cell r="J714">
            <v>0</v>
          </cell>
          <cell r="L714">
            <v>0</v>
          </cell>
          <cell r="N714">
            <v>0</v>
          </cell>
          <cell r="O714">
            <v>-0.63820482622216024</v>
          </cell>
          <cell r="Q714">
            <v>1.0013834030308226</v>
          </cell>
          <cell r="S714">
            <v>1.0013834030308226</v>
          </cell>
          <cell r="AH714">
            <v>0.58387060547716918</v>
          </cell>
          <cell r="AI714">
            <v>0.47042309769404644</v>
          </cell>
          <cell r="AJ714">
            <v>-0.16683036505091164</v>
          </cell>
          <cell r="AK714">
            <v>-0.10839700722630186</v>
          </cell>
          <cell r="AL714">
            <v>0.74627135558879942</v>
          </cell>
          <cell r="AM714">
            <v>0.38242694487499596</v>
          </cell>
          <cell r="AN714">
            <v>0.1183076064706805</v>
          </cell>
          <cell r="AO714">
            <v>7.3918839512475465E-2</v>
          </cell>
          <cell r="AP714">
            <v>4.7019131801872671E-2</v>
          </cell>
          <cell r="AQ714">
            <v>-0.38849274720312998</v>
          </cell>
        </row>
        <row r="715">
          <cell r="B715" t="str">
            <v>Based Case</v>
          </cell>
          <cell r="I715">
            <v>0</v>
          </cell>
          <cell r="J715">
            <v>0</v>
          </cell>
          <cell r="N715">
            <v>0</v>
          </cell>
          <cell r="O715">
            <v>0</v>
          </cell>
          <cell r="AH715">
            <v>0.58387060547716918</v>
          </cell>
          <cell r="AI715">
            <v>0.47042309769404644</v>
          </cell>
          <cell r="AJ715">
            <v>-0.16683036505091164</v>
          </cell>
          <cell r="AK715">
            <v>-0.10839700722630186</v>
          </cell>
          <cell r="AL715">
            <v>0.74627135558879942</v>
          </cell>
          <cell r="AM715">
            <v>0.38242694487499596</v>
          </cell>
          <cell r="AN715">
            <v>0.1183076064706805</v>
          </cell>
          <cell r="AO715">
            <v>7.3918839512475465E-2</v>
          </cell>
          <cell r="AP715">
            <v>4.7019131801872671E-2</v>
          </cell>
          <cell r="AQ715">
            <v>-0.38849274720312998</v>
          </cell>
        </row>
        <row r="716">
          <cell r="B716" t="str">
            <v>Conservative Case</v>
          </cell>
          <cell r="I716">
            <v>0</v>
          </cell>
          <cell r="J716">
            <v>0</v>
          </cell>
          <cell r="N716">
            <v>0</v>
          </cell>
          <cell r="O716">
            <v>0</v>
          </cell>
          <cell r="AH716">
            <v>0</v>
          </cell>
          <cell r="AI716">
            <v>0</v>
          </cell>
          <cell r="AJ716">
            <v>0</v>
          </cell>
          <cell r="AK716">
            <v>0</v>
          </cell>
          <cell r="AL716">
            <v>0.3</v>
          </cell>
          <cell r="AM716">
            <v>0</v>
          </cell>
          <cell r="AN716">
            <v>0</v>
          </cell>
          <cell r="AO716">
            <v>0</v>
          </cell>
          <cell r="AP716">
            <v>0</v>
          </cell>
          <cell r="AQ716">
            <v>0</v>
          </cell>
        </row>
        <row r="717">
          <cell r="B717" t="str">
            <v>Worst Case</v>
          </cell>
          <cell r="I717">
            <v>0</v>
          </cell>
          <cell r="J717">
            <v>0</v>
          </cell>
          <cell r="N717">
            <v>0</v>
          </cell>
          <cell r="O717">
            <v>0</v>
          </cell>
          <cell r="AH717">
            <v>0</v>
          </cell>
          <cell r="AI717">
            <v>0</v>
          </cell>
          <cell r="AJ717">
            <v>0</v>
          </cell>
          <cell r="AK717">
            <v>0</v>
          </cell>
          <cell r="AL717">
            <v>0</v>
          </cell>
          <cell r="AM717">
            <v>0</v>
          </cell>
          <cell r="AN717">
            <v>0</v>
          </cell>
          <cell r="AO717">
            <v>0</v>
          </cell>
          <cell r="AP717">
            <v>0</v>
          </cell>
          <cell r="AQ717">
            <v>0</v>
          </cell>
        </row>
        <row r="718">
          <cell r="B718" t="str">
            <v>Other Case</v>
          </cell>
          <cell r="I718">
            <v>0</v>
          </cell>
          <cell r="J718">
            <v>0</v>
          </cell>
          <cell r="N718">
            <v>0</v>
          </cell>
          <cell r="O718">
            <v>0</v>
          </cell>
          <cell r="AH718">
            <v>0</v>
          </cell>
          <cell r="AI718">
            <v>0</v>
          </cell>
          <cell r="AJ718">
            <v>0</v>
          </cell>
          <cell r="AK718">
            <v>0</v>
          </cell>
          <cell r="AL718">
            <v>0</v>
          </cell>
          <cell r="AM718">
            <v>0</v>
          </cell>
          <cell r="AN718">
            <v>0</v>
          </cell>
          <cell r="AO718">
            <v>0</v>
          </cell>
          <cell r="AP718">
            <v>0</v>
          </cell>
          <cell r="AQ718">
            <v>0</v>
          </cell>
        </row>
        <row r="720">
          <cell r="B720" t="str">
            <v>COGS - Variable ($/HL)</v>
          </cell>
        </row>
        <row r="721">
          <cell r="B721" t="str">
            <v>CURRENT CASE</v>
          </cell>
          <cell r="F721">
            <v>0</v>
          </cell>
          <cell r="G721">
            <v>0</v>
          </cell>
          <cell r="I721">
            <v>0.66117764471057883</v>
          </cell>
          <cell r="J721">
            <v>0</v>
          </cell>
          <cell r="L721">
            <v>0.30565167243367936</v>
          </cell>
          <cell r="N721">
            <v>0</v>
          </cell>
          <cell r="O721">
            <v>0</v>
          </cell>
          <cell r="Q721">
            <v>0</v>
          </cell>
          <cell r="S721">
            <v>0</v>
          </cell>
          <cell r="AH721">
            <v>0</v>
          </cell>
          <cell r="AI721">
            <v>0</v>
          </cell>
          <cell r="AJ721">
            <v>0</v>
          </cell>
          <cell r="AK721">
            <v>0</v>
          </cell>
          <cell r="AL721">
            <v>0</v>
          </cell>
          <cell r="AM721">
            <v>0</v>
          </cell>
          <cell r="AN721">
            <v>0</v>
          </cell>
          <cell r="AO721">
            <v>0</v>
          </cell>
          <cell r="AP721">
            <v>0</v>
          </cell>
          <cell r="AQ721">
            <v>0</v>
          </cell>
        </row>
        <row r="722">
          <cell r="B722" t="str">
            <v>Based Case</v>
          </cell>
          <cell r="AH722">
            <v>0</v>
          </cell>
          <cell r="AI722">
            <v>0</v>
          </cell>
          <cell r="AJ722">
            <v>0</v>
          </cell>
          <cell r="AK722">
            <v>0</v>
          </cell>
          <cell r="AL722">
            <v>0</v>
          </cell>
          <cell r="AM722">
            <v>0</v>
          </cell>
          <cell r="AN722">
            <v>0</v>
          </cell>
          <cell r="AO722">
            <v>0</v>
          </cell>
          <cell r="AP722">
            <v>0</v>
          </cell>
          <cell r="AQ722">
            <v>0</v>
          </cell>
        </row>
        <row r="723">
          <cell r="B723" t="str">
            <v>Conservative Case</v>
          </cell>
          <cell r="AH723">
            <v>0</v>
          </cell>
          <cell r="AI723">
            <v>0</v>
          </cell>
          <cell r="AJ723">
            <v>0</v>
          </cell>
          <cell r="AK723">
            <v>0</v>
          </cell>
          <cell r="AL723">
            <v>0</v>
          </cell>
          <cell r="AM723">
            <v>0</v>
          </cell>
          <cell r="AN723">
            <v>0</v>
          </cell>
          <cell r="AO723">
            <v>0</v>
          </cell>
          <cell r="AP723">
            <v>0</v>
          </cell>
          <cell r="AQ723">
            <v>0</v>
          </cell>
        </row>
        <row r="724">
          <cell r="B724" t="str">
            <v>Worst Case</v>
          </cell>
          <cell r="AH724">
            <v>0</v>
          </cell>
          <cell r="AI724">
            <v>0</v>
          </cell>
          <cell r="AJ724">
            <v>0</v>
          </cell>
          <cell r="AK724">
            <v>0</v>
          </cell>
          <cell r="AL724">
            <v>0</v>
          </cell>
          <cell r="AM724">
            <v>0</v>
          </cell>
          <cell r="AN724">
            <v>0</v>
          </cell>
          <cell r="AO724">
            <v>0</v>
          </cell>
          <cell r="AP724">
            <v>0</v>
          </cell>
          <cell r="AQ724">
            <v>0</v>
          </cell>
        </row>
        <row r="725">
          <cell r="B725" t="str">
            <v>Other Case</v>
          </cell>
          <cell r="AH725">
            <v>0</v>
          </cell>
          <cell r="AI725">
            <v>0</v>
          </cell>
          <cell r="AJ725">
            <v>0</v>
          </cell>
          <cell r="AK725">
            <v>0</v>
          </cell>
          <cell r="AL725">
            <v>0</v>
          </cell>
          <cell r="AM725">
            <v>0</v>
          </cell>
          <cell r="AN725">
            <v>0</v>
          </cell>
          <cell r="AO725">
            <v>0</v>
          </cell>
          <cell r="AP725">
            <v>0</v>
          </cell>
          <cell r="AQ725">
            <v>0</v>
          </cell>
        </row>
        <row r="727">
          <cell r="B727" t="str">
            <v xml:space="preserve">COGS - Fixed  </v>
          </cell>
          <cell r="G727">
            <v>0</v>
          </cell>
          <cell r="I727">
            <v>0</v>
          </cell>
          <cell r="J727">
            <v>0</v>
          </cell>
          <cell r="L727">
            <v>0</v>
          </cell>
          <cell r="N727">
            <v>0</v>
          </cell>
          <cell r="O727">
            <v>413.60024903999994</v>
          </cell>
          <cell r="Q727">
            <v>0</v>
          </cell>
          <cell r="S727">
            <v>0</v>
          </cell>
          <cell r="AH727">
            <v>413.6</v>
          </cell>
          <cell r="AI727">
            <v>413.6</v>
          </cell>
          <cell r="AJ727">
            <v>413.6</v>
          </cell>
          <cell r="AK727">
            <v>413.6</v>
          </cell>
          <cell r="AL727">
            <v>0</v>
          </cell>
          <cell r="AM727">
            <v>1654.4</v>
          </cell>
          <cell r="AN727">
            <v>1654.4</v>
          </cell>
          <cell r="AO727">
            <v>1654.4</v>
          </cell>
          <cell r="AP727">
            <v>1654.4</v>
          </cell>
          <cell r="AQ727">
            <v>1654.4</v>
          </cell>
        </row>
        <row r="729">
          <cell r="B729" t="str">
            <v>Gross Margin</v>
          </cell>
          <cell r="F729">
            <v>0</v>
          </cell>
          <cell r="G729">
            <v>0</v>
          </cell>
          <cell r="I729">
            <v>0.33882235528942117</v>
          </cell>
          <cell r="J729">
            <v>1</v>
          </cell>
          <cell r="L729">
            <v>0.6943483275663207</v>
          </cell>
          <cell r="N729">
            <v>1</v>
          </cell>
          <cell r="O729">
            <v>1</v>
          </cell>
          <cell r="Q729">
            <v>1</v>
          </cell>
          <cell r="S729">
            <v>1</v>
          </cell>
          <cell r="AH729">
            <v>1</v>
          </cell>
          <cell r="AI729">
            <v>1</v>
          </cell>
          <cell r="AJ729">
            <v>1</v>
          </cell>
          <cell r="AK729">
            <v>1</v>
          </cell>
          <cell r="AL729">
            <v>1</v>
          </cell>
          <cell r="AM729">
            <v>1</v>
          </cell>
          <cell r="AN729">
            <v>1</v>
          </cell>
          <cell r="AO729">
            <v>1</v>
          </cell>
          <cell r="AP729">
            <v>1</v>
          </cell>
          <cell r="AQ729">
            <v>1</v>
          </cell>
        </row>
        <row r="731">
          <cell r="B731" t="str">
            <v>SG&amp;A - Variable (% REVENUES)</v>
          </cell>
        </row>
        <row r="732">
          <cell r="B732" t="str">
            <v>CURRENT CASE</v>
          </cell>
          <cell r="F732">
            <v>0</v>
          </cell>
          <cell r="G732">
            <v>0</v>
          </cell>
          <cell r="I732">
            <v>0</v>
          </cell>
          <cell r="J732">
            <v>0.69026169026169026</v>
          </cell>
          <cell r="L732">
            <v>0.37116493656286043</v>
          </cell>
          <cell r="N732">
            <v>0.18537121331031237</v>
          </cell>
          <cell r="O732">
            <v>0.18537121331031237</v>
          </cell>
          <cell r="Q732">
            <v>0.2485488150766168</v>
          </cell>
          <cell r="S732">
            <v>0.2485488150766168</v>
          </cell>
          <cell r="AH732">
            <v>0.2485488150766168</v>
          </cell>
          <cell r="AI732">
            <v>0.2485488150766168</v>
          </cell>
          <cell r="AJ732">
            <v>0.2485488150766168</v>
          </cell>
          <cell r="AK732">
            <v>0.2485488150766168</v>
          </cell>
          <cell r="AL732">
            <v>0.2485488150766168</v>
          </cell>
          <cell r="AM732">
            <v>0.2485488150766168</v>
          </cell>
          <cell r="AN732">
            <v>0.2485488150766168</v>
          </cell>
          <cell r="AO732">
            <v>0.2485488150766168</v>
          </cell>
          <cell r="AP732">
            <v>0.2485488150766168</v>
          </cell>
          <cell r="AQ732">
            <v>0.2485488150766168</v>
          </cell>
        </row>
        <row r="733">
          <cell r="B733" t="str">
            <v>Based Case</v>
          </cell>
          <cell r="O733">
            <v>0.18537121331031237</v>
          </cell>
          <cell r="AH733">
            <v>0.2485488150766168</v>
          </cell>
          <cell r="AI733">
            <v>0.2485488150766168</v>
          </cell>
          <cell r="AJ733">
            <v>0.2485488150766168</v>
          </cell>
          <cell r="AK733">
            <v>0.2485488150766168</v>
          </cell>
          <cell r="AL733">
            <v>0.2485488150766168</v>
          </cell>
          <cell r="AM733">
            <v>0.2485488150766168</v>
          </cell>
          <cell r="AN733">
            <v>0.2485488150766168</v>
          </cell>
          <cell r="AO733">
            <v>0.2485488150766168</v>
          </cell>
          <cell r="AP733">
            <v>0.2485488150766168</v>
          </cell>
          <cell r="AQ733">
            <v>0.2485488150766168</v>
          </cell>
        </row>
        <row r="734">
          <cell r="B734" t="str">
            <v>Conservative Case</v>
          </cell>
          <cell r="O734">
            <v>0.18537121331031237</v>
          </cell>
          <cell r="AH734">
            <v>0.2485488150766168</v>
          </cell>
          <cell r="AI734">
            <v>0.2485488150766168</v>
          </cell>
          <cell r="AJ734">
            <v>0.2485488150766168</v>
          </cell>
          <cell r="AK734">
            <v>0.2485488150766168</v>
          </cell>
          <cell r="AL734">
            <v>0.2485488150766168</v>
          </cell>
          <cell r="AM734">
            <v>0.2485488150766168</v>
          </cell>
          <cell r="AN734">
            <v>0.2485488150766168</v>
          </cell>
          <cell r="AO734">
            <v>0.2485488150766168</v>
          </cell>
          <cell r="AP734">
            <v>0.2485488150766168</v>
          </cell>
          <cell r="AQ734">
            <v>0.2485488150766168</v>
          </cell>
        </row>
        <row r="735">
          <cell r="B735" t="str">
            <v>Worst Case</v>
          </cell>
          <cell r="O735">
            <v>0</v>
          </cell>
          <cell r="AH735">
            <v>0</v>
          </cell>
          <cell r="AI735">
            <v>0</v>
          </cell>
          <cell r="AJ735">
            <v>0</v>
          </cell>
          <cell r="AK735">
            <v>0</v>
          </cell>
          <cell r="AL735">
            <v>0</v>
          </cell>
          <cell r="AM735">
            <v>0</v>
          </cell>
          <cell r="AN735">
            <v>0</v>
          </cell>
          <cell r="AO735">
            <v>0</v>
          </cell>
          <cell r="AP735">
            <v>0</v>
          </cell>
          <cell r="AQ735">
            <v>0</v>
          </cell>
        </row>
        <row r="736">
          <cell r="B736" t="str">
            <v>Other Case</v>
          </cell>
          <cell r="O736">
            <v>0</v>
          </cell>
          <cell r="AH736">
            <v>0</v>
          </cell>
          <cell r="AI736">
            <v>0</v>
          </cell>
          <cell r="AJ736">
            <v>0</v>
          </cell>
          <cell r="AK736">
            <v>0</v>
          </cell>
          <cell r="AL736">
            <v>0</v>
          </cell>
          <cell r="AM736">
            <v>0</v>
          </cell>
          <cell r="AN736">
            <v>0</v>
          </cell>
          <cell r="AO736">
            <v>0</v>
          </cell>
          <cell r="AP736">
            <v>0</v>
          </cell>
          <cell r="AQ736">
            <v>0</v>
          </cell>
        </row>
        <row r="738">
          <cell r="B738" t="str">
            <v>G&amp;A - Fixed  (Growth Rate)</v>
          </cell>
          <cell r="G738">
            <v>0</v>
          </cell>
          <cell r="I738">
            <v>0</v>
          </cell>
          <cell r="J738">
            <v>0</v>
          </cell>
          <cell r="L738">
            <v>0</v>
          </cell>
          <cell r="N738">
            <v>0</v>
          </cell>
          <cell r="O738">
            <v>0</v>
          </cell>
          <cell r="Q738">
            <v>0</v>
          </cell>
          <cell r="S738">
            <v>0</v>
          </cell>
          <cell r="AH738">
            <v>0</v>
          </cell>
          <cell r="AI738">
            <v>0</v>
          </cell>
          <cell r="AJ738">
            <v>0</v>
          </cell>
          <cell r="AK738">
            <v>0</v>
          </cell>
          <cell r="AL738">
            <v>0</v>
          </cell>
          <cell r="AM738">
            <v>0.1</v>
          </cell>
          <cell r="AN738">
            <v>0.1</v>
          </cell>
          <cell r="AO738">
            <v>0.1</v>
          </cell>
          <cell r="AP738">
            <v>0.1</v>
          </cell>
          <cell r="AQ738">
            <v>0.1</v>
          </cell>
        </row>
        <row r="740">
          <cell r="B740" t="str">
            <v>Operating Income (% Revs)</v>
          </cell>
          <cell r="F740">
            <v>0</v>
          </cell>
          <cell r="G740">
            <v>0</v>
          </cell>
          <cell r="I740">
            <v>0.33882235528942117</v>
          </cell>
          <cell r="J740">
            <v>0.30973830973830974</v>
          </cell>
          <cell r="L740">
            <v>0.32318339100346022</v>
          </cell>
          <cell r="N740">
            <v>0.5474807722492544</v>
          </cell>
          <cell r="O740">
            <v>0.12788897467120502</v>
          </cell>
          <cell r="Q740">
            <v>0.4360056471763909</v>
          </cell>
          <cell r="S740">
            <v>0.4360056471763909</v>
          </cell>
          <cell r="AH740">
            <v>8.8516855036692071E-2</v>
          </cell>
          <cell r="AI740">
            <v>0.14571244358478402</v>
          </cell>
          <cell r="AJ740">
            <v>0.10563028597569257</v>
          </cell>
          <cell r="AK740">
            <v>6.5535990519643927E-2</v>
          </cell>
          <cell r="AL740">
            <v>0.10521856922839151</v>
          </cell>
          <cell r="AM740">
            <v>0.21404779757609102</v>
          </cell>
          <cell r="AN740">
            <v>0.22948895251187393</v>
          </cell>
          <cell r="AO740">
            <v>0.22621032226292445</v>
          </cell>
          <cell r="AP740">
            <v>0.21854608846065129</v>
          </cell>
          <cell r="AQ740">
            <v>0.37613112423907902</v>
          </cell>
        </row>
        <row r="741">
          <cell r="B741" t="str">
            <v>Non-Recurring&amp;Extraordinary Items (% Revs)</v>
          </cell>
          <cell r="F741">
            <v>0</v>
          </cell>
          <cell r="G741">
            <v>0</v>
          </cell>
          <cell r="I741">
            <v>0</v>
          </cell>
          <cell r="J741">
            <v>0</v>
          </cell>
          <cell r="L741">
            <v>0</v>
          </cell>
          <cell r="N741">
            <v>0</v>
          </cell>
          <cell r="O741">
            <v>0</v>
          </cell>
          <cell r="Q741">
            <v>0</v>
          </cell>
          <cell r="S741">
            <v>0</v>
          </cell>
          <cell r="AH741">
            <v>0</v>
          </cell>
          <cell r="AI741">
            <v>0</v>
          </cell>
          <cell r="AJ741">
            <v>0</v>
          </cell>
          <cell r="AK741">
            <v>0</v>
          </cell>
          <cell r="AL741">
            <v>0</v>
          </cell>
          <cell r="AM741">
            <v>0</v>
          </cell>
          <cell r="AN741">
            <v>0</v>
          </cell>
          <cell r="AO741">
            <v>0</v>
          </cell>
          <cell r="AP741">
            <v>0</v>
          </cell>
          <cell r="AQ741">
            <v>0</v>
          </cell>
        </row>
        <row r="742">
          <cell r="B742" t="str">
            <v>Forex (% Revs)</v>
          </cell>
          <cell r="F742">
            <v>0</v>
          </cell>
          <cell r="G742">
            <v>0</v>
          </cell>
          <cell r="I742">
            <v>0</v>
          </cell>
          <cell r="J742">
            <v>0</v>
          </cell>
          <cell r="L742">
            <v>0</v>
          </cell>
          <cell r="N742">
            <v>0</v>
          </cell>
          <cell r="O742">
            <v>0</v>
          </cell>
          <cell r="Q742">
            <v>3.5127490035842708E-3</v>
          </cell>
          <cell r="S742">
            <v>3.5127490035842708E-3</v>
          </cell>
          <cell r="AH742">
            <v>0</v>
          </cell>
          <cell r="AI742">
            <v>0</v>
          </cell>
          <cell r="AJ742">
            <v>0</v>
          </cell>
          <cell r="AK742">
            <v>0</v>
          </cell>
          <cell r="AL742">
            <v>0</v>
          </cell>
          <cell r="AM742">
            <v>0</v>
          </cell>
          <cell r="AN742">
            <v>0</v>
          </cell>
          <cell r="AO742">
            <v>0</v>
          </cell>
          <cell r="AP742">
            <v>0</v>
          </cell>
          <cell r="AQ742">
            <v>0</v>
          </cell>
        </row>
        <row r="743">
          <cell r="B743" t="str">
            <v>Gain/(loss) from disposal of Fixed assets (% Revs)</v>
          </cell>
          <cell r="F743">
            <v>0</v>
          </cell>
          <cell r="G743">
            <v>0</v>
          </cell>
          <cell r="I743">
            <v>0</v>
          </cell>
          <cell r="J743">
            <v>0</v>
          </cell>
          <cell r="L743">
            <v>0</v>
          </cell>
          <cell r="N743">
            <v>0</v>
          </cell>
          <cell r="O743">
            <v>0</v>
          </cell>
          <cell r="Q743">
            <v>0</v>
          </cell>
          <cell r="S743">
            <v>0</v>
          </cell>
          <cell r="AH743">
            <v>0</v>
          </cell>
          <cell r="AI743">
            <v>0</v>
          </cell>
          <cell r="AJ743">
            <v>0</v>
          </cell>
          <cell r="AK743">
            <v>0</v>
          </cell>
          <cell r="AL743">
            <v>0</v>
          </cell>
          <cell r="AM743">
            <v>0</v>
          </cell>
          <cell r="AN743">
            <v>0</v>
          </cell>
          <cell r="AO743">
            <v>0</v>
          </cell>
          <cell r="AP743">
            <v>0</v>
          </cell>
          <cell r="AQ743">
            <v>0</v>
          </cell>
        </row>
        <row r="744">
          <cell r="B744" t="str">
            <v>EBITA Margin</v>
          </cell>
          <cell r="F744">
            <v>0</v>
          </cell>
          <cell r="G744">
            <v>0</v>
          </cell>
          <cell r="I744">
            <v>0.33882235528942117</v>
          </cell>
          <cell r="J744">
            <v>0.30373230373230375</v>
          </cell>
          <cell r="L744">
            <v>0.31995386389850056</v>
          </cell>
          <cell r="N744">
            <v>0.54313010855724453</v>
          </cell>
          <cell r="O744">
            <v>9.1549802681838627E-2</v>
          </cell>
          <cell r="Q744">
            <v>0.42315643088176769</v>
          </cell>
          <cell r="S744">
            <v>0.42315643088176769</v>
          </cell>
          <cell r="AH744">
            <v>5.6761704108369324E-2</v>
          </cell>
          <cell r="AI744">
            <v>0.10831721470019343</v>
          </cell>
          <cell r="AJ744">
            <v>5.9438290721954203E-2</v>
          </cell>
          <cell r="AK744">
            <v>1.3728184098941866E-2</v>
          </cell>
          <cell r="AL744">
            <v>6.2802262769818692E-2</v>
          </cell>
          <cell r="AM744">
            <v>0.18634347056388187</v>
          </cell>
          <cell r="AN744">
            <v>0.20570346313520638</v>
          </cell>
          <cell r="AO744">
            <v>0.20431686045031003</v>
          </cell>
          <cell r="AP744">
            <v>0.1980685432019422</v>
          </cell>
          <cell r="AQ744">
            <v>0.36616436810307779</v>
          </cell>
        </row>
        <row r="747">
          <cell r="B747" t="str">
            <v>INCOME STATEMENT - PIT Cyprus &amp; Interco Elimination</v>
          </cell>
        </row>
        <row r="749">
          <cell r="B749" t="str">
            <v>Exchange Rates</v>
          </cell>
          <cell r="D749" t="str">
            <v>USD</v>
          </cell>
          <cell r="F749">
            <v>1</v>
          </cell>
          <cell r="G749">
            <v>1</v>
          </cell>
          <cell r="I749">
            <v>1</v>
          </cell>
          <cell r="J749">
            <v>1</v>
          </cell>
          <cell r="L749">
            <v>1</v>
          </cell>
          <cell r="N749">
            <v>1</v>
          </cell>
          <cell r="O749">
            <v>1</v>
          </cell>
          <cell r="Q749">
            <v>1</v>
          </cell>
          <cell r="S749">
            <v>1</v>
          </cell>
          <cell r="T749" t="str">
            <v/>
          </cell>
          <cell r="U749">
            <v>1</v>
          </cell>
          <cell r="V749">
            <v>1</v>
          </cell>
          <cell r="W749">
            <v>1</v>
          </cell>
          <cell r="X749">
            <v>1</v>
          </cell>
          <cell r="Y749">
            <v>1</v>
          </cell>
          <cell r="Z749">
            <v>1</v>
          </cell>
          <cell r="AA749">
            <v>1</v>
          </cell>
          <cell r="AB749">
            <v>1</v>
          </cell>
          <cell r="AC749">
            <v>1</v>
          </cell>
          <cell r="AD749">
            <v>1</v>
          </cell>
          <cell r="AE749">
            <v>1</v>
          </cell>
          <cell r="AF749">
            <v>1</v>
          </cell>
          <cell r="AH749">
            <v>1</v>
          </cell>
          <cell r="AI749">
            <v>1</v>
          </cell>
          <cell r="AJ749">
            <v>1</v>
          </cell>
          <cell r="AK749">
            <v>1</v>
          </cell>
          <cell r="AL749">
            <v>1</v>
          </cell>
          <cell r="AM749">
            <v>1</v>
          </cell>
          <cell r="AN749">
            <v>1</v>
          </cell>
          <cell r="AO749">
            <v>1</v>
          </cell>
          <cell r="AP749">
            <v>1</v>
          </cell>
          <cell r="AQ749">
            <v>1</v>
          </cell>
        </row>
        <row r="750">
          <cell r="B750" t="str">
            <v>Avg.</v>
          </cell>
          <cell r="F750">
            <v>1</v>
          </cell>
          <cell r="G750">
            <v>1</v>
          </cell>
          <cell r="I750">
            <v>1</v>
          </cell>
          <cell r="J750">
            <v>1</v>
          </cell>
          <cell r="L750">
            <v>1</v>
          </cell>
          <cell r="N750">
            <v>1</v>
          </cell>
          <cell r="O750">
            <v>1</v>
          </cell>
          <cell r="Q750">
            <v>1</v>
          </cell>
          <cell r="S750">
            <v>1</v>
          </cell>
          <cell r="T750" t="str">
            <v/>
          </cell>
          <cell r="U750">
            <v>1</v>
          </cell>
          <cell r="V750">
            <v>1</v>
          </cell>
          <cell r="W750">
            <v>1</v>
          </cell>
          <cell r="X750">
            <v>1</v>
          </cell>
          <cell r="Y750">
            <v>1</v>
          </cell>
          <cell r="Z750">
            <v>1</v>
          </cell>
          <cell r="AA750">
            <v>1</v>
          </cell>
          <cell r="AB750">
            <v>1</v>
          </cell>
          <cell r="AC750">
            <v>1</v>
          </cell>
          <cell r="AD750">
            <v>1</v>
          </cell>
          <cell r="AE750">
            <v>1</v>
          </cell>
          <cell r="AF750">
            <v>1</v>
          </cell>
          <cell r="AH750">
            <v>1</v>
          </cell>
          <cell r="AI750">
            <v>1</v>
          </cell>
          <cell r="AJ750">
            <v>1</v>
          </cell>
          <cell r="AK750">
            <v>1</v>
          </cell>
          <cell r="AL750">
            <v>1</v>
          </cell>
          <cell r="AM750">
            <v>1</v>
          </cell>
          <cell r="AN750">
            <v>1</v>
          </cell>
          <cell r="AO750">
            <v>1</v>
          </cell>
          <cell r="AP750">
            <v>1</v>
          </cell>
          <cell r="AQ750">
            <v>1</v>
          </cell>
        </row>
        <row r="752">
          <cell r="F752" t="e">
            <v>#REF!</v>
          </cell>
          <cell r="S752" t="str">
            <v>PIT Cyprus &amp; Interco Elimination</v>
          </cell>
        </row>
        <row r="753">
          <cell r="J753" t="str">
            <v/>
          </cell>
          <cell r="O753" t="str">
            <v/>
          </cell>
          <cell r="Q753" t="str">
            <v/>
          </cell>
          <cell r="T753" t="str">
            <v/>
          </cell>
        </row>
        <row r="754">
          <cell r="F754">
            <v>1999</v>
          </cell>
          <cell r="G754">
            <v>2000</v>
          </cell>
          <cell r="I754" t="str">
            <v>9m 2001</v>
          </cell>
          <cell r="J754" t="str">
            <v>Q4 2001</v>
          </cell>
          <cell r="L754">
            <v>2001</v>
          </cell>
          <cell r="N754" t="str">
            <v>9 m 2002</v>
          </cell>
          <cell r="O754" t="str">
            <v xml:space="preserve">Q4 2002 </v>
          </cell>
          <cell r="Q754">
            <v>2002</v>
          </cell>
          <cell r="S754" t="str">
            <v>2002 PF</v>
          </cell>
          <cell r="T754" t="str">
            <v/>
          </cell>
          <cell r="U754" t="str">
            <v>Jan 2003</v>
          </cell>
          <cell r="V754" t="str">
            <v>Feb 2003</v>
          </cell>
          <cell r="W754" t="str">
            <v>Mar 2003</v>
          </cell>
          <cell r="X754" t="str">
            <v>Apr 2003</v>
          </cell>
          <cell r="Y754" t="str">
            <v>May 2003</v>
          </cell>
          <cell r="Z754" t="str">
            <v>Jun 2003</v>
          </cell>
          <cell r="AA754" t="str">
            <v>Jul 2003</v>
          </cell>
          <cell r="AB754" t="str">
            <v>Aug 2003</v>
          </cell>
          <cell r="AC754" t="str">
            <v>Sep 2003</v>
          </cell>
          <cell r="AD754" t="str">
            <v>Oct 2003</v>
          </cell>
          <cell r="AE754" t="str">
            <v>Nov 2003</v>
          </cell>
          <cell r="AF754" t="str">
            <v>Dec 2003</v>
          </cell>
          <cell r="AH754" t="str">
            <v>Q1 2003</v>
          </cell>
          <cell r="AI754" t="str">
            <v>Q2 2003</v>
          </cell>
          <cell r="AJ754" t="str">
            <v>Q3 2003</v>
          </cell>
          <cell r="AK754" t="str">
            <v>Q4 2003</v>
          </cell>
          <cell r="AL754">
            <v>2003</v>
          </cell>
          <cell r="AM754">
            <v>2004</v>
          </cell>
          <cell r="AN754">
            <v>2005</v>
          </cell>
          <cell r="AO754">
            <v>2006</v>
          </cell>
          <cell r="AP754">
            <v>2007</v>
          </cell>
          <cell r="AQ754">
            <v>2008</v>
          </cell>
        </row>
        <row r="756">
          <cell r="B756" t="str">
            <v>Total Revenues</v>
          </cell>
          <cell r="F756">
            <v>0</v>
          </cell>
          <cell r="G756">
            <v>0</v>
          </cell>
          <cell r="I756">
            <v>2979</v>
          </cell>
          <cell r="J756">
            <v>0</v>
          </cell>
          <cell r="L756">
            <v>2979</v>
          </cell>
          <cell r="N756">
            <v>-1572</v>
          </cell>
          <cell r="O756">
            <v>-394.79999999999927</v>
          </cell>
          <cell r="Q756">
            <v>-1966.7999999999993</v>
          </cell>
          <cell r="S756">
            <v>-1966.7999999999993</v>
          </cell>
          <cell r="T756" t="str">
            <v/>
          </cell>
          <cell r="U756">
            <v>0</v>
          </cell>
          <cell r="V756">
            <v>0</v>
          </cell>
          <cell r="W756">
            <v>0</v>
          </cell>
          <cell r="X756">
            <v>0</v>
          </cell>
          <cell r="Y756">
            <v>0</v>
          </cell>
          <cell r="Z756">
            <v>0</v>
          </cell>
          <cell r="AA756">
            <v>0</v>
          </cell>
          <cell r="AB756">
            <v>0</v>
          </cell>
          <cell r="AC756">
            <v>0</v>
          </cell>
          <cell r="AD756">
            <v>0</v>
          </cell>
          <cell r="AE756">
            <v>0</v>
          </cell>
          <cell r="AF756">
            <v>0</v>
          </cell>
          <cell r="AH756">
            <v>0</v>
          </cell>
          <cell r="AI756">
            <v>0</v>
          </cell>
          <cell r="AJ756">
            <v>0</v>
          </cell>
          <cell r="AK756">
            <v>0</v>
          </cell>
          <cell r="AL756">
            <v>0</v>
          </cell>
          <cell r="AM756">
            <v>0</v>
          </cell>
          <cell r="AN756">
            <v>0</v>
          </cell>
          <cell r="AO756">
            <v>0</v>
          </cell>
          <cell r="AP756">
            <v>0</v>
          </cell>
          <cell r="AQ756">
            <v>0</v>
          </cell>
        </row>
        <row r="758">
          <cell r="B758" t="str">
            <v>Cost of Goods Sold- Variable (Excl. Depreciation)</v>
          </cell>
          <cell r="F758">
            <v>0</v>
          </cell>
          <cell r="G758">
            <v>0</v>
          </cell>
          <cell r="I758">
            <v>-359</v>
          </cell>
          <cell r="J758">
            <v>0</v>
          </cell>
          <cell r="L758">
            <v>-359</v>
          </cell>
          <cell r="N758">
            <v>-1572</v>
          </cell>
          <cell r="O758">
            <v>-389.7389321700648</v>
          </cell>
          <cell r="Q758">
            <v>-1961.7389321700648</v>
          </cell>
          <cell r="S758">
            <v>-1961.7389321700648</v>
          </cell>
          <cell r="T758" t="str">
            <v/>
          </cell>
          <cell r="U758">
            <v>0</v>
          </cell>
          <cell r="V758">
            <v>0</v>
          </cell>
          <cell r="W758">
            <v>0</v>
          </cell>
          <cell r="X758">
            <v>0</v>
          </cell>
          <cell r="Y758">
            <v>0</v>
          </cell>
          <cell r="Z758">
            <v>0</v>
          </cell>
          <cell r="AA758">
            <v>0</v>
          </cell>
          <cell r="AB758">
            <v>0</v>
          </cell>
          <cell r="AC758">
            <v>0</v>
          </cell>
          <cell r="AD758">
            <v>0</v>
          </cell>
          <cell r="AE758">
            <v>0</v>
          </cell>
          <cell r="AF758">
            <v>0</v>
          </cell>
          <cell r="AH758">
            <v>-15</v>
          </cell>
          <cell r="AI758">
            <v>0</v>
          </cell>
          <cell r="AJ758">
            <v>0</v>
          </cell>
          <cell r="AK758">
            <v>0</v>
          </cell>
          <cell r="AL758">
            <v>-15</v>
          </cell>
          <cell r="AM758">
            <v>0</v>
          </cell>
          <cell r="AN758">
            <v>0</v>
          </cell>
          <cell r="AO758">
            <v>0</v>
          </cell>
          <cell r="AP758">
            <v>0</v>
          </cell>
          <cell r="AQ758">
            <v>0</v>
          </cell>
        </row>
        <row r="759">
          <cell r="B759" t="str">
            <v>Cost of Goods Sold- Fixed (Excl. Depreciation)</v>
          </cell>
          <cell r="F759">
            <v>0</v>
          </cell>
          <cell r="G759">
            <v>0</v>
          </cell>
          <cell r="I759">
            <v>0</v>
          </cell>
          <cell r="J759">
            <v>0</v>
          </cell>
          <cell r="L759">
            <v>0</v>
          </cell>
          <cell r="N759">
            <v>0</v>
          </cell>
          <cell r="O759">
            <v>0</v>
          </cell>
          <cell r="Q759">
            <v>0</v>
          </cell>
          <cell r="S759">
            <v>0</v>
          </cell>
          <cell r="T759" t="str">
            <v/>
          </cell>
          <cell r="U759">
            <v>0</v>
          </cell>
          <cell r="V759">
            <v>0</v>
          </cell>
          <cell r="W759">
            <v>0</v>
          </cell>
          <cell r="X759">
            <v>0</v>
          </cell>
          <cell r="Y759">
            <v>0</v>
          </cell>
          <cell r="Z759">
            <v>0</v>
          </cell>
          <cell r="AA759">
            <v>0</v>
          </cell>
          <cell r="AB759">
            <v>0</v>
          </cell>
          <cell r="AC759">
            <v>0</v>
          </cell>
          <cell r="AD759">
            <v>0</v>
          </cell>
          <cell r="AE759">
            <v>0</v>
          </cell>
          <cell r="AF759">
            <v>0</v>
          </cell>
          <cell r="AH759">
            <v>0</v>
          </cell>
          <cell r="AI759">
            <v>0</v>
          </cell>
          <cell r="AJ759">
            <v>0</v>
          </cell>
          <cell r="AK759">
            <v>0</v>
          </cell>
          <cell r="AL759">
            <v>0</v>
          </cell>
          <cell r="AM759">
            <v>0</v>
          </cell>
          <cell r="AN759">
            <v>0</v>
          </cell>
          <cell r="AO759">
            <v>0</v>
          </cell>
          <cell r="AP759">
            <v>0</v>
          </cell>
          <cell r="AQ759">
            <v>0</v>
          </cell>
        </row>
        <row r="760">
          <cell r="F760" t="str">
            <v>______</v>
          </cell>
          <cell r="G760" t="str">
            <v>______</v>
          </cell>
          <cell r="I760" t="str">
            <v>______</v>
          </cell>
          <cell r="J760" t="str">
            <v>______</v>
          </cell>
          <cell r="L760" t="str">
            <v>______</v>
          </cell>
          <cell r="N760" t="str">
            <v>______</v>
          </cell>
          <cell r="O760" t="str">
            <v>______</v>
          </cell>
          <cell r="Q760" t="str">
            <v>______</v>
          </cell>
          <cell r="S760" t="str">
            <v>______</v>
          </cell>
          <cell r="T760" t="str">
            <v/>
          </cell>
          <cell r="U760" t="str">
            <v>______</v>
          </cell>
          <cell r="V760" t="str">
            <v>______</v>
          </cell>
          <cell r="W760" t="str">
            <v>______</v>
          </cell>
          <cell r="X760" t="str">
            <v>______</v>
          </cell>
          <cell r="Y760" t="str">
            <v>______</v>
          </cell>
          <cell r="Z760" t="str">
            <v>______</v>
          </cell>
          <cell r="AA760" t="str">
            <v>______</v>
          </cell>
          <cell r="AB760" t="str">
            <v>______</v>
          </cell>
          <cell r="AC760" t="str">
            <v>______</v>
          </cell>
          <cell r="AD760" t="str">
            <v>______</v>
          </cell>
          <cell r="AE760" t="str">
            <v>______</v>
          </cell>
          <cell r="AF760" t="str">
            <v>______</v>
          </cell>
          <cell r="AH760" t="str">
            <v>______</v>
          </cell>
          <cell r="AI760" t="str">
            <v>______</v>
          </cell>
          <cell r="AJ760" t="str">
            <v>______</v>
          </cell>
          <cell r="AK760" t="str">
            <v>______</v>
          </cell>
          <cell r="AL760" t="str">
            <v>______</v>
          </cell>
          <cell r="AM760" t="str">
            <v>______</v>
          </cell>
          <cell r="AN760" t="str">
            <v>______</v>
          </cell>
          <cell r="AO760" t="str">
            <v>______</v>
          </cell>
          <cell r="AP760" t="str">
            <v>______</v>
          </cell>
          <cell r="AQ760" t="str">
            <v>______</v>
          </cell>
        </row>
        <row r="761">
          <cell r="B761" t="str">
            <v>Gross Profit</v>
          </cell>
          <cell r="F761">
            <v>0</v>
          </cell>
          <cell r="G761">
            <v>0</v>
          </cell>
          <cell r="I761">
            <v>3338</v>
          </cell>
          <cell r="J761">
            <v>0</v>
          </cell>
          <cell r="L761">
            <v>3338</v>
          </cell>
          <cell r="N761">
            <v>0</v>
          </cell>
          <cell r="O761">
            <v>-5.0610678299344727</v>
          </cell>
          <cell r="Q761">
            <v>-5.0610678299344727</v>
          </cell>
          <cell r="S761">
            <v>-5.0610678299344727</v>
          </cell>
          <cell r="T761" t="str">
            <v/>
          </cell>
          <cell r="U761">
            <v>0</v>
          </cell>
          <cell r="V761">
            <v>0</v>
          </cell>
          <cell r="W761">
            <v>0</v>
          </cell>
          <cell r="X761">
            <v>0</v>
          </cell>
          <cell r="Y761">
            <v>0</v>
          </cell>
          <cell r="Z761">
            <v>0</v>
          </cell>
          <cell r="AA761">
            <v>0</v>
          </cell>
          <cell r="AB761">
            <v>0</v>
          </cell>
          <cell r="AC761">
            <v>0</v>
          </cell>
          <cell r="AD761">
            <v>0</v>
          </cell>
          <cell r="AE761">
            <v>0</v>
          </cell>
          <cell r="AF761">
            <v>0</v>
          </cell>
          <cell r="AH761">
            <v>15</v>
          </cell>
          <cell r="AI761">
            <v>0</v>
          </cell>
          <cell r="AJ761">
            <v>0</v>
          </cell>
          <cell r="AK761">
            <v>0</v>
          </cell>
          <cell r="AL761">
            <v>15</v>
          </cell>
          <cell r="AM761">
            <v>0</v>
          </cell>
          <cell r="AN761">
            <v>0</v>
          </cell>
          <cell r="AO761">
            <v>0</v>
          </cell>
          <cell r="AP761">
            <v>0</v>
          </cell>
          <cell r="AQ761">
            <v>0</v>
          </cell>
        </row>
        <row r="763">
          <cell r="B763" t="str">
            <v>Sales - Variable commercial exp. (Excl. Amortization)</v>
          </cell>
          <cell r="F763">
            <v>0</v>
          </cell>
          <cell r="G763">
            <v>0</v>
          </cell>
          <cell r="I763">
            <v>352</v>
          </cell>
          <cell r="J763">
            <v>0</v>
          </cell>
          <cell r="L763">
            <v>352</v>
          </cell>
          <cell r="N763">
            <v>0</v>
          </cell>
          <cell r="O763">
            <v>0</v>
          </cell>
          <cell r="Q763">
            <v>0</v>
          </cell>
          <cell r="S763">
            <v>0</v>
          </cell>
          <cell r="T763" t="str">
            <v/>
          </cell>
          <cell r="U763">
            <v>0</v>
          </cell>
          <cell r="V763">
            <v>0</v>
          </cell>
          <cell r="W763">
            <v>0</v>
          </cell>
          <cell r="X763">
            <v>0</v>
          </cell>
          <cell r="Y763">
            <v>0</v>
          </cell>
          <cell r="Z763">
            <v>0</v>
          </cell>
          <cell r="AA763">
            <v>432.85172356777667</v>
          </cell>
          <cell r="AB763">
            <v>432.85172356777667</v>
          </cell>
          <cell r="AC763">
            <v>432.85172356777667</v>
          </cell>
          <cell r="AD763">
            <v>812.98422808760677</v>
          </cell>
          <cell r="AE763">
            <v>812.98422808760677</v>
          </cell>
          <cell r="AF763">
            <v>812.98422808760677</v>
          </cell>
          <cell r="AH763">
            <v>0</v>
          </cell>
          <cell r="AI763">
            <v>0</v>
          </cell>
          <cell r="AJ763">
            <v>1298.5551707033301</v>
          </cell>
          <cell r="AK763">
            <v>2438.9526842628202</v>
          </cell>
          <cell r="AL763">
            <v>3737.5078549661503</v>
          </cell>
          <cell r="AM763">
            <v>10667.800000000001</v>
          </cell>
          <cell r="AN763">
            <v>11469.6</v>
          </cell>
          <cell r="AO763">
            <v>11682</v>
          </cell>
          <cell r="AP763">
            <v>11934.65</v>
          </cell>
          <cell r="AQ763">
            <v>23950.5</v>
          </cell>
        </row>
        <row r="764">
          <cell r="B764" t="str">
            <v>Sales - Variable marketing exp. (Excl. Amortization)</v>
          </cell>
          <cell r="F764">
            <v>0</v>
          </cell>
          <cell r="G764">
            <v>0</v>
          </cell>
          <cell r="I764">
            <v>0</v>
          </cell>
          <cell r="J764">
            <v>0</v>
          </cell>
          <cell r="L764">
            <v>0</v>
          </cell>
          <cell r="N764">
            <v>1089</v>
          </cell>
          <cell r="O764">
            <v>1681.9982421442724</v>
          </cell>
          <cell r="Q764">
            <v>2770.9982421442724</v>
          </cell>
          <cell r="S764">
            <v>2770.9982421442724</v>
          </cell>
          <cell r="U764">
            <v>687.05000000000007</v>
          </cell>
          <cell r="V764">
            <v>687.05000000000007</v>
          </cell>
          <cell r="W764">
            <v>687.05000000000007</v>
          </cell>
          <cell r="X764">
            <v>1117.4460000000001</v>
          </cell>
          <cell r="Y764">
            <v>1117.4460000000001</v>
          </cell>
          <cell r="Z764">
            <v>1117.4460000000001</v>
          </cell>
          <cell r="AA764">
            <v>968.05833333333339</v>
          </cell>
          <cell r="AB764">
            <v>968.05833333333339</v>
          </cell>
          <cell r="AC764">
            <v>968.05833333333339</v>
          </cell>
          <cell r="AD764">
            <v>1172.3999999999999</v>
          </cell>
          <cell r="AE764">
            <v>1172.3999999999999</v>
          </cell>
          <cell r="AF764">
            <v>1172.3999999999999</v>
          </cell>
          <cell r="AH764">
            <v>2061.15</v>
          </cell>
          <cell r="AI764">
            <v>3352.3380000000002</v>
          </cell>
          <cell r="AJ764">
            <v>2904.1750000000002</v>
          </cell>
          <cell r="AK764">
            <v>3517.2</v>
          </cell>
          <cell r="AL764">
            <v>11834.863000000001</v>
          </cell>
          <cell r="AM764">
            <v>12309</v>
          </cell>
          <cell r="AN764">
            <v>14337</v>
          </cell>
          <cell r="AO764">
            <v>15576</v>
          </cell>
          <cell r="AP764">
            <v>16653</v>
          </cell>
          <cell r="AQ764">
            <v>34215</v>
          </cell>
        </row>
        <row r="765">
          <cell r="B765" t="str">
            <v>PIT G&amp;A - Source Cells</v>
          </cell>
          <cell r="O765">
            <v>619</v>
          </cell>
          <cell r="U765">
            <v>269.04049107944917</v>
          </cell>
          <cell r="V765">
            <v>357.5</v>
          </cell>
          <cell r="W765">
            <v>366.66666666666669</v>
          </cell>
          <cell r="X765">
            <v>366.66666666666669</v>
          </cell>
          <cell r="Y765">
            <v>1359.8738244127826</v>
          </cell>
          <cell r="Z765">
            <v>1359.8738244127826</v>
          </cell>
          <cell r="AA765">
            <v>1359.8738244127826</v>
          </cell>
          <cell r="AB765">
            <v>1359.8738244127826</v>
          </cell>
          <cell r="AC765">
            <v>1359.8738244127826</v>
          </cell>
          <cell r="AD765">
            <v>1359.8738244127826</v>
          </cell>
          <cell r="AE765">
            <v>0</v>
          </cell>
          <cell r="AF765">
            <v>0</v>
          </cell>
          <cell r="AH765">
            <v>807.12147323834756</v>
          </cell>
          <cell r="AI765">
            <v>1072.5</v>
          </cell>
          <cell r="AJ765">
            <v>1100</v>
          </cell>
          <cell r="AK765">
            <v>1100</v>
          </cell>
          <cell r="AL765">
            <v>4079.6214732383478</v>
          </cell>
          <cell r="AM765">
            <v>4079.6214732383478</v>
          </cell>
          <cell r="AN765">
            <v>4079.6214732383478</v>
          </cell>
          <cell r="AO765">
            <v>4079.6214732383478</v>
          </cell>
          <cell r="AP765">
            <v>4079.6214732383478</v>
          </cell>
          <cell r="AQ765">
            <v>4079.6214732383478</v>
          </cell>
        </row>
        <row r="766">
          <cell r="B766" t="str">
            <v>G&amp;A - Fixed (Excl. Amortization)</v>
          </cell>
          <cell r="F766">
            <v>0</v>
          </cell>
          <cell r="G766">
            <v>0</v>
          </cell>
          <cell r="I766">
            <v>0</v>
          </cell>
          <cell r="J766">
            <v>0</v>
          </cell>
          <cell r="L766">
            <v>0</v>
          </cell>
          <cell r="N766">
            <v>2211</v>
          </cell>
          <cell r="O766">
            <v>865.01440624372606</v>
          </cell>
          <cell r="Q766">
            <v>3076.0144062437262</v>
          </cell>
          <cell r="S766">
            <v>3076.0144062437262</v>
          </cell>
          <cell r="T766" t="str">
            <v/>
          </cell>
          <cell r="U766">
            <v>269.04049107944917</v>
          </cell>
          <cell r="V766">
            <v>269.04049107944917</v>
          </cell>
          <cell r="W766">
            <v>269.04049107944917</v>
          </cell>
          <cell r="X766">
            <v>357.5</v>
          </cell>
          <cell r="Y766">
            <v>357.5</v>
          </cell>
          <cell r="Z766">
            <v>357.5</v>
          </cell>
          <cell r="AA766">
            <v>366.66666666666669</v>
          </cell>
          <cell r="AB766">
            <v>366.66666666666669</v>
          </cell>
          <cell r="AC766">
            <v>366.66666666666669</v>
          </cell>
          <cell r="AD766">
            <v>366.66666666666669</v>
          </cell>
          <cell r="AE766">
            <v>366.66666666666669</v>
          </cell>
          <cell r="AF766">
            <v>366.66666666666669</v>
          </cell>
          <cell r="AH766">
            <v>807.12147323834756</v>
          </cell>
          <cell r="AI766">
            <v>1072.5</v>
          </cell>
          <cell r="AJ766">
            <v>1100</v>
          </cell>
          <cell r="AK766">
            <v>1100</v>
          </cell>
          <cell r="AL766">
            <v>4079.6214732383478</v>
          </cell>
          <cell r="AM766">
            <v>4487.5836205621827</v>
          </cell>
          <cell r="AN766">
            <v>4936.3419826184017</v>
          </cell>
          <cell r="AO766">
            <v>5429.9761808802423</v>
          </cell>
          <cell r="AP766">
            <v>5972.9737989682671</v>
          </cell>
          <cell r="AQ766">
            <v>6570.271178865094</v>
          </cell>
        </row>
        <row r="767">
          <cell r="F767" t="str">
            <v>______</v>
          </cell>
          <cell r="G767" t="str">
            <v>______</v>
          </cell>
          <cell r="I767" t="str">
            <v>______</v>
          </cell>
          <cell r="J767" t="str">
            <v>______</v>
          </cell>
          <cell r="L767" t="str">
            <v>______</v>
          </cell>
          <cell r="N767" t="str">
            <v>______</v>
          </cell>
          <cell r="O767" t="str">
            <v>______</v>
          </cell>
          <cell r="Q767" t="str">
            <v>______</v>
          </cell>
          <cell r="S767" t="str">
            <v>______</v>
          </cell>
          <cell r="T767" t="str">
            <v/>
          </cell>
          <cell r="AH767" t="str">
            <v>______</v>
          </cell>
          <cell r="AI767" t="str">
            <v>______</v>
          </cell>
          <cell r="AJ767" t="str">
            <v>______</v>
          </cell>
          <cell r="AK767" t="str">
            <v>______</v>
          </cell>
          <cell r="AL767" t="str">
            <v>______</v>
          </cell>
          <cell r="AM767" t="str">
            <v>______</v>
          </cell>
          <cell r="AN767" t="str">
            <v>______</v>
          </cell>
          <cell r="AO767" t="str">
            <v>______</v>
          </cell>
          <cell r="AP767" t="str">
            <v>______</v>
          </cell>
          <cell r="AQ767" t="str">
            <v>______</v>
          </cell>
        </row>
        <row r="769">
          <cell r="B769" t="str">
            <v>EBITDA</v>
          </cell>
          <cell r="F769">
            <v>0</v>
          </cell>
          <cell r="G769">
            <v>0</v>
          </cell>
          <cell r="I769">
            <v>2986</v>
          </cell>
          <cell r="J769">
            <v>0</v>
          </cell>
          <cell r="L769">
            <v>2986</v>
          </cell>
          <cell r="N769">
            <v>-3300</v>
          </cell>
          <cell r="O769">
            <v>-2552.073716217933</v>
          </cell>
          <cell r="Q769">
            <v>-5852.073716217933</v>
          </cell>
          <cell r="S769">
            <v>-5852.073716217933</v>
          </cell>
          <cell r="T769" t="str">
            <v/>
          </cell>
          <cell r="U769">
            <v>-956.09049107944929</v>
          </cell>
          <cell r="V769">
            <v>-956.09049107944929</v>
          </cell>
          <cell r="W769">
            <v>-956.09049107944929</v>
          </cell>
          <cell r="X769">
            <v>-1474.9460000000001</v>
          </cell>
          <cell r="Y769">
            <v>-1474.9460000000001</v>
          </cell>
          <cell r="Z769">
            <v>-1474.9460000000001</v>
          </cell>
          <cell r="AA769">
            <v>-1767.5767235677768</v>
          </cell>
          <cell r="AB769">
            <v>-1767.5767235677768</v>
          </cell>
          <cell r="AC769">
            <v>-1767.5767235677768</v>
          </cell>
          <cell r="AD769">
            <v>-2352.050894754273</v>
          </cell>
          <cell r="AE769">
            <v>-2352.050894754273</v>
          </cell>
          <cell r="AF769">
            <v>-2352.050894754273</v>
          </cell>
          <cell r="AH769">
            <v>-2853.2714732383474</v>
          </cell>
          <cell r="AI769">
            <v>-4424.8379999999997</v>
          </cell>
          <cell r="AJ769">
            <v>-5302.7301707033303</v>
          </cell>
          <cell r="AK769">
            <v>-7056.15268426282</v>
          </cell>
          <cell r="AL769">
            <v>-19636.992328204498</v>
          </cell>
          <cell r="AM769">
            <v>-27464.383620562185</v>
          </cell>
          <cell r="AN769">
            <v>-30742.941982618402</v>
          </cell>
          <cell r="AO769">
            <v>-32687.976180880243</v>
          </cell>
          <cell r="AP769">
            <v>-34560.62379896827</v>
          </cell>
          <cell r="AQ769">
            <v>-64735.771178865092</v>
          </cell>
        </row>
        <row r="770">
          <cell r="B770" t="str">
            <v xml:space="preserve"> EBITDA/HL</v>
          </cell>
          <cell r="N770">
            <v>2.0992366412213741</v>
          </cell>
          <cell r="O770">
            <v>6.4642191393564783</v>
          </cell>
          <cell r="Q770">
            <v>2.9754289791630746</v>
          </cell>
          <cell r="U770">
            <v>-12</v>
          </cell>
          <cell r="V770">
            <v>-11</v>
          </cell>
          <cell r="W770">
            <v>-10</v>
          </cell>
          <cell r="X770">
            <v>-9</v>
          </cell>
          <cell r="Y770">
            <v>-8</v>
          </cell>
          <cell r="Z770">
            <v>-7</v>
          </cell>
          <cell r="AA770">
            <v>-6</v>
          </cell>
          <cell r="AB770">
            <v>-5</v>
          </cell>
          <cell r="AC770">
            <v>-4</v>
          </cell>
          <cell r="AD770">
            <v>-3</v>
          </cell>
          <cell r="AE770">
            <v>-2</v>
          </cell>
          <cell r="AF770">
            <v>-1</v>
          </cell>
          <cell r="AH770">
            <v>0</v>
          </cell>
          <cell r="AI770" t="e">
            <v>#DIV/0!</v>
          </cell>
          <cell r="AJ770" t="e">
            <v>#DIV/0!</v>
          </cell>
          <cell r="AK770" t="e">
            <v>#DIV/0!</v>
          </cell>
        </row>
        <row r="771">
          <cell r="B771" t="str">
            <v>EBITDA Margin</v>
          </cell>
          <cell r="F771">
            <v>0</v>
          </cell>
          <cell r="G771">
            <v>0</v>
          </cell>
          <cell r="I771">
            <v>1.0023497818059752</v>
          </cell>
          <cell r="J771">
            <v>0</v>
          </cell>
          <cell r="L771">
            <v>1.0023497818059752</v>
          </cell>
          <cell r="N771">
            <v>2.0992366412213741</v>
          </cell>
          <cell r="O771">
            <v>6.4642191393564783</v>
          </cell>
          <cell r="Q771">
            <v>2.9754289791630746</v>
          </cell>
          <cell r="S771">
            <v>2.9754289791630746</v>
          </cell>
          <cell r="U771">
            <v>0</v>
          </cell>
          <cell r="V771">
            <v>0</v>
          </cell>
          <cell r="W771">
            <v>0</v>
          </cell>
          <cell r="X771">
            <v>0</v>
          </cell>
          <cell r="Y771">
            <v>0</v>
          </cell>
          <cell r="Z771">
            <v>0</v>
          </cell>
          <cell r="AA771">
            <v>0</v>
          </cell>
          <cell r="AB771">
            <v>0</v>
          </cell>
          <cell r="AC771">
            <v>0</v>
          </cell>
          <cell r="AD771">
            <v>0</v>
          </cell>
          <cell r="AE771">
            <v>0</v>
          </cell>
          <cell r="AF771">
            <v>0</v>
          </cell>
          <cell r="AH771">
            <v>0</v>
          </cell>
          <cell r="AI771">
            <v>0</v>
          </cell>
          <cell r="AJ771">
            <v>0</v>
          </cell>
          <cell r="AK771">
            <v>0</v>
          </cell>
          <cell r="AL771">
            <v>0</v>
          </cell>
          <cell r="AM771">
            <v>0</v>
          </cell>
          <cell r="AN771">
            <v>0</v>
          </cell>
          <cell r="AO771">
            <v>0</v>
          </cell>
          <cell r="AP771">
            <v>0</v>
          </cell>
          <cell r="AQ771">
            <v>0</v>
          </cell>
        </row>
        <row r="773">
          <cell r="B773" t="str">
            <v>Non-Recurring&amp;Extraordinary Items</v>
          </cell>
          <cell r="F773">
            <v>0</v>
          </cell>
          <cell r="G773">
            <v>0</v>
          </cell>
          <cell r="I773">
            <v>0</v>
          </cell>
          <cell r="J773">
            <v>0</v>
          </cell>
          <cell r="L773">
            <v>0</v>
          </cell>
          <cell r="N773">
            <v>0</v>
          </cell>
          <cell r="O773">
            <v>-8.2870374621361123</v>
          </cell>
          <cell r="Q773">
            <v>-8.2870374621361123</v>
          </cell>
          <cell r="S773">
            <v>-8.2870374621361123</v>
          </cell>
          <cell r="T773" t="str">
            <v/>
          </cell>
          <cell r="U773">
            <v>0</v>
          </cell>
          <cell r="V773">
            <v>0</v>
          </cell>
          <cell r="W773">
            <v>0</v>
          </cell>
          <cell r="X773">
            <v>0</v>
          </cell>
          <cell r="Y773">
            <v>0</v>
          </cell>
          <cell r="Z773">
            <v>0</v>
          </cell>
          <cell r="AA773">
            <v>0</v>
          </cell>
          <cell r="AB773">
            <v>0</v>
          </cell>
          <cell r="AC773">
            <v>0</v>
          </cell>
          <cell r="AD773">
            <v>0</v>
          </cell>
          <cell r="AE773">
            <v>0</v>
          </cell>
          <cell r="AF773">
            <v>0</v>
          </cell>
          <cell r="AH773">
            <v>0</v>
          </cell>
          <cell r="AI773">
            <v>0</v>
          </cell>
          <cell r="AJ773">
            <v>0</v>
          </cell>
          <cell r="AK773">
            <v>0</v>
          </cell>
          <cell r="AL773">
            <v>0</v>
          </cell>
          <cell r="AM773">
            <v>0</v>
          </cell>
          <cell r="AN773">
            <v>0</v>
          </cell>
          <cell r="AO773">
            <v>0</v>
          </cell>
          <cell r="AP773">
            <v>0</v>
          </cell>
          <cell r="AQ773">
            <v>0</v>
          </cell>
        </row>
        <row r="774">
          <cell r="B774" t="str">
            <v>Forex</v>
          </cell>
          <cell r="F774">
            <v>0</v>
          </cell>
          <cell r="G774">
            <v>0</v>
          </cell>
          <cell r="I774">
            <v>0</v>
          </cell>
          <cell r="J774">
            <v>0</v>
          </cell>
          <cell r="L774">
            <v>0</v>
          </cell>
          <cell r="N774">
            <v>0</v>
          </cell>
          <cell r="O774">
            <v>190</v>
          </cell>
          <cell r="Q774">
            <v>190</v>
          </cell>
          <cell r="S774">
            <v>190</v>
          </cell>
          <cell r="T774" t="str">
            <v/>
          </cell>
          <cell r="U774">
            <v>0</v>
          </cell>
          <cell r="V774">
            <v>0</v>
          </cell>
          <cell r="W774">
            <v>0</v>
          </cell>
          <cell r="X774">
            <v>0</v>
          </cell>
          <cell r="Y774">
            <v>0</v>
          </cell>
          <cell r="Z774">
            <v>0</v>
          </cell>
          <cell r="AA774">
            <v>0</v>
          </cell>
          <cell r="AB774">
            <v>0</v>
          </cell>
          <cell r="AC774">
            <v>0</v>
          </cell>
          <cell r="AD774">
            <v>0</v>
          </cell>
          <cell r="AE774">
            <v>0</v>
          </cell>
          <cell r="AF774">
            <v>0</v>
          </cell>
          <cell r="AH774">
            <v>0</v>
          </cell>
          <cell r="AI774">
            <v>0</v>
          </cell>
          <cell r="AJ774">
            <v>0</v>
          </cell>
          <cell r="AK774">
            <v>0</v>
          </cell>
          <cell r="AL774">
            <v>0</v>
          </cell>
          <cell r="AM774">
            <v>0</v>
          </cell>
          <cell r="AN774">
            <v>0</v>
          </cell>
          <cell r="AO774">
            <v>0</v>
          </cell>
          <cell r="AP774">
            <v>0</v>
          </cell>
          <cell r="AQ774">
            <v>0</v>
          </cell>
        </row>
        <row r="775">
          <cell r="B775" t="str">
            <v>Gain/(loss) from disposal of Fixed assets</v>
          </cell>
          <cell r="F775">
            <v>0</v>
          </cell>
          <cell r="G775">
            <v>0</v>
          </cell>
          <cell r="I775">
            <v>0</v>
          </cell>
          <cell r="J775">
            <v>0</v>
          </cell>
          <cell r="L775">
            <v>0</v>
          </cell>
          <cell r="N775">
            <v>0</v>
          </cell>
          <cell r="O775">
            <v>0</v>
          </cell>
          <cell r="Q775">
            <v>0</v>
          </cell>
          <cell r="S775">
            <v>0</v>
          </cell>
          <cell r="T775" t="str">
            <v/>
          </cell>
          <cell r="U775">
            <v>0</v>
          </cell>
          <cell r="V775">
            <v>0</v>
          </cell>
          <cell r="W775">
            <v>0</v>
          </cell>
          <cell r="X775">
            <v>0</v>
          </cell>
          <cell r="Y775">
            <v>0</v>
          </cell>
          <cell r="Z775">
            <v>0</v>
          </cell>
          <cell r="AA775">
            <v>0</v>
          </cell>
          <cell r="AB775">
            <v>0</v>
          </cell>
          <cell r="AC775">
            <v>0</v>
          </cell>
          <cell r="AD775">
            <v>0</v>
          </cell>
          <cell r="AE775">
            <v>0</v>
          </cell>
          <cell r="AF775">
            <v>0</v>
          </cell>
          <cell r="AH775">
            <v>0</v>
          </cell>
          <cell r="AI775">
            <v>0</v>
          </cell>
          <cell r="AJ775">
            <v>0</v>
          </cell>
          <cell r="AK775">
            <v>0</v>
          </cell>
          <cell r="AL775">
            <v>0</v>
          </cell>
          <cell r="AM775">
            <v>0</v>
          </cell>
          <cell r="AN775">
            <v>0</v>
          </cell>
          <cell r="AO775">
            <v>0</v>
          </cell>
          <cell r="AP775">
            <v>0</v>
          </cell>
          <cell r="AQ775">
            <v>0</v>
          </cell>
        </row>
        <row r="776">
          <cell r="F776" t="str">
            <v>----------</v>
          </cell>
          <cell r="G776" t="str">
            <v>----------</v>
          </cell>
          <cell r="I776" t="str">
            <v>----------</v>
          </cell>
          <cell r="U776" t="str">
            <v>----------</v>
          </cell>
          <cell r="V776" t="str">
            <v>----------</v>
          </cell>
          <cell r="W776" t="str">
            <v>----------</v>
          </cell>
          <cell r="X776" t="str">
            <v>----------</v>
          </cell>
          <cell r="Y776" t="str">
            <v>----------</v>
          </cell>
          <cell r="Z776" t="str">
            <v>----------</v>
          </cell>
          <cell r="AA776" t="str">
            <v>----------</v>
          </cell>
          <cell r="AB776" t="str">
            <v>----------</v>
          </cell>
          <cell r="AC776" t="str">
            <v>----------</v>
          </cell>
          <cell r="AD776" t="str">
            <v>----------</v>
          </cell>
          <cell r="AE776" t="str">
            <v>----------</v>
          </cell>
          <cell r="AF776" t="str">
            <v>----------</v>
          </cell>
          <cell r="AH776" t="str">
            <v>----------</v>
          </cell>
          <cell r="AI776" t="str">
            <v>----------</v>
          </cell>
          <cell r="AJ776" t="str">
            <v>----------</v>
          </cell>
          <cell r="AK776" t="str">
            <v>----------</v>
          </cell>
          <cell r="AM776" t="str">
            <v>----------</v>
          </cell>
          <cell r="AN776" t="str">
            <v>----------</v>
          </cell>
          <cell r="AO776" t="str">
            <v>----------</v>
          </cell>
          <cell r="AP776" t="str">
            <v>----------</v>
          </cell>
          <cell r="AQ776" t="str">
            <v>----------</v>
          </cell>
        </row>
        <row r="777">
          <cell r="B777" t="str">
            <v>Operating Income</v>
          </cell>
          <cell r="F777">
            <v>0</v>
          </cell>
          <cell r="G777">
            <v>0</v>
          </cell>
          <cell r="I777">
            <v>2986</v>
          </cell>
          <cell r="J777">
            <v>0</v>
          </cell>
          <cell r="L777">
            <v>2986</v>
          </cell>
          <cell r="N777">
            <v>-3300</v>
          </cell>
          <cell r="O777">
            <v>-2370.3607536800691</v>
          </cell>
          <cell r="Q777">
            <v>-5670.3607536800691</v>
          </cell>
          <cell r="S777">
            <v>-5670.3607536800691</v>
          </cell>
          <cell r="T777" t="str">
            <v/>
          </cell>
          <cell r="U777">
            <v>-956.09049107944929</v>
          </cell>
          <cell r="V777">
            <v>-956.09049107944929</v>
          </cell>
          <cell r="W777">
            <v>-956.09049107944929</v>
          </cell>
          <cell r="X777">
            <v>-1474.9460000000001</v>
          </cell>
          <cell r="Y777">
            <v>-1474.9460000000001</v>
          </cell>
          <cell r="Z777">
            <v>-1474.9460000000001</v>
          </cell>
          <cell r="AA777">
            <v>-1767.5767235677768</v>
          </cell>
          <cell r="AB777">
            <v>-1767.5767235677768</v>
          </cell>
          <cell r="AC777">
            <v>-1767.5767235677768</v>
          </cell>
          <cell r="AD777">
            <v>-2352.050894754273</v>
          </cell>
          <cell r="AE777">
            <v>-2352.050894754273</v>
          </cell>
          <cell r="AF777">
            <v>-2352.050894754273</v>
          </cell>
          <cell r="AH777">
            <v>-2853.2714732383474</v>
          </cell>
          <cell r="AI777">
            <v>-4424.8379999999997</v>
          </cell>
          <cell r="AJ777">
            <v>-5302.7301707033303</v>
          </cell>
          <cell r="AK777">
            <v>-7056.15268426282</v>
          </cell>
          <cell r="AL777">
            <v>-19636.992328204498</v>
          </cell>
          <cell r="AM777">
            <v>-27464.383620562185</v>
          </cell>
          <cell r="AN777">
            <v>-30742.941982618402</v>
          </cell>
          <cell r="AO777">
            <v>-32687.976180880243</v>
          </cell>
          <cell r="AP777">
            <v>-34560.62379896827</v>
          </cell>
          <cell r="AQ777">
            <v>-64735.771178865092</v>
          </cell>
        </row>
        <row r="779">
          <cell r="B779" t="str">
            <v>Transfer</v>
          </cell>
          <cell r="J779">
            <v>1087</v>
          </cell>
          <cell r="L779">
            <v>1087</v>
          </cell>
          <cell r="N779">
            <v>5305</v>
          </cell>
          <cell r="O779">
            <v>1513.1309154360047</v>
          </cell>
          <cell r="Q779">
            <v>6818.1309154360042</v>
          </cell>
          <cell r="S779">
            <v>6818.1309154360042</v>
          </cell>
          <cell r="U779">
            <v>9.9009999999999998</v>
          </cell>
          <cell r="V779">
            <v>9.9819999999999993</v>
          </cell>
          <cell r="W779">
            <v>8.4670000000000005</v>
          </cell>
          <cell r="X779">
            <v>441.87159228832547</v>
          </cell>
          <cell r="Y779">
            <v>186.06703800050781</v>
          </cell>
          <cell r="Z779">
            <v>848.1898713991759</v>
          </cell>
          <cell r="AA779">
            <v>17.563570500000001</v>
          </cell>
          <cell r="AB779">
            <v>17.035</v>
          </cell>
          <cell r="AC779">
            <v>15</v>
          </cell>
          <cell r="AD779">
            <v>13.5</v>
          </cell>
          <cell r="AE779">
            <v>17.5</v>
          </cell>
          <cell r="AF779">
            <v>18</v>
          </cell>
          <cell r="AH779">
            <v>992.43696392039669</v>
          </cell>
          <cell r="AI779">
            <v>1476.128501688009</v>
          </cell>
          <cell r="AJ779">
            <v>49.598570500000001</v>
          </cell>
          <cell r="AK779">
            <v>49</v>
          </cell>
          <cell r="AL779">
            <v>2567.1640361084055</v>
          </cell>
          <cell r="AM779">
            <v>70372.939561587846</v>
          </cell>
          <cell r="AN779">
            <v>73854.534284371068</v>
          </cell>
          <cell r="AO779">
            <v>82917.137800207405</v>
          </cell>
          <cell r="AP779">
            <v>89781.42835009862</v>
          </cell>
          <cell r="AQ779">
            <v>97013.577238479484</v>
          </cell>
        </row>
        <row r="781">
          <cell r="B781" t="str">
            <v>Depreciation</v>
          </cell>
          <cell r="F781">
            <v>0</v>
          </cell>
          <cell r="G781">
            <v>0</v>
          </cell>
          <cell r="I781">
            <v>0</v>
          </cell>
          <cell r="J781">
            <v>0</v>
          </cell>
          <cell r="L781">
            <v>0</v>
          </cell>
          <cell r="N781">
            <v>0</v>
          </cell>
          <cell r="O781">
            <v>0</v>
          </cell>
          <cell r="Q781">
            <v>0</v>
          </cell>
          <cell r="S781">
            <v>0</v>
          </cell>
          <cell r="T781" t="str">
            <v/>
          </cell>
          <cell r="U781">
            <v>0</v>
          </cell>
          <cell r="V781">
            <v>0</v>
          </cell>
          <cell r="W781">
            <v>0</v>
          </cell>
          <cell r="X781">
            <v>0</v>
          </cell>
          <cell r="Y781">
            <v>0</v>
          </cell>
          <cell r="Z781">
            <v>0</v>
          </cell>
          <cell r="AA781">
            <v>0</v>
          </cell>
          <cell r="AB781">
            <v>0</v>
          </cell>
          <cell r="AC781">
            <v>0</v>
          </cell>
          <cell r="AD781">
            <v>0</v>
          </cell>
          <cell r="AE781">
            <v>0</v>
          </cell>
          <cell r="AF781">
            <v>0</v>
          </cell>
          <cell r="AH781">
            <v>0</v>
          </cell>
          <cell r="AI781">
            <v>0</v>
          </cell>
          <cell r="AJ781">
            <v>0</v>
          </cell>
          <cell r="AK781">
            <v>0</v>
          </cell>
          <cell r="AL781">
            <v>0</v>
          </cell>
          <cell r="AM781">
            <v>0</v>
          </cell>
          <cell r="AN781">
            <v>0</v>
          </cell>
          <cell r="AO781">
            <v>0</v>
          </cell>
          <cell r="AP781">
            <v>0</v>
          </cell>
          <cell r="AQ781">
            <v>0</v>
          </cell>
        </row>
        <row r="782">
          <cell r="F782" t="str">
            <v>______</v>
          </cell>
          <cell r="G782" t="str">
            <v>______</v>
          </cell>
          <cell r="I782" t="str">
            <v>______</v>
          </cell>
          <cell r="J782" t="str">
            <v>______</v>
          </cell>
          <cell r="L782" t="str">
            <v>______</v>
          </cell>
          <cell r="N782" t="str">
            <v>______</v>
          </cell>
          <cell r="O782" t="str">
            <v>______</v>
          </cell>
          <cell r="Q782" t="str">
            <v>______</v>
          </cell>
          <cell r="S782" t="str">
            <v>______</v>
          </cell>
          <cell r="T782" t="str">
            <v/>
          </cell>
          <cell r="U782" t="str">
            <v>______</v>
          </cell>
          <cell r="V782" t="str">
            <v>______</v>
          </cell>
          <cell r="W782" t="str">
            <v>______</v>
          </cell>
          <cell r="X782" t="str">
            <v>______</v>
          </cell>
          <cell r="Y782" t="str">
            <v>______</v>
          </cell>
          <cell r="Z782" t="str">
            <v>______</v>
          </cell>
          <cell r="AA782" t="str">
            <v>______</v>
          </cell>
          <cell r="AB782" t="str">
            <v>______</v>
          </cell>
          <cell r="AC782" t="str">
            <v>______</v>
          </cell>
          <cell r="AD782" t="str">
            <v>______</v>
          </cell>
          <cell r="AE782" t="str">
            <v>______</v>
          </cell>
          <cell r="AF782" t="str">
            <v>______</v>
          </cell>
          <cell r="AH782" t="str">
            <v>______</v>
          </cell>
          <cell r="AI782" t="str">
            <v>______</v>
          </cell>
          <cell r="AJ782" t="str">
            <v>______</v>
          </cell>
          <cell r="AK782" t="str">
            <v>______</v>
          </cell>
          <cell r="AL782" t="str">
            <v>______</v>
          </cell>
          <cell r="AM782" t="str">
            <v>______</v>
          </cell>
          <cell r="AN782" t="str">
            <v>______</v>
          </cell>
          <cell r="AO782" t="str">
            <v>______</v>
          </cell>
          <cell r="AP782" t="str">
            <v>______</v>
          </cell>
          <cell r="AQ782" t="str">
            <v>______</v>
          </cell>
        </row>
        <row r="783">
          <cell r="B783" t="str">
            <v>EBITA</v>
          </cell>
          <cell r="F783">
            <v>0</v>
          </cell>
          <cell r="G783">
            <v>0</v>
          </cell>
          <cell r="I783">
            <v>2986</v>
          </cell>
          <cell r="J783">
            <v>0</v>
          </cell>
          <cell r="L783">
            <v>4073</v>
          </cell>
          <cell r="N783">
            <v>2005</v>
          </cell>
          <cell r="O783">
            <v>-857.22983824406447</v>
          </cell>
          <cell r="Q783">
            <v>1147.7701617559351</v>
          </cell>
          <cell r="S783">
            <v>1147.7701617559351</v>
          </cell>
          <cell r="T783" t="str">
            <v/>
          </cell>
          <cell r="U783">
            <v>-946.18949107944934</v>
          </cell>
          <cell r="V783">
            <v>-946.10849107944932</v>
          </cell>
          <cell r="W783">
            <v>-947.62349107944931</v>
          </cell>
          <cell r="X783">
            <v>-1033.0744077116747</v>
          </cell>
          <cell r="Y783">
            <v>-1288.8789619994923</v>
          </cell>
          <cell r="Z783">
            <v>-626.75612860082424</v>
          </cell>
          <cell r="AA783">
            <v>-1750.0131530677768</v>
          </cell>
          <cell r="AB783">
            <v>-1750.5417235677767</v>
          </cell>
          <cell r="AC783">
            <v>-1752.5767235677768</v>
          </cell>
          <cell r="AD783">
            <v>-2338.550894754273</v>
          </cell>
          <cell r="AE783">
            <v>-2334.550894754273</v>
          </cell>
          <cell r="AF783">
            <v>-2334.050894754273</v>
          </cell>
          <cell r="AH783">
            <v>-1860.8345093179507</v>
          </cell>
          <cell r="AI783">
            <v>-2948.7094983119905</v>
          </cell>
          <cell r="AJ783">
            <v>-5253.13160020333</v>
          </cell>
          <cell r="AK783">
            <v>-7007.15268426282</v>
          </cell>
          <cell r="AL783">
            <v>-17069.828292096092</v>
          </cell>
          <cell r="AM783">
            <v>42908.555941025661</v>
          </cell>
          <cell r="AN783">
            <v>43111.592301752666</v>
          </cell>
          <cell r="AO783">
            <v>50229.161619327162</v>
          </cell>
          <cell r="AP783">
            <v>55220.80455113035</v>
          </cell>
          <cell r="AQ783">
            <v>32277.806059614391</v>
          </cell>
        </row>
        <row r="786">
          <cell r="B786" t="str">
            <v>CAPEX</v>
          </cell>
          <cell r="F786">
            <v>0</v>
          </cell>
          <cell r="G786">
            <v>0</v>
          </cell>
          <cell r="I786">
            <v>0</v>
          </cell>
          <cell r="J786">
            <v>0</v>
          </cell>
          <cell r="L786">
            <v>0</v>
          </cell>
          <cell r="N786">
            <v>-723</v>
          </cell>
          <cell r="O786">
            <v>217.64366999999999</v>
          </cell>
          <cell r="Q786">
            <v>-505.35633000000001</v>
          </cell>
          <cell r="S786">
            <v>-505.35633000000001</v>
          </cell>
          <cell r="T786" t="str">
            <v/>
          </cell>
          <cell r="U786">
            <v>0</v>
          </cell>
          <cell r="V786">
            <v>0</v>
          </cell>
          <cell r="W786">
            <v>0</v>
          </cell>
          <cell r="X786">
            <v>0</v>
          </cell>
          <cell r="Y786">
            <v>0</v>
          </cell>
          <cell r="Z786">
            <v>0</v>
          </cell>
          <cell r="AA786" t="e">
            <v>#REF!</v>
          </cell>
          <cell r="AB786" t="e">
            <v>#REF!</v>
          </cell>
          <cell r="AC786" t="e">
            <v>#REF!</v>
          </cell>
          <cell r="AD786" t="e">
            <v>#REF!</v>
          </cell>
          <cell r="AE786" t="e">
            <v>#REF!</v>
          </cell>
          <cell r="AF786" t="e">
            <v>#REF!</v>
          </cell>
          <cell r="AJ786">
            <v>6013.8422150894094</v>
          </cell>
          <cell r="AK786">
            <v>2728.3422150894103</v>
          </cell>
          <cell r="AL786">
            <v>8742.1844301788187</v>
          </cell>
          <cell r="AM786">
            <v>995</v>
          </cell>
          <cell r="AN786">
            <v>0</v>
          </cell>
          <cell r="AO786">
            <v>0</v>
          </cell>
          <cell r="AP786">
            <v>0</v>
          </cell>
          <cell r="AQ786">
            <v>0</v>
          </cell>
        </row>
        <row r="787">
          <cell r="B787" t="str">
            <v>Marketing</v>
          </cell>
          <cell r="U787">
            <v>0</v>
          </cell>
          <cell r="V787">
            <v>0</v>
          </cell>
          <cell r="W787">
            <v>0</v>
          </cell>
          <cell r="X787">
            <v>0</v>
          </cell>
          <cell r="Y787">
            <v>0</v>
          </cell>
          <cell r="Z787">
            <v>0</v>
          </cell>
          <cell r="AA787" t="e">
            <v>#REF!</v>
          </cell>
          <cell r="AB787" t="e">
            <v>#REF!</v>
          </cell>
          <cell r="AC787" t="e">
            <v>#REF!</v>
          </cell>
          <cell r="AD787" t="e">
            <v>#REF!</v>
          </cell>
          <cell r="AE787" t="e">
            <v>#REF!</v>
          </cell>
          <cell r="AF787" t="e">
            <v>#REF!</v>
          </cell>
        </row>
        <row r="788">
          <cell r="B788" t="str">
            <v>Administrative/Infrastructure</v>
          </cell>
          <cell r="U788">
            <v>0</v>
          </cell>
          <cell r="V788">
            <v>0</v>
          </cell>
          <cell r="W788">
            <v>0</v>
          </cell>
          <cell r="X788">
            <v>0</v>
          </cell>
          <cell r="Y788">
            <v>0</v>
          </cell>
          <cell r="Z788">
            <v>0</v>
          </cell>
          <cell r="AA788">
            <v>0</v>
          </cell>
          <cell r="AB788">
            <v>0</v>
          </cell>
          <cell r="AC788">
            <v>0</v>
          </cell>
          <cell r="AD788">
            <v>0</v>
          </cell>
          <cell r="AE788">
            <v>0</v>
          </cell>
          <cell r="AF788">
            <v>0</v>
          </cell>
        </row>
        <row r="790">
          <cell r="AM790">
            <v>27514.894907020098</v>
          </cell>
          <cell r="AN790">
            <v>14420.863067454997</v>
          </cell>
          <cell r="AO790">
            <v>7066.2941832528741</v>
          </cell>
          <cell r="AP790">
            <v>7334.4921850779238</v>
          </cell>
          <cell r="AQ790">
            <v>-12481.861102256167</v>
          </cell>
        </row>
        <row r="792">
          <cell r="B792" t="str">
            <v>ASSUMPTIONS:</v>
          </cell>
        </row>
        <row r="794">
          <cell r="B794" t="str">
            <v>REVENUE GROWTH</v>
          </cell>
        </row>
        <row r="795">
          <cell r="B795" t="str">
            <v>CURRENT CASE</v>
          </cell>
          <cell r="G795">
            <v>0</v>
          </cell>
          <cell r="I795">
            <v>0</v>
          </cell>
          <cell r="J795">
            <v>0</v>
          </cell>
          <cell r="L795">
            <v>0</v>
          </cell>
          <cell r="N795">
            <v>0</v>
          </cell>
          <cell r="O795">
            <v>0</v>
          </cell>
          <cell r="Q795">
            <v>0</v>
          </cell>
          <cell r="S795">
            <v>0</v>
          </cell>
          <cell r="AH795">
            <v>0</v>
          </cell>
          <cell r="AI795">
            <v>0</v>
          </cell>
          <cell r="AJ795">
            <v>0</v>
          </cell>
          <cell r="AK795">
            <v>0</v>
          </cell>
          <cell r="AL795">
            <v>0</v>
          </cell>
          <cell r="AM795">
            <v>0</v>
          </cell>
          <cell r="AN795">
            <v>0</v>
          </cell>
          <cell r="AO795">
            <v>0</v>
          </cell>
          <cell r="AP795">
            <v>0</v>
          </cell>
          <cell r="AQ795">
            <v>0</v>
          </cell>
        </row>
        <row r="796">
          <cell r="B796" t="str">
            <v>Based Case</v>
          </cell>
          <cell r="N796">
            <v>0</v>
          </cell>
          <cell r="O796">
            <v>0</v>
          </cell>
          <cell r="AH796">
            <v>0</v>
          </cell>
          <cell r="AI796">
            <v>0</v>
          </cell>
          <cell r="AJ796">
            <v>0</v>
          </cell>
          <cell r="AK796">
            <v>0</v>
          </cell>
          <cell r="AL796">
            <v>0</v>
          </cell>
          <cell r="AM796">
            <v>0</v>
          </cell>
          <cell r="AN796">
            <v>0</v>
          </cell>
          <cell r="AO796">
            <v>0</v>
          </cell>
          <cell r="AP796">
            <v>0</v>
          </cell>
          <cell r="AQ796">
            <v>0</v>
          </cell>
        </row>
        <row r="797">
          <cell r="B797" t="str">
            <v>Conservative Case</v>
          </cell>
          <cell r="N797">
            <v>0</v>
          </cell>
          <cell r="O797">
            <v>0</v>
          </cell>
          <cell r="AH797">
            <v>0</v>
          </cell>
          <cell r="AI797">
            <v>0</v>
          </cell>
          <cell r="AJ797">
            <v>0</v>
          </cell>
          <cell r="AK797">
            <v>0</v>
          </cell>
          <cell r="AL797">
            <v>0</v>
          </cell>
          <cell r="AM797">
            <v>0</v>
          </cell>
          <cell r="AN797">
            <v>0</v>
          </cell>
          <cell r="AO797">
            <v>0</v>
          </cell>
          <cell r="AP797">
            <v>0</v>
          </cell>
          <cell r="AQ797">
            <v>0</v>
          </cell>
        </row>
        <row r="798">
          <cell r="B798" t="str">
            <v>Worst Case</v>
          </cell>
          <cell r="N798">
            <v>0</v>
          </cell>
          <cell r="O798">
            <v>0</v>
          </cell>
          <cell r="AH798">
            <v>0</v>
          </cell>
          <cell r="AI798">
            <v>0</v>
          </cell>
          <cell r="AJ798">
            <v>0</v>
          </cell>
          <cell r="AK798">
            <v>0</v>
          </cell>
          <cell r="AL798">
            <v>0</v>
          </cell>
          <cell r="AM798">
            <v>0</v>
          </cell>
          <cell r="AN798">
            <v>0</v>
          </cell>
          <cell r="AO798">
            <v>0</v>
          </cell>
          <cell r="AP798">
            <v>0</v>
          </cell>
          <cell r="AQ798">
            <v>0</v>
          </cell>
        </row>
        <row r="799">
          <cell r="B799" t="str">
            <v>Other Case</v>
          </cell>
          <cell r="N799">
            <v>0</v>
          </cell>
          <cell r="O799">
            <v>0</v>
          </cell>
          <cell r="AH799">
            <v>0</v>
          </cell>
          <cell r="AI799">
            <v>0</v>
          </cell>
          <cell r="AJ799">
            <v>0</v>
          </cell>
          <cell r="AK799">
            <v>0</v>
          </cell>
          <cell r="AL799">
            <v>0</v>
          </cell>
          <cell r="AM799">
            <v>0</v>
          </cell>
          <cell r="AN799">
            <v>0</v>
          </cell>
          <cell r="AO799">
            <v>0</v>
          </cell>
          <cell r="AP799">
            <v>0</v>
          </cell>
          <cell r="AQ799">
            <v>0</v>
          </cell>
        </row>
        <row r="801">
          <cell r="B801" t="str">
            <v>COGS - Variable (% REVENUES)</v>
          </cell>
        </row>
        <row r="802">
          <cell r="B802" t="str">
            <v>CURRENT CASE</v>
          </cell>
          <cell r="F802">
            <v>0</v>
          </cell>
          <cell r="G802">
            <v>0</v>
          </cell>
          <cell r="I802">
            <v>0</v>
          </cell>
          <cell r="J802">
            <v>0</v>
          </cell>
          <cell r="L802">
            <v>0</v>
          </cell>
          <cell r="N802">
            <v>0</v>
          </cell>
          <cell r="O802">
            <v>0</v>
          </cell>
          <cell r="Q802">
            <v>0</v>
          </cell>
          <cell r="S802">
            <v>0</v>
          </cell>
          <cell r="AH802">
            <v>0</v>
          </cell>
          <cell r="AI802">
            <v>0</v>
          </cell>
          <cell r="AJ802">
            <v>0</v>
          </cell>
          <cell r="AK802">
            <v>0</v>
          </cell>
          <cell r="AL802">
            <v>0</v>
          </cell>
          <cell r="AM802">
            <v>0</v>
          </cell>
          <cell r="AN802">
            <v>0</v>
          </cell>
          <cell r="AO802">
            <v>0</v>
          </cell>
          <cell r="AP802">
            <v>0</v>
          </cell>
          <cell r="AQ802">
            <v>0</v>
          </cell>
        </row>
        <row r="803">
          <cell r="B803" t="str">
            <v>Based Case</v>
          </cell>
          <cell r="AH803">
            <v>0</v>
          </cell>
          <cell r="AI803">
            <v>0</v>
          </cell>
          <cell r="AJ803">
            <v>0</v>
          </cell>
          <cell r="AK803">
            <v>0</v>
          </cell>
          <cell r="AL803">
            <v>0</v>
          </cell>
          <cell r="AM803">
            <v>0</v>
          </cell>
          <cell r="AN803">
            <v>0</v>
          </cell>
          <cell r="AO803">
            <v>0</v>
          </cell>
          <cell r="AP803">
            <v>0</v>
          </cell>
          <cell r="AQ803">
            <v>0</v>
          </cell>
        </row>
        <row r="804">
          <cell r="B804" t="str">
            <v>Conservative Case</v>
          </cell>
          <cell r="AH804">
            <v>0</v>
          </cell>
          <cell r="AI804">
            <v>0</v>
          </cell>
          <cell r="AJ804">
            <v>0</v>
          </cell>
          <cell r="AK804">
            <v>0</v>
          </cell>
          <cell r="AL804">
            <v>0</v>
          </cell>
          <cell r="AM804">
            <v>0</v>
          </cell>
          <cell r="AN804">
            <v>0</v>
          </cell>
          <cell r="AO804">
            <v>0</v>
          </cell>
          <cell r="AP804">
            <v>0</v>
          </cell>
          <cell r="AQ804">
            <v>0</v>
          </cell>
        </row>
        <row r="805">
          <cell r="B805" t="str">
            <v>Worst Case</v>
          </cell>
          <cell r="AH805">
            <v>0</v>
          </cell>
          <cell r="AI805">
            <v>0</v>
          </cell>
          <cell r="AJ805">
            <v>0</v>
          </cell>
          <cell r="AK805">
            <v>0</v>
          </cell>
          <cell r="AL805">
            <v>0</v>
          </cell>
          <cell r="AM805">
            <v>0</v>
          </cell>
          <cell r="AN805">
            <v>0</v>
          </cell>
          <cell r="AO805">
            <v>0</v>
          </cell>
          <cell r="AP805">
            <v>0</v>
          </cell>
          <cell r="AQ805">
            <v>0</v>
          </cell>
        </row>
        <row r="806">
          <cell r="B806" t="str">
            <v>Other Case</v>
          </cell>
          <cell r="AH806">
            <v>0</v>
          </cell>
          <cell r="AI806">
            <v>0</v>
          </cell>
          <cell r="AJ806">
            <v>0</v>
          </cell>
          <cell r="AK806">
            <v>0</v>
          </cell>
          <cell r="AL806">
            <v>0</v>
          </cell>
          <cell r="AM806">
            <v>0</v>
          </cell>
          <cell r="AN806">
            <v>0</v>
          </cell>
          <cell r="AO806">
            <v>0</v>
          </cell>
          <cell r="AP806">
            <v>0</v>
          </cell>
          <cell r="AQ806">
            <v>0</v>
          </cell>
        </row>
        <row r="808">
          <cell r="B808" t="str">
            <v>COGS - Fixed  (Growth Rate)</v>
          </cell>
          <cell r="G808">
            <v>0</v>
          </cell>
          <cell r="L808" t="str">
            <v>N/A</v>
          </cell>
          <cell r="N808">
            <v>0</v>
          </cell>
          <cell r="O808">
            <v>0</v>
          </cell>
          <cell r="Q808">
            <v>0</v>
          </cell>
          <cell r="S808">
            <v>0</v>
          </cell>
          <cell r="AH808">
            <v>0</v>
          </cell>
          <cell r="AI808">
            <v>0</v>
          </cell>
          <cell r="AJ808">
            <v>0</v>
          </cell>
          <cell r="AK808">
            <v>0</v>
          </cell>
          <cell r="AL808">
            <v>0</v>
          </cell>
          <cell r="AM808">
            <v>0</v>
          </cell>
          <cell r="AN808">
            <v>0</v>
          </cell>
          <cell r="AO808">
            <v>0</v>
          </cell>
          <cell r="AP808">
            <v>0</v>
          </cell>
          <cell r="AQ808">
            <v>0</v>
          </cell>
        </row>
        <row r="810">
          <cell r="B810" t="str">
            <v>Gross Margin</v>
          </cell>
          <cell r="F810">
            <v>0</v>
          </cell>
          <cell r="G810">
            <v>0</v>
          </cell>
          <cell r="I810">
            <v>1.1205102383350118</v>
          </cell>
          <cell r="J810">
            <v>0</v>
          </cell>
          <cell r="L810">
            <v>0</v>
          </cell>
          <cell r="N810">
            <v>0</v>
          </cell>
          <cell r="O810">
            <v>0</v>
          </cell>
          <cell r="Q810">
            <v>0</v>
          </cell>
          <cell r="S810">
            <v>0</v>
          </cell>
          <cell r="AH810">
            <v>0</v>
          </cell>
          <cell r="AI810">
            <v>0</v>
          </cell>
          <cell r="AJ810">
            <v>0</v>
          </cell>
          <cell r="AK810">
            <v>0</v>
          </cell>
          <cell r="AL810">
            <v>0</v>
          </cell>
          <cell r="AM810">
            <v>0</v>
          </cell>
          <cell r="AN810">
            <v>0</v>
          </cell>
          <cell r="AO810">
            <v>0</v>
          </cell>
          <cell r="AP810">
            <v>0</v>
          </cell>
          <cell r="AQ810">
            <v>0</v>
          </cell>
        </row>
        <row r="812">
          <cell r="B812" t="str">
            <v>SG&amp;A - Variable (% REVENUES)</v>
          </cell>
        </row>
        <row r="813">
          <cell r="B813" t="str">
            <v>CURRENT CASE</v>
          </cell>
          <cell r="F813">
            <v>0</v>
          </cell>
          <cell r="G813">
            <v>0</v>
          </cell>
          <cell r="I813">
            <v>0.11816045652903659</v>
          </cell>
          <cell r="J813">
            <v>0</v>
          </cell>
          <cell r="L813">
            <v>0</v>
          </cell>
          <cell r="N813">
            <v>0</v>
          </cell>
          <cell r="O813">
            <v>0</v>
          </cell>
          <cell r="Q813">
            <v>0</v>
          </cell>
          <cell r="S813">
            <v>0</v>
          </cell>
          <cell r="AH813">
            <v>0</v>
          </cell>
          <cell r="AI813">
            <v>0</v>
          </cell>
          <cell r="AJ813">
            <v>0</v>
          </cell>
          <cell r="AK813">
            <v>0</v>
          </cell>
          <cell r="AL813">
            <v>0</v>
          </cell>
          <cell r="AM813">
            <v>0</v>
          </cell>
          <cell r="AN813">
            <v>0</v>
          </cell>
          <cell r="AO813">
            <v>0</v>
          </cell>
          <cell r="AP813">
            <v>0</v>
          </cell>
          <cell r="AQ813">
            <v>0</v>
          </cell>
        </row>
        <row r="814">
          <cell r="B814" t="str">
            <v>Based Case</v>
          </cell>
          <cell r="O814">
            <v>0</v>
          </cell>
          <cell r="AH814">
            <v>0</v>
          </cell>
          <cell r="AI814">
            <v>0</v>
          </cell>
          <cell r="AJ814">
            <v>0</v>
          </cell>
          <cell r="AK814">
            <v>0</v>
          </cell>
          <cell r="AL814">
            <v>0</v>
          </cell>
          <cell r="AM814">
            <v>0</v>
          </cell>
          <cell r="AN814">
            <v>0</v>
          </cell>
          <cell r="AO814">
            <v>0</v>
          </cell>
          <cell r="AP814">
            <v>0</v>
          </cell>
          <cell r="AQ814">
            <v>0</v>
          </cell>
        </row>
        <row r="815">
          <cell r="B815" t="str">
            <v>Conservative Case</v>
          </cell>
          <cell r="O815">
            <v>0</v>
          </cell>
          <cell r="AH815">
            <v>0</v>
          </cell>
          <cell r="AI815">
            <v>0</v>
          </cell>
          <cell r="AJ815">
            <v>0</v>
          </cell>
          <cell r="AK815">
            <v>0</v>
          </cell>
          <cell r="AL815">
            <v>0</v>
          </cell>
          <cell r="AM815">
            <v>0</v>
          </cell>
          <cell r="AN815">
            <v>0</v>
          </cell>
          <cell r="AO815">
            <v>0</v>
          </cell>
          <cell r="AP815">
            <v>0</v>
          </cell>
          <cell r="AQ815">
            <v>0</v>
          </cell>
        </row>
        <row r="816">
          <cell r="B816" t="str">
            <v>Worst Case</v>
          </cell>
          <cell r="O816">
            <v>0</v>
          </cell>
          <cell r="AH816">
            <v>0</v>
          </cell>
          <cell r="AI816">
            <v>0</v>
          </cell>
          <cell r="AJ816">
            <v>0</v>
          </cell>
          <cell r="AK816">
            <v>0</v>
          </cell>
          <cell r="AL816">
            <v>0</v>
          </cell>
          <cell r="AM816">
            <v>0</v>
          </cell>
          <cell r="AN816">
            <v>0</v>
          </cell>
          <cell r="AO816">
            <v>0</v>
          </cell>
          <cell r="AP816">
            <v>0</v>
          </cell>
          <cell r="AQ816">
            <v>0</v>
          </cell>
        </row>
        <row r="817">
          <cell r="B817" t="str">
            <v>Other Case</v>
          </cell>
          <cell r="O817">
            <v>0</v>
          </cell>
          <cell r="AH817">
            <v>0</v>
          </cell>
          <cell r="AI817">
            <v>0</v>
          </cell>
          <cell r="AJ817">
            <v>0</v>
          </cell>
          <cell r="AK817">
            <v>0</v>
          </cell>
          <cell r="AL817">
            <v>0</v>
          </cell>
          <cell r="AM817">
            <v>0</v>
          </cell>
          <cell r="AN817">
            <v>0</v>
          </cell>
          <cell r="AO817">
            <v>0</v>
          </cell>
          <cell r="AP817">
            <v>0</v>
          </cell>
          <cell r="AQ817">
            <v>0</v>
          </cell>
        </row>
        <row r="819">
          <cell r="B819" t="str">
            <v>G&amp;A - Fixed  (Growth Rate)</v>
          </cell>
          <cell r="G819">
            <v>0</v>
          </cell>
          <cell r="I819">
            <v>0</v>
          </cell>
          <cell r="J819">
            <v>0</v>
          </cell>
          <cell r="L819">
            <v>0</v>
          </cell>
          <cell r="N819">
            <v>0</v>
          </cell>
          <cell r="O819">
            <v>0</v>
          </cell>
          <cell r="Q819">
            <v>0</v>
          </cell>
          <cell r="S819">
            <v>0</v>
          </cell>
          <cell r="AH819">
            <v>0</v>
          </cell>
          <cell r="AI819">
            <v>0</v>
          </cell>
          <cell r="AJ819">
            <v>0</v>
          </cell>
          <cell r="AK819">
            <v>0</v>
          </cell>
          <cell r="AL819">
            <v>0</v>
          </cell>
          <cell r="AM819">
            <v>0.1</v>
          </cell>
          <cell r="AN819">
            <v>0.1</v>
          </cell>
          <cell r="AO819">
            <v>0.1</v>
          </cell>
          <cell r="AP819">
            <v>0.1</v>
          </cell>
          <cell r="AQ819">
            <v>0.1</v>
          </cell>
        </row>
        <row r="821">
          <cell r="B821" t="str">
            <v>Operating Income (% Revs)</v>
          </cell>
          <cell r="F821">
            <v>0</v>
          </cell>
          <cell r="G821">
            <v>0</v>
          </cell>
          <cell r="I821">
            <v>1.0023497818059752</v>
          </cell>
          <cell r="J821">
            <v>0</v>
          </cell>
          <cell r="L821">
            <v>0</v>
          </cell>
          <cell r="N821">
            <v>0</v>
          </cell>
          <cell r="O821">
            <v>0</v>
          </cell>
          <cell r="Q821">
            <v>0</v>
          </cell>
          <cell r="S821">
            <v>0</v>
          </cell>
          <cell r="AH821">
            <v>0</v>
          </cell>
          <cell r="AI821">
            <v>0</v>
          </cell>
          <cell r="AJ821">
            <v>0</v>
          </cell>
          <cell r="AK821">
            <v>0</v>
          </cell>
          <cell r="AL821">
            <v>0</v>
          </cell>
          <cell r="AM821">
            <v>0</v>
          </cell>
          <cell r="AN821">
            <v>0</v>
          </cell>
          <cell r="AO821">
            <v>0</v>
          </cell>
          <cell r="AP821">
            <v>0</v>
          </cell>
          <cell r="AQ821">
            <v>0</v>
          </cell>
        </row>
        <row r="822">
          <cell r="B822" t="str">
            <v>Non-Recurring&amp;Extraordinary Items (% Revs)</v>
          </cell>
          <cell r="F822">
            <v>0</v>
          </cell>
          <cell r="G822">
            <v>0</v>
          </cell>
          <cell r="I822">
            <v>0</v>
          </cell>
          <cell r="J822">
            <v>0</v>
          </cell>
          <cell r="L822">
            <v>0</v>
          </cell>
          <cell r="N822">
            <v>0</v>
          </cell>
          <cell r="O822">
            <v>0</v>
          </cell>
          <cell r="Q822">
            <v>0</v>
          </cell>
          <cell r="S822">
            <v>0</v>
          </cell>
          <cell r="AH822">
            <v>0</v>
          </cell>
          <cell r="AI822">
            <v>0</v>
          </cell>
          <cell r="AJ822">
            <v>0</v>
          </cell>
          <cell r="AK822">
            <v>0</v>
          </cell>
          <cell r="AL822">
            <v>0</v>
          </cell>
          <cell r="AM822">
            <v>0</v>
          </cell>
          <cell r="AN822">
            <v>0</v>
          </cell>
          <cell r="AO822">
            <v>0</v>
          </cell>
          <cell r="AP822">
            <v>0</v>
          </cell>
          <cell r="AQ822">
            <v>0</v>
          </cell>
        </row>
        <row r="823">
          <cell r="B823" t="str">
            <v>Forex (% Revs)</v>
          </cell>
          <cell r="F823">
            <v>0</v>
          </cell>
          <cell r="G823">
            <v>0</v>
          </cell>
          <cell r="I823">
            <v>0</v>
          </cell>
          <cell r="J823">
            <v>0</v>
          </cell>
          <cell r="L823">
            <v>0</v>
          </cell>
          <cell r="N823">
            <v>0</v>
          </cell>
          <cell r="O823">
            <v>0</v>
          </cell>
          <cell r="Q823">
            <v>0</v>
          </cell>
          <cell r="S823">
            <v>0</v>
          </cell>
          <cell r="AH823">
            <v>0</v>
          </cell>
          <cell r="AI823">
            <v>0</v>
          </cell>
          <cell r="AJ823">
            <v>0</v>
          </cell>
          <cell r="AK823">
            <v>0</v>
          </cell>
          <cell r="AL823">
            <v>0</v>
          </cell>
          <cell r="AM823">
            <v>0</v>
          </cell>
          <cell r="AN823">
            <v>0</v>
          </cell>
          <cell r="AO823">
            <v>0</v>
          </cell>
          <cell r="AP823">
            <v>0</v>
          </cell>
          <cell r="AQ823">
            <v>0</v>
          </cell>
        </row>
        <row r="824">
          <cell r="B824" t="str">
            <v>Gain/(loss) from disposal of Fixed assets (% Revs)</v>
          </cell>
          <cell r="F824">
            <v>0</v>
          </cell>
          <cell r="G824">
            <v>0</v>
          </cell>
          <cell r="I824">
            <v>0</v>
          </cell>
          <cell r="J824">
            <v>0</v>
          </cell>
          <cell r="L824">
            <v>0</v>
          </cell>
          <cell r="N824">
            <v>0</v>
          </cell>
          <cell r="O824">
            <v>0</v>
          </cell>
          <cell r="Q824">
            <v>0</v>
          </cell>
          <cell r="S824">
            <v>0</v>
          </cell>
          <cell r="AH824">
            <v>0</v>
          </cell>
          <cell r="AI824">
            <v>0</v>
          </cell>
          <cell r="AJ824">
            <v>0</v>
          </cell>
          <cell r="AK824">
            <v>0</v>
          </cell>
          <cell r="AL824">
            <v>0</v>
          </cell>
          <cell r="AM824">
            <v>0</v>
          </cell>
          <cell r="AN824">
            <v>0</v>
          </cell>
          <cell r="AO824">
            <v>0</v>
          </cell>
          <cell r="AP824">
            <v>0</v>
          </cell>
          <cell r="AQ824">
            <v>0</v>
          </cell>
        </row>
        <row r="825">
          <cell r="B825" t="str">
            <v>EBITA Margin</v>
          </cell>
          <cell r="F825">
            <v>0</v>
          </cell>
          <cell r="G825">
            <v>0</v>
          </cell>
          <cell r="I825">
            <v>1.0023497818059752</v>
          </cell>
          <cell r="J825">
            <v>0</v>
          </cell>
          <cell r="L825">
            <v>0</v>
          </cell>
          <cell r="N825">
            <v>0</v>
          </cell>
          <cell r="O825">
            <v>0</v>
          </cell>
          <cell r="Q825">
            <v>0</v>
          </cell>
          <cell r="S825">
            <v>0</v>
          </cell>
          <cell r="AH825">
            <v>0</v>
          </cell>
          <cell r="AI825">
            <v>0</v>
          </cell>
          <cell r="AJ825">
            <v>0</v>
          </cell>
          <cell r="AK825">
            <v>0</v>
          </cell>
          <cell r="AL825">
            <v>0</v>
          </cell>
          <cell r="AM825">
            <v>0</v>
          </cell>
          <cell r="AN825">
            <v>0</v>
          </cell>
          <cell r="AO825">
            <v>0</v>
          </cell>
          <cell r="AP825">
            <v>0</v>
          </cell>
          <cell r="AQ825">
            <v>0</v>
          </cell>
        </row>
        <row r="829">
          <cell r="B829" t="str">
            <v>INCOME STATEMENT - New</v>
          </cell>
        </row>
        <row r="831">
          <cell r="B831" t="str">
            <v>Exchange Rates</v>
          </cell>
          <cell r="D831" t="str">
            <v>USD</v>
          </cell>
          <cell r="F831">
            <v>1</v>
          </cell>
          <cell r="G831">
            <v>1</v>
          </cell>
          <cell r="I831">
            <v>1</v>
          </cell>
          <cell r="J831">
            <v>1</v>
          </cell>
          <cell r="L831">
            <v>1</v>
          </cell>
          <cell r="N831">
            <v>1</v>
          </cell>
          <cell r="O831">
            <v>1</v>
          </cell>
          <cell r="Q831">
            <v>1</v>
          </cell>
          <cell r="S831">
            <v>1</v>
          </cell>
          <cell r="T831" t="str">
            <v/>
          </cell>
          <cell r="U831">
            <v>1</v>
          </cell>
          <cell r="V831">
            <v>1</v>
          </cell>
          <cell r="W831">
            <v>1</v>
          </cell>
          <cell r="X831">
            <v>1</v>
          </cell>
          <cell r="Y831">
            <v>1</v>
          </cell>
          <cell r="Z831">
            <v>1</v>
          </cell>
          <cell r="AA831">
            <v>1</v>
          </cell>
          <cell r="AB831">
            <v>1</v>
          </cell>
          <cell r="AC831">
            <v>1</v>
          </cell>
          <cell r="AD831">
            <v>1</v>
          </cell>
          <cell r="AE831">
            <v>1</v>
          </cell>
          <cell r="AF831">
            <v>1</v>
          </cell>
          <cell r="AH831">
            <v>1</v>
          </cell>
          <cell r="AI831">
            <v>1</v>
          </cell>
          <cell r="AJ831">
            <v>1</v>
          </cell>
          <cell r="AK831">
            <v>1</v>
          </cell>
          <cell r="AL831">
            <v>1</v>
          </cell>
          <cell r="AM831">
            <v>1</v>
          </cell>
          <cell r="AN831">
            <v>1</v>
          </cell>
          <cell r="AO831">
            <v>1</v>
          </cell>
          <cell r="AP831">
            <v>1</v>
          </cell>
          <cell r="AQ831">
            <v>1</v>
          </cell>
        </row>
        <row r="832">
          <cell r="B832" t="str">
            <v>Avg.</v>
          </cell>
          <cell r="F832">
            <v>1</v>
          </cell>
          <cell r="G832">
            <v>1</v>
          </cell>
          <cell r="I832">
            <v>1</v>
          </cell>
          <cell r="J832">
            <v>1</v>
          </cell>
          <cell r="L832">
            <v>1</v>
          </cell>
          <cell r="N832">
            <v>1</v>
          </cell>
          <cell r="O832">
            <v>1</v>
          </cell>
          <cell r="Q832">
            <v>1</v>
          </cell>
          <cell r="S832">
            <v>1</v>
          </cell>
          <cell r="T832" t="str">
            <v/>
          </cell>
          <cell r="U832">
            <v>1</v>
          </cell>
          <cell r="V832">
            <v>1</v>
          </cell>
          <cell r="W832">
            <v>1</v>
          </cell>
          <cell r="X832">
            <v>1</v>
          </cell>
          <cell r="Y832">
            <v>1</v>
          </cell>
          <cell r="Z832">
            <v>1</v>
          </cell>
          <cell r="AA832">
            <v>1</v>
          </cell>
          <cell r="AB832">
            <v>1</v>
          </cell>
          <cell r="AC832">
            <v>1</v>
          </cell>
          <cell r="AD832">
            <v>1</v>
          </cell>
          <cell r="AE832">
            <v>1</v>
          </cell>
          <cell r="AF832">
            <v>1</v>
          </cell>
          <cell r="AH832">
            <v>1</v>
          </cell>
          <cell r="AI832">
            <v>1</v>
          </cell>
          <cell r="AJ832">
            <v>1</v>
          </cell>
          <cell r="AK832">
            <v>1</v>
          </cell>
          <cell r="AL832">
            <v>1</v>
          </cell>
          <cell r="AM832">
            <v>1</v>
          </cell>
          <cell r="AN832">
            <v>1</v>
          </cell>
          <cell r="AO832">
            <v>1</v>
          </cell>
          <cell r="AP832">
            <v>1</v>
          </cell>
          <cell r="AQ832">
            <v>1</v>
          </cell>
        </row>
        <row r="834">
          <cell r="F834" t="e">
            <v>#REF!</v>
          </cell>
          <cell r="S834" t="str">
            <v>New</v>
          </cell>
        </row>
        <row r="835">
          <cell r="B835" t="str">
            <v>Annual Capacity EoP (000'HL)</v>
          </cell>
          <cell r="N835" t="e">
            <v>#REF!</v>
          </cell>
          <cell r="O835" t="e">
            <v>#REF!</v>
          </cell>
          <cell r="Q835" t="e">
            <v>#REF!</v>
          </cell>
          <cell r="AM835">
            <v>484</v>
          </cell>
          <cell r="AN835">
            <v>792</v>
          </cell>
          <cell r="AO835">
            <v>950.66666666666663</v>
          </cell>
          <cell r="AP835">
            <v>1128</v>
          </cell>
          <cell r="AQ835" t="e">
            <v>#REF!</v>
          </cell>
        </row>
        <row r="836">
          <cell r="B836" t="str">
            <v>Capacity (000'HL, EOP)</v>
          </cell>
          <cell r="AM836">
            <v>484</v>
          </cell>
          <cell r="AN836">
            <v>792</v>
          </cell>
          <cell r="AO836">
            <v>950.66666666666663</v>
          </cell>
          <cell r="AP836">
            <v>1128</v>
          </cell>
          <cell r="AQ836">
            <v>1200</v>
          </cell>
        </row>
        <row r="837">
          <cell r="B837" t="str">
            <v>Sales by Brand</v>
          </cell>
        </row>
        <row r="838">
          <cell r="B838" t="str">
            <v xml:space="preserve">   PIT</v>
          </cell>
        </row>
        <row r="839">
          <cell r="B839" t="str">
            <v xml:space="preserve">   DD</v>
          </cell>
        </row>
        <row r="840">
          <cell r="B840" t="str">
            <v xml:space="preserve">   3M</v>
          </cell>
        </row>
        <row r="841">
          <cell r="B841" t="str">
            <v xml:space="preserve">   Gosser</v>
          </cell>
        </row>
        <row r="842">
          <cell r="B842" t="str">
            <v xml:space="preserve">   Other</v>
          </cell>
        </row>
        <row r="843">
          <cell r="B843" t="str">
            <v>Sales (000'HL)</v>
          </cell>
          <cell r="I843">
            <v>436.88700301971824</v>
          </cell>
          <cell r="J843">
            <v>187.1</v>
          </cell>
          <cell r="L843">
            <v>623.98700301971826</v>
          </cell>
          <cell r="AA843">
            <v>55.583333333333336</v>
          </cell>
          <cell r="AB843">
            <v>55.583333333333336</v>
          </cell>
          <cell r="AC843">
            <v>55.583333333333336</v>
          </cell>
          <cell r="AD843">
            <v>55.583333333333336</v>
          </cell>
          <cell r="AE843">
            <v>55.583333333333336</v>
          </cell>
          <cell r="AF843">
            <v>55.583333333333336</v>
          </cell>
          <cell r="AM843">
            <v>363</v>
          </cell>
          <cell r="AN843">
            <v>594</v>
          </cell>
          <cell r="AO843">
            <v>713</v>
          </cell>
          <cell r="AP843">
            <v>846</v>
          </cell>
          <cell r="AQ843">
            <v>960</v>
          </cell>
        </row>
        <row r="844">
          <cell r="B844" t="str">
            <v>Average $/HL, net of VAT &amp; excise tax</v>
          </cell>
          <cell r="I844">
            <v>0</v>
          </cell>
          <cell r="J844">
            <v>0</v>
          </cell>
          <cell r="L844">
            <v>0</v>
          </cell>
          <cell r="AA844">
            <v>51.9</v>
          </cell>
          <cell r="AB844">
            <v>51.9</v>
          </cell>
          <cell r="AC844">
            <v>51.9</v>
          </cell>
          <cell r="AD844">
            <v>51.9</v>
          </cell>
          <cell r="AE844">
            <v>51.9</v>
          </cell>
          <cell r="AF844">
            <v>51.9</v>
          </cell>
          <cell r="AH844" t="e">
            <v>#DIV/0!</v>
          </cell>
          <cell r="AI844" t="e">
            <v>#DIV/0!</v>
          </cell>
          <cell r="AJ844" t="e">
            <v>#DIV/0!</v>
          </cell>
          <cell r="AK844" t="e">
            <v>#DIV/0!</v>
          </cell>
          <cell r="AM844">
            <v>0</v>
          </cell>
          <cell r="AN844">
            <v>0</v>
          </cell>
          <cell r="AO844">
            <v>0</v>
          </cell>
          <cell r="AP844">
            <v>0</v>
          </cell>
          <cell r="AQ844">
            <v>0</v>
          </cell>
        </row>
        <row r="846">
          <cell r="J846" t="str">
            <v/>
          </cell>
          <cell r="O846" t="str">
            <v/>
          </cell>
          <cell r="Q846" t="str">
            <v/>
          </cell>
          <cell r="T846" t="str">
            <v/>
          </cell>
        </row>
        <row r="847">
          <cell r="F847">
            <v>1999</v>
          </cell>
          <cell r="G847">
            <v>2000</v>
          </cell>
          <cell r="I847" t="str">
            <v>9m 2001</v>
          </cell>
          <cell r="J847" t="str">
            <v>Q4 2001</v>
          </cell>
          <cell r="L847">
            <v>2001</v>
          </cell>
          <cell r="N847" t="str">
            <v>9 m 2002</v>
          </cell>
          <cell r="O847" t="str">
            <v xml:space="preserve">Q4 2002 </v>
          </cell>
          <cell r="Q847">
            <v>2002</v>
          </cell>
          <cell r="S847" t="str">
            <v>2002 PF</v>
          </cell>
          <cell r="T847" t="str">
            <v/>
          </cell>
          <cell r="U847" t="str">
            <v>Jan 2003</v>
          </cell>
          <cell r="V847" t="str">
            <v>Feb 2003</v>
          </cell>
          <cell r="W847" t="str">
            <v>Mar 2003</v>
          </cell>
          <cell r="X847" t="str">
            <v>Apr 2003</v>
          </cell>
          <cell r="Y847" t="str">
            <v>May 2003</v>
          </cell>
          <cell r="Z847" t="str">
            <v>Jun 2003</v>
          </cell>
          <cell r="AA847" t="str">
            <v>Jul 2003</v>
          </cell>
          <cell r="AB847" t="str">
            <v>Aug 2003</v>
          </cell>
          <cell r="AC847" t="str">
            <v>Sep 2003</v>
          </cell>
          <cell r="AD847" t="str">
            <v>Oct 2003</v>
          </cell>
          <cell r="AE847" t="str">
            <v>Nov 2003</v>
          </cell>
          <cell r="AF847" t="str">
            <v>Dec 2003</v>
          </cell>
          <cell r="AH847" t="str">
            <v>Q1 2003</v>
          </cell>
          <cell r="AI847" t="str">
            <v>Q2 2003</v>
          </cell>
          <cell r="AJ847" t="str">
            <v>Q3 2003</v>
          </cell>
          <cell r="AK847" t="str">
            <v>Q4 2003</v>
          </cell>
          <cell r="AL847">
            <v>2003</v>
          </cell>
          <cell r="AM847">
            <v>2004</v>
          </cell>
          <cell r="AN847">
            <v>2005</v>
          </cell>
          <cell r="AO847">
            <v>2006</v>
          </cell>
          <cell r="AP847">
            <v>2007</v>
          </cell>
          <cell r="AQ847">
            <v>2008</v>
          </cell>
        </row>
        <row r="849">
          <cell r="B849" t="str">
            <v>Total Revenues</v>
          </cell>
          <cell r="F849">
            <v>0</v>
          </cell>
          <cell r="G849">
            <v>0</v>
          </cell>
          <cell r="I849">
            <v>0</v>
          </cell>
          <cell r="J849">
            <v>0</v>
          </cell>
          <cell r="L849">
            <v>0</v>
          </cell>
          <cell r="N849">
            <v>0</v>
          </cell>
          <cell r="O849">
            <v>0</v>
          </cell>
          <cell r="Q849">
            <v>0</v>
          </cell>
          <cell r="S849">
            <v>0</v>
          </cell>
          <cell r="T849" t="str">
            <v/>
          </cell>
          <cell r="U849">
            <v>0</v>
          </cell>
          <cell r="V849">
            <v>0</v>
          </cell>
          <cell r="W849">
            <v>0</v>
          </cell>
          <cell r="X849">
            <v>0</v>
          </cell>
          <cell r="Y849">
            <v>0</v>
          </cell>
          <cell r="Z849">
            <v>0</v>
          </cell>
          <cell r="AA849">
            <v>0</v>
          </cell>
          <cell r="AB849">
            <v>0</v>
          </cell>
          <cell r="AC849">
            <v>0</v>
          </cell>
          <cell r="AD849">
            <v>0</v>
          </cell>
          <cell r="AE849">
            <v>0</v>
          </cell>
          <cell r="AF849">
            <v>0</v>
          </cell>
          <cell r="AH849">
            <v>0</v>
          </cell>
          <cell r="AI849">
            <v>0</v>
          </cell>
          <cell r="AJ849">
            <v>0</v>
          </cell>
          <cell r="AK849">
            <v>0</v>
          </cell>
          <cell r="AL849">
            <v>0</v>
          </cell>
          <cell r="AM849">
            <v>19392.519500447685</v>
          </cell>
          <cell r="AN849">
            <v>32356.543378930219</v>
          </cell>
          <cell r="AO849">
            <v>38588.603868551603</v>
          </cell>
          <cell r="AP849">
            <v>45610.25525170374</v>
          </cell>
          <cell r="AQ849">
            <v>45610.25525170374</v>
          </cell>
        </row>
        <row r="851">
          <cell r="B851" t="str">
            <v>Cost of Goods Sold- Variable (Excl. Depreciation)</v>
          </cell>
          <cell r="F851">
            <v>0</v>
          </cell>
          <cell r="G851">
            <v>0</v>
          </cell>
          <cell r="I851">
            <v>0</v>
          </cell>
          <cell r="J851">
            <v>0</v>
          </cell>
          <cell r="L851">
            <v>0</v>
          </cell>
          <cell r="N851">
            <v>0</v>
          </cell>
          <cell r="O851">
            <v>0</v>
          </cell>
          <cell r="Q851">
            <v>0</v>
          </cell>
          <cell r="S851">
            <v>0</v>
          </cell>
          <cell r="T851" t="str">
            <v/>
          </cell>
          <cell r="U851">
            <v>0</v>
          </cell>
          <cell r="V851">
            <v>0</v>
          </cell>
          <cell r="W851">
            <v>0</v>
          </cell>
          <cell r="X851">
            <v>0</v>
          </cell>
          <cell r="Y851">
            <v>0</v>
          </cell>
          <cell r="Z851">
            <v>0</v>
          </cell>
          <cell r="AA851">
            <v>0</v>
          </cell>
          <cell r="AB851">
            <v>0</v>
          </cell>
          <cell r="AC851">
            <v>0</v>
          </cell>
          <cell r="AD851">
            <v>0</v>
          </cell>
          <cell r="AE851">
            <v>0</v>
          </cell>
          <cell r="AF851">
            <v>0</v>
          </cell>
          <cell r="AH851">
            <v>0</v>
          </cell>
          <cell r="AI851">
            <v>0</v>
          </cell>
          <cell r="AJ851">
            <v>0</v>
          </cell>
          <cell r="AK851">
            <v>0</v>
          </cell>
          <cell r="AL851">
            <v>0</v>
          </cell>
          <cell r="AM851">
            <v>14249.401043626392</v>
          </cell>
          <cell r="AN851">
            <v>20967.96184816795</v>
          </cell>
          <cell r="AO851">
            <v>24526.639734721677</v>
          </cell>
          <cell r="AP851">
            <v>28938.618654671831</v>
          </cell>
          <cell r="AQ851">
            <v>0</v>
          </cell>
        </row>
        <row r="852">
          <cell r="B852" t="str">
            <v>Cost of Goods Sold- Fixed (Excl. Depreciation)</v>
          </cell>
          <cell r="F852">
            <v>0</v>
          </cell>
          <cell r="G852">
            <v>0</v>
          </cell>
          <cell r="I852">
            <v>0</v>
          </cell>
          <cell r="J852">
            <v>0</v>
          </cell>
          <cell r="L852">
            <v>0</v>
          </cell>
          <cell r="N852">
            <v>0</v>
          </cell>
          <cell r="O852">
            <v>0</v>
          </cell>
          <cell r="Q852">
            <v>0</v>
          </cell>
          <cell r="S852">
            <v>0</v>
          </cell>
          <cell r="T852" t="str">
            <v/>
          </cell>
          <cell r="U852">
            <v>0</v>
          </cell>
          <cell r="V852">
            <v>0</v>
          </cell>
          <cell r="W852">
            <v>0</v>
          </cell>
          <cell r="X852">
            <v>0</v>
          </cell>
          <cell r="Y852">
            <v>0</v>
          </cell>
          <cell r="Z852">
            <v>0</v>
          </cell>
          <cell r="AA852">
            <v>0</v>
          </cell>
          <cell r="AB852">
            <v>0</v>
          </cell>
          <cell r="AC852">
            <v>0</v>
          </cell>
          <cell r="AD852">
            <v>0</v>
          </cell>
          <cell r="AE852">
            <v>0</v>
          </cell>
          <cell r="AF852">
            <v>0</v>
          </cell>
          <cell r="AH852">
            <v>0</v>
          </cell>
          <cell r="AI852">
            <v>0</v>
          </cell>
          <cell r="AJ852">
            <v>0</v>
          </cell>
          <cell r="AK852">
            <v>0</v>
          </cell>
          <cell r="AL852">
            <v>0</v>
          </cell>
          <cell r="AM852">
            <v>0</v>
          </cell>
          <cell r="AN852">
            <v>0</v>
          </cell>
          <cell r="AO852">
            <v>0</v>
          </cell>
          <cell r="AP852">
            <v>0</v>
          </cell>
          <cell r="AQ852">
            <v>0</v>
          </cell>
        </row>
        <row r="853">
          <cell r="F853" t="str">
            <v>______</v>
          </cell>
          <cell r="G853" t="str">
            <v>______</v>
          </cell>
          <cell r="I853" t="str">
            <v>______</v>
          </cell>
          <cell r="J853" t="str">
            <v>______</v>
          </cell>
          <cell r="L853" t="str">
            <v>______</v>
          </cell>
          <cell r="N853" t="str">
            <v>______</v>
          </cell>
          <cell r="O853" t="str">
            <v>______</v>
          </cell>
          <cell r="Q853" t="str">
            <v>______</v>
          </cell>
          <cell r="S853" t="str">
            <v>______</v>
          </cell>
          <cell r="T853" t="str">
            <v/>
          </cell>
          <cell r="U853" t="str">
            <v>______</v>
          </cell>
          <cell r="V853" t="str">
            <v>______</v>
          </cell>
          <cell r="W853" t="str">
            <v>______</v>
          </cell>
          <cell r="X853" t="str">
            <v>______</v>
          </cell>
          <cell r="Y853" t="str">
            <v>______</v>
          </cell>
          <cell r="Z853" t="str">
            <v>______</v>
          </cell>
          <cell r="AA853" t="str">
            <v>______</v>
          </cell>
          <cell r="AB853" t="str">
            <v>______</v>
          </cell>
          <cell r="AC853" t="str">
            <v>______</v>
          </cell>
          <cell r="AD853" t="str">
            <v>______</v>
          </cell>
          <cell r="AE853" t="str">
            <v>______</v>
          </cell>
          <cell r="AF853" t="str">
            <v>______</v>
          </cell>
          <cell r="AH853" t="str">
            <v>______</v>
          </cell>
          <cell r="AI853" t="str">
            <v>______</v>
          </cell>
          <cell r="AJ853" t="str">
            <v>______</v>
          </cell>
          <cell r="AK853" t="str">
            <v>______</v>
          </cell>
          <cell r="AL853" t="str">
            <v>______</v>
          </cell>
          <cell r="AM853" t="str">
            <v>______</v>
          </cell>
          <cell r="AN853" t="str">
            <v>______</v>
          </cell>
          <cell r="AO853" t="str">
            <v>______</v>
          </cell>
          <cell r="AP853" t="str">
            <v>______</v>
          </cell>
          <cell r="AQ853" t="str">
            <v>______</v>
          </cell>
        </row>
        <row r="854">
          <cell r="B854" t="str">
            <v>Gross Profit</v>
          </cell>
          <cell r="F854">
            <v>0</v>
          </cell>
          <cell r="G854">
            <v>0</v>
          </cell>
          <cell r="I854">
            <v>0</v>
          </cell>
          <cell r="J854">
            <v>0</v>
          </cell>
          <cell r="L854">
            <v>0</v>
          </cell>
          <cell r="N854">
            <v>0</v>
          </cell>
          <cell r="O854">
            <v>0</v>
          </cell>
          <cell r="Q854">
            <v>0</v>
          </cell>
          <cell r="S854">
            <v>0</v>
          </cell>
          <cell r="T854" t="str">
            <v/>
          </cell>
          <cell r="U854">
            <v>0</v>
          </cell>
          <cell r="V854">
            <v>0</v>
          </cell>
          <cell r="W854">
            <v>0</v>
          </cell>
          <cell r="X854">
            <v>0</v>
          </cell>
          <cell r="Y854">
            <v>0</v>
          </cell>
          <cell r="Z854">
            <v>0</v>
          </cell>
          <cell r="AA854">
            <v>0</v>
          </cell>
          <cell r="AB854">
            <v>0</v>
          </cell>
          <cell r="AC854">
            <v>0</v>
          </cell>
          <cell r="AD854">
            <v>0</v>
          </cell>
          <cell r="AE854">
            <v>0</v>
          </cell>
          <cell r="AF854">
            <v>0</v>
          </cell>
          <cell r="AH854">
            <v>0</v>
          </cell>
          <cell r="AI854">
            <v>0</v>
          </cell>
          <cell r="AJ854">
            <v>0</v>
          </cell>
          <cell r="AK854">
            <v>0</v>
          </cell>
          <cell r="AL854">
            <v>0</v>
          </cell>
          <cell r="AM854">
            <v>5143.1184568212921</v>
          </cell>
          <cell r="AN854">
            <v>11388.581530762269</v>
          </cell>
          <cell r="AO854">
            <v>14061.964133829926</v>
          </cell>
          <cell r="AP854">
            <v>16671.636597031909</v>
          </cell>
          <cell r="AQ854">
            <v>45610.25525170374</v>
          </cell>
        </row>
        <row r="856">
          <cell r="B856" t="str">
            <v>Sales - Variable commercial exp. (Excl. Amortization)</v>
          </cell>
          <cell r="F856">
            <v>0</v>
          </cell>
          <cell r="G856">
            <v>0</v>
          </cell>
          <cell r="I856">
            <v>0</v>
          </cell>
          <cell r="J856">
            <v>0</v>
          </cell>
          <cell r="L856">
            <v>0</v>
          </cell>
          <cell r="N856">
            <v>0</v>
          </cell>
          <cell r="O856">
            <v>0</v>
          </cell>
          <cell r="Q856">
            <v>0</v>
          </cell>
          <cell r="S856">
            <v>0</v>
          </cell>
          <cell r="T856" t="str">
            <v/>
          </cell>
          <cell r="U856">
            <v>0</v>
          </cell>
          <cell r="V856">
            <v>0</v>
          </cell>
          <cell r="W856">
            <v>0</v>
          </cell>
          <cell r="X856">
            <v>0</v>
          </cell>
          <cell r="Y856">
            <v>0</v>
          </cell>
          <cell r="Z856">
            <v>0</v>
          </cell>
          <cell r="AA856">
            <v>0</v>
          </cell>
          <cell r="AB856">
            <v>0</v>
          </cell>
          <cell r="AC856">
            <v>0</v>
          </cell>
          <cell r="AD856">
            <v>0</v>
          </cell>
          <cell r="AE856">
            <v>0</v>
          </cell>
          <cell r="AF856">
            <v>0</v>
          </cell>
          <cell r="AH856">
            <v>0</v>
          </cell>
          <cell r="AI856">
            <v>0</v>
          </cell>
          <cell r="AJ856">
            <v>0</v>
          </cell>
          <cell r="AK856">
            <v>0</v>
          </cell>
          <cell r="AL856">
            <v>0</v>
          </cell>
          <cell r="AM856">
            <v>0</v>
          </cell>
          <cell r="AN856">
            <v>0</v>
          </cell>
          <cell r="AO856">
            <v>0</v>
          </cell>
          <cell r="AP856">
            <v>0</v>
          </cell>
          <cell r="AQ856">
            <v>0</v>
          </cell>
        </row>
        <row r="857">
          <cell r="B857" t="str">
            <v>Sales - Variable marketing exp. (Excl. Amortization)</v>
          </cell>
          <cell r="N857">
            <v>0</v>
          </cell>
          <cell r="O857">
            <v>0</v>
          </cell>
          <cell r="Q857">
            <v>0</v>
          </cell>
          <cell r="S857">
            <v>0</v>
          </cell>
          <cell r="U857">
            <v>0</v>
          </cell>
          <cell r="V857">
            <v>0</v>
          </cell>
          <cell r="W857">
            <v>0</v>
          </cell>
          <cell r="X857">
            <v>0</v>
          </cell>
          <cell r="Y857">
            <v>0</v>
          </cell>
          <cell r="Z857">
            <v>0</v>
          </cell>
          <cell r="AA857">
            <v>0</v>
          </cell>
          <cell r="AB857">
            <v>0</v>
          </cell>
          <cell r="AC857">
            <v>0</v>
          </cell>
          <cell r="AD857">
            <v>0</v>
          </cell>
          <cell r="AE857">
            <v>0</v>
          </cell>
          <cell r="AF857">
            <v>0</v>
          </cell>
          <cell r="AH857">
            <v>0</v>
          </cell>
          <cell r="AI857">
            <v>0</v>
          </cell>
          <cell r="AJ857">
            <v>0</v>
          </cell>
          <cell r="AK857">
            <v>0</v>
          </cell>
          <cell r="AL857">
            <v>0</v>
          </cell>
        </row>
        <row r="858">
          <cell r="B858" t="str">
            <v>G&amp;A - Fixed (Excl. Amortization)</v>
          </cell>
          <cell r="F858">
            <v>0</v>
          </cell>
          <cell r="G858">
            <v>0</v>
          </cell>
          <cell r="I858">
            <v>0</v>
          </cell>
          <cell r="J858">
            <v>0</v>
          </cell>
          <cell r="L858">
            <v>0</v>
          </cell>
          <cell r="N858">
            <v>0</v>
          </cell>
          <cell r="O858">
            <v>0</v>
          </cell>
          <cell r="Q858">
            <v>0</v>
          </cell>
          <cell r="S858">
            <v>0</v>
          </cell>
          <cell r="T858" t="str">
            <v/>
          </cell>
          <cell r="U858">
            <v>0</v>
          </cell>
          <cell r="V858">
            <v>0</v>
          </cell>
          <cell r="W858">
            <v>0</v>
          </cell>
          <cell r="X858">
            <v>0</v>
          </cell>
          <cell r="Y858">
            <v>0</v>
          </cell>
          <cell r="Z858">
            <v>0</v>
          </cell>
          <cell r="AA858">
            <v>0</v>
          </cell>
          <cell r="AB858">
            <v>0</v>
          </cell>
          <cell r="AC858">
            <v>0</v>
          </cell>
          <cell r="AD858">
            <v>0</v>
          </cell>
          <cell r="AE858">
            <v>0</v>
          </cell>
          <cell r="AF858">
            <v>0</v>
          </cell>
          <cell r="AH858">
            <v>0</v>
          </cell>
          <cell r="AI858">
            <v>0</v>
          </cell>
          <cell r="AJ858">
            <v>0</v>
          </cell>
          <cell r="AK858">
            <v>0</v>
          </cell>
          <cell r="AL858">
            <v>0</v>
          </cell>
          <cell r="AM858">
            <v>0</v>
          </cell>
          <cell r="AN858">
            <v>0</v>
          </cell>
          <cell r="AO858">
            <v>0</v>
          </cell>
          <cell r="AP858">
            <v>0</v>
          </cell>
          <cell r="AQ858">
            <v>0</v>
          </cell>
        </row>
        <row r="859">
          <cell r="F859" t="str">
            <v>______</v>
          </cell>
          <cell r="G859" t="str">
            <v>______</v>
          </cell>
          <cell r="I859" t="str">
            <v>______</v>
          </cell>
          <cell r="J859" t="str">
            <v>______</v>
          </cell>
          <cell r="L859" t="str">
            <v>______</v>
          </cell>
          <cell r="N859" t="str">
            <v>______</v>
          </cell>
          <cell r="O859" t="str">
            <v>______</v>
          </cell>
          <cell r="Q859" t="str">
            <v>______</v>
          </cell>
          <cell r="S859" t="str">
            <v>______</v>
          </cell>
          <cell r="T859" t="str">
            <v/>
          </cell>
          <cell r="U859" t="str">
            <v>______</v>
          </cell>
          <cell r="V859" t="str">
            <v>______</v>
          </cell>
          <cell r="W859" t="str">
            <v>______</v>
          </cell>
          <cell r="X859" t="str">
            <v>______</v>
          </cell>
          <cell r="Y859" t="str">
            <v>______</v>
          </cell>
          <cell r="Z859" t="str">
            <v>______</v>
          </cell>
          <cell r="AA859" t="str">
            <v>______</v>
          </cell>
          <cell r="AB859" t="str">
            <v>______</v>
          </cell>
          <cell r="AC859" t="str">
            <v>______</v>
          </cell>
          <cell r="AD859" t="str">
            <v>______</v>
          </cell>
          <cell r="AE859" t="str">
            <v>______</v>
          </cell>
          <cell r="AF859" t="str">
            <v>______</v>
          </cell>
          <cell r="AH859" t="str">
            <v>______</v>
          </cell>
          <cell r="AI859" t="str">
            <v>______</v>
          </cell>
          <cell r="AJ859" t="str">
            <v>______</v>
          </cell>
          <cell r="AK859" t="str">
            <v>______</v>
          </cell>
          <cell r="AL859" t="str">
            <v>______</v>
          </cell>
          <cell r="AM859" t="str">
            <v>______</v>
          </cell>
          <cell r="AN859" t="str">
            <v>______</v>
          </cell>
          <cell r="AO859" t="str">
            <v>______</v>
          </cell>
          <cell r="AP859" t="str">
            <v>______</v>
          </cell>
          <cell r="AQ859" t="str">
            <v>______</v>
          </cell>
        </row>
        <row r="861">
          <cell r="B861" t="str">
            <v>EBITDA</v>
          </cell>
          <cell r="F861">
            <v>0</v>
          </cell>
          <cell r="G861">
            <v>0</v>
          </cell>
          <cell r="I861">
            <v>0</v>
          </cell>
          <cell r="J861">
            <v>0</v>
          </cell>
          <cell r="L861">
            <v>0</v>
          </cell>
          <cell r="N861">
            <v>0</v>
          </cell>
          <cell r="O861">
            <v>0</v>
          </cell>
          <cell r="Q861">
            <v>0</v>
          </cell>
          <cell r="S861">
            <v>0</v>
          </cell>
          <cell r="U861">
            <v>0</v>
          </cell>
          <cell r="V861">
            <v>0</v>
          </cell>
          <cell r="W861">
            <v>0</v>
          </cell>
          <cell r="X861">
            <v>0</v>
          </cell>
          <cell r="Y861">
            <v>0</v>
          </cell>
          <cell r="Z861">
            <v>0</v>
          </cell>
          <cell r="AA861">
            <v>0</v>
          </cell>
          <cell r="AB861">
            <v>0</v>
          </cell>
          <cell r="AC861">
            <v>0</v>
          </cell>
          <cell r="AD861">
            <v>0</v>
          </cell>
          <cell r="AE861">
            <v>0</v>
          </cell>
          <cell r="AF861">
            <v>0</v>
          </cell>
          <cell r="AH861">
            <v>0</v>
          </cell>
          <cell r="AI861">
            <v>0</v>
          </cell>
          <cell r="AJ861">
            <v>0</v>
          </cell>
          <cell r="AK861">
            <v>0</v>
          </cell>
          <cell r="AL861">
            <v>0</v>
          </cell>
          <cell r="AM861">
            <v>5143.1184568212921</v>
          </cell>
          <cell r="AN861">
            <v>11388.581530762269</v>
          </cell>
          <cell r="AO861">
            <v>14061.964133829926</v>
          </cell>
          <cell r="AP861">
            <v>16671.636597031909</v>
          </cell>
          <cell r="AQ861">
            <v>45610.25525170374</v>
          </cell>
        </row>
        <row r="862">
          <cell r="B862" t="str">
            <v xml:space="preserve"> EBITDA/HL</v>
          </cell>
          <cell r="N862">
            <v>0</v>
          </cell>
          <cell r="O862">
            <v>0</v>
          </cell>
          <cell r="Q862">
            <v>0</v>
          </cell>
          <cell r="S862">
            <v>0</v>
          </cell>
          <cell r="U862">
            <v>0</v>
          </cell>
          <cell r="V862">
            <v>0</v>
          </cell>
          <cell r="W862">
            <v>0</v>
          </cell>
          <cell r="X862">
            <v>0</v>
          </cell>
          <cell r="Y862">
            <v>0</v>
          </cell>
          <cell r="Z862">
            <v>0</v>
          </cell>
          <cell r="AA862">
            <v>0</v>
          </cell>
          <cell r="AB862">
            <v>0</v>
          </cell>
          <cell r="AC862">
            <v>0</v>
          </cell>
          <cell r="AD862">
            <v>0</v>
          </cell>
          <cell r="AE862">
            <v>0</v>
          </cell>
          <cell r="AF862">
            <v>0</v>
          </cell>
          <cell r="AH862">
            <v>0</v>
          </cell>
          <cell r="AI862">
            <v>0</v>
          </cell>
          <cell r="AJ862">
            <v>0</v>
          </cell>
          <cell r="AK862">
            <v>0</v>
          </cell>
          <cell r="AL862">
            <v>0</v>
          </cell>
          <cell r="AM862">
            <v>14.168370404466369</v>
          </cell>
          <cell r="AN862">
            <v>19.172696179734459</v>
          </cell>
          <cell r="AO862">
            <v>19.72224983706862</v>
          </cell>
          <cell r="AP862">
            <v>19.706426237626371</v>
          </cell>
        </row>
        <row r="863">
          <cell r="B863" t="str">
            <v>EBITDA Margin</v>
          </cell>
          <cell r="N863">
            <v>0</v>
          </cell>
          <cell r="O863">
            <v>0</v>
          </cell>
          <cell r="Q863">
            <v>0</v>
          </cell>
          <cell r="S863">
            <v>0</v>
          </cell>
          <cell r="U863">
            <v>0</v>
          </cell>
          <cell r="V863">
            <v>0</v>
          </cell>
          <cell r="W863">
            <v>0</v>
          </cell>
          <cell r="X863">
            <v>0</v>
          </cell>
          <cell r="Y863">
            <v>0</v>
          </cell>
          <cell r="Z863">
            <v>0</v>
          </cell>
          <cell r="AA863">
            <v>0</v>
          </cell>
          <cell r="AB863">
            <v>0</v>
          </cell>
          <cell r="AC863">
            <v>0</v>
          </cell>
          <cell r="AD863">
            <v>0</v>
          </cell>
          <cell r="AE863">
            <v>0</v>
          </cell>
          <cell r="AF863">
            <v>0</v>
          </cell>
          <cell r="AH863">
            <v>0</v>
          </cell>
          <cell r="AI863">
            <v>0</v>
          </cell>
          <cell r="AJ863">
            <v>0</v>
          </cell>
          <cell r="AK863">
            <v>0</v>
          </cell>
          <cell r="AL863">
            <v>0</v>
          </cell>
          <cell r="AM863">
            <v>0.26521146242511506</v>
          </cell>
          <cell r="AN863">
            <v>0.35197151306892166</v>
          </cell>
          <cell r="AO863">
            <v>0.36440717528238814</v>
          </cell>
          <cell r="AP863">
            <v>0.36552386091742278</v>
          </cell>
        </row>
        <row r="865">
          <cell r="B865" t="str">
            <v>Non-Recurring&amp;Extraordinary Items</v>
          </cell>
          <cell r="F865">
            <v>0</v>
          </cell>
          <cell r="G865">
            <v>0</v>
          </cell>
          <cell r="I865">
            <v>0</v>
          </cell>
          <cell r="J865">
            <v>0</v>
          </cell>
          <cell r="L865">
            <v>0</v>
          </cell>
          <cell r="N865">
            <v>0</v>
          </cell>
          <cell r="O865">
            <v>0</v>
          </cell>
          <cell r="Q865">
            <v>0</v>
          </cell>
          <cell r="S865">
            <v>0</v>
          </cell>
          <cell r="T865" t="str">
            <v/>
          </cell>
          <cell r="U865">
            <v>0</v>
          </cell>
          <cell r="V865">
            <v>0</v>
          </cell>
          <cell r="W865">
            <v>0</v>
          </cell>
          <cell r="X865">
            <v>0</v>
          </cell>
          <cell r="Y865">
            <v>0</v>
          </cell>
          <cell r="Z865">
            <v>0</v>
          </cell>
          <cell r="AA865">
            <v>0</v>
          </cell>
          <cell r="AB865">
            <v>0</v>
          </cell>
          <cell r="AC865">
            <v>0</v>
          </cell>
          <cell r="AD865">
            <v>0</v>
          </cell>
          <cell r="AE865">
            <v>0</v>
          </cell>
          <cell r="AF865">
            <v>0</v>
          </cell>
          <cell r="AH865">
            <v>0</v>
          </cell>
          <cell r="AI865">
            <v>0</v>
          </cell>
          <cell r="AJ865">
            <v>0</v>
          </cell>
          <cell r="AK865">
            <v>0</v>
          </cell>
          <cell r="AL865">
            <v>0</v>
          </cell>
          <cell r="AM865">
            <v>0</v>
          </cell>
          <cell r="AN865">
            <v>0</v>
          </cell>
          <cell r="AO865">
            <v>0</v>
          </cell>
          <cell r="AP865">
            <v>0</v>
          </cell>
          <cell r="AQ865">
            <v>0</v>
          </cell>
        </row>
        <row r="866">
          <cell r="B866" t="str">
            <v>Forex</v>
          </cell>
          <cell r="F866">
            <v>0</v>
          </cell>
          <cell r="G866">
            <v>0</v>
          </cell>
          <cell r="I866">
            <v>0</v>
          </cell>
          <cell r="J866">
            <v>0</v>
          </cell>
          <cell r="L866">
            <v>0</v>
          </cell>
          <cell r="N866">
            <v>0</v>
          </cell>
          <cell r="O866">
            <v>0</v>
          </cell>
          <cell r="Q866">
            <v>0</v>
          </cell>
          <cell r="S866">
            <v>0</v>
          </cell>
          <cell r="T866" t="str">
            <v/>
          </cell>
          <cell r="U866">
            <v>0</v>
          </cell>
          <cell r="V866">
            <v>0</v>
          </cell>
          <cell r="W866">
            <v>0</v>
          </cell>
          <cell r="X866">
            <v>0</v>
          </cell>
          <cell r="Y866">
            <v>0</v>
          </cell>
          <cell r="Z866">
            <v>0</v>
          </cell>
          <cell r="AA866">
            <v>0</v>
          </cell>
          <cell r="AB866">
            <v>0</v>
          </cell>
          <cell r="AC866">
            <v>0</v>
          </cell>
          <cell r="AD866">
            <v>0</v>
          </cell>
          <cell r="AE866">
            <v>0</v>
          </cell>
          <cell r="AF866">
            <v>0</v>
          </cell>
          <cell r="AH866">
            <v>0</v>
          </cell>
          <cell r="AI866">
            <v>0</v>
          </cell>
          <cell r="AJ866">
            <v>0</v>
          </cell>
          <cell r="AK866">
            <v>0</v>
          </cell>
          <cell r="AL866">
            <v>0</v>
          </cell>
          <cell r="AM866">
            <v>0</v>
          </cell>
          <cell r="AN866">
            <v>0</v>
          </cell>
          <cell r="AO866">
            <v>0</v>
          </cell>
          <cell r="AP866">
            <v>0</v>
          </cell>
          <cell r="AQ866">
            <v>0</v>
          </cell>
        </row>
        <row r="867">
          <cell r="B867" t="str">
            <v>Gain/(loss) from disposal of Fixed assets</v>
          </cell>
          <cell r="F867">
            <v>0</v>
          </cell>
          <cell r="G867">
            <v>0</v>
          </cell>
          <cell r="I867">
            <v>0</v>
          </cell>
          <cell r="J867">
            <v>0</v>
          </cell>
          <cell r="L867">
            <v>0</v>
          </cell>
          <cell r="N867">
            <v>0</v>
          </cell>
          <cell r="O867">
            <v>0</v>
          </cell>
          <cell r="Q867">
            <v>0</v>
          </cell>
          <cell r="S867">
            <v>0</v>
          </cell>
          <cell r="T867" t="str">
            <v/>
          </cell>
          <cell r="U867">
            <v>0</v>
          </cell>
          <cell r="V867">
            <v>0</v>
          </cell>
          <cell r="W867">
            <v>0</v>
          </cell>
          <cell r="X867">
            <v>0</v>
          </cell>
          <cell r="Y867">
            <v>0</v>
          </cell>
          <cell r="Z867">
            <v>0</v>
          </cell>
          <cell r="AA867">
            <v>0</v>
          </cell>
          <cell r="AB867">
            <v>0</v>
          </cell>
          <cell r="AC867">
            <v>0</v>
          </cell>
          <cell r="AD867">
            <v>0</v>
          </cell>
          <cell r="AE867">
            <v>0</v>
          </cell>
          <cell r="AF867">
            <v>0</v>
          </cell>
          <cell r="AH867">
            <v>0</v>
          </cell>
          <cell r="AI867">
            <v>0</v>
          </cell>
          <cell r="AJ867">
            <v>0</v>
          </cell>
          <cell r="AK867">
            <v>0</v>
          </cell>
          <cell r="AL867">
            <v>0</v>
          </cell>
          <cell r="AM867">
            <v>0</v>
          </cell>
          <cell r="AN867">
            <v>0</v>
          </cell>
          <cell r="AO867">
            <v>0</v>
          </cell>
          <cell r="AP867">
            <v>0</v>
          </cell>
          <cell r="AQ867">
            <v>0</v>
          </cell>
        </row>
        <row r="869">
          <cell r="B869" t="str">
            <v>Operating Income</v>
          </cell>
          <cell r="F869">
            <v>0</v>
          </cell>
          <cell r="G869">
            <v>0</v>
          </cell>
          <cell r="I869">
            <v>0</v>
          </cell>
          <cell r="J869">
            <v>0</v>
          </cell>
          <cell r="L869">
            <v>0</v>
          </cell>
          <cell r="N869">
            <v>0</v>
          </cell>
          <cell r="O869">
            <v>0</v>
          </cell>
          <cell r="Q869">
            <v>0</v>
          </cell>
          <cell r="S869">
            <v>0</v>
          </cell>
          <cell r="T869" t="str">
            <v/>
          </cell>
          <cell r="U869">
            <v>0</v>
          </cell>
          <cell r="V869">
            <v>0</v>
          </cell>
          <cell r="W869">
            <v>0</v>
          </cell>
          <cell r="X869">
            <v>0</v>
          </cell>
          <cell r="Y869">
            <v>0</v>
          </cell>
          <cell r="Z869">
            <v>0</v>
          </cell>
          <cell r="AA869">
            <v>0</v>
          </cell>
          <cell r="AB869">
            <v>0</v>
          </cell>
          <cell r="AC869">
            <v>0</v>
          </cell>
          <cell r="AD869">
            <v>0</v>
          </cell>
          <cell r="AE869">
            <v>0</v>
          </cell>
          <cell r="AF869">
            <v>0</v>
          </cell>
          <cell r="AH869">
            <v>0</v>
          </cell>
          <cell r="AI869">
            <v>0</v>
          </cell>
          <cell r="AJ869">
            <v>0</v>
          </cell>
          <cell r="AK869">
            <v>0</v>
          </cell>
          <cell r="AL869">
            <v>0</v>
          </cell>
          <cell r="AM869">
            <v>3267</v>
          </cell>
          <cell r="AN869">
            <v>5346</v>
          </cell>
          <cell r="AO869">
            <v>6417</v>
          </cell>
          <cell r="AP869">
            <v>7614</v>
          </cell>
          <cell r="AQ869">
            <v>45610.25525170374</v>
          </cell>
        </row>
        <row r="871">
          <cell r="B871" t="str">
            <v>Transfer</v>
          </cell>
        </row>
        <row r="873">
          <cell r="B873" t="str">
            <v>Depreciation</v>
          </cell>
          <cell r="F873">
            <v>0</v>
          </cell>
          <cell r="G873">
            <v>0</v>
          </cell>
          <cell r="I873">
            <v>0</v>
          </cell>
          <cell r="J873">
            <v>0</v>
          </cell>
          <cell r="L873">
            <v>0</v>
          </cell>
          <cell r="N873">
            <v>0</v>
          </cell>
          <cell r="O873">
            <v>0</v>
          </cell>
          <cell r="Q873">
            <v>0</v>
          </cell>
          <cell r="S873">
            <v>0</v>
          </cell>
          <cell r="T873" t="str">
            <v/>
          </cell>
          <cell r="U873">
            <v>0</v>
          </cell>
          <cell r="V873">
            <v>0</v>
          </cell>
          <cell r="W873">
            <v>0</v>
          </cell>
          <cell r="X873">
            <v>0</v>
          </cell>
          <cell r="Y873">
            <v>0</v>
          </cell>
          <cell r="Z873">
            <v>0</v>
          </cell>
          <cell r="AA873">
            <v>166.66666666666666</v>
          </cell>
          <cell r="AB873">
            <v>166.66666666666666</v>
          </cell>
          <cell r="AC873">
            <v>166.66666666666666</v>
          </cell>
          <cell r="AD873">
            <v>166.66666666666666</v>
          </cell>
          <cell r="AE873">
            <v>166.66666666666666</v>
          </cell>
          <cell r="AF873">
            <v>166.66666666666666</v>
          </cell>
          <cell r="AH873">
            <v>0</v>
          </cell>
          <cell r="AI873">
            <v>0</v>
          </cell>
          <cell r="AJ873">
            <v>0</v>
          </cell>
          <cell r="AK873">
            <v>0</v>
          </cell>
          <cell r="AL873">
            <v>0</v>
          </cell>
          <cell r="AM873">
            <v>0</v>
          </cell>
          <cell r="AN873">
            <v>0</v>
          </cell>
          <cell r="AO873">
            <v>0</v>
          </cell>
          <cell r="AP873">
            <v>0</v>
          </cell>
          <cell r="AQ873">
            <v>0</v>
          </cell>
        </row>
        <row r="874">
          <cell r="F874" t="str">
            <v>______</v>
          </cell>
          <cell r="G874" t="str">
            <v>______</v>
          </cell>
          <cell r="I874" t="str">
            <v>______</v>
          </cell>
          <cell r="J874" t="str">
            <v>______</v>
          </cell>
          <cell r="L874" t="str">
            <v>______</v>
          </cell>
          <cell r="N874" t="str">
            <v>______</v>
          </cell>
          <cell r="O874" t="str">
            <v>______</v>
          </cell>
          <cell r="Q874" t="str">
            <v>______</v>
          </cell>
          <cell r="S874" t="str">
            <v>______</v>
          </cell>
          <cell r="T874" t="str">
            <v/>
          </cell>
          <cell r="U874" t="str">
            <v>______</v>
          </cell>
          <cell r="V874" t="str">
            <v>______</v>
          </cell>
          <cell r="W874" t="str">
            <v>______</v>
          </cell>
          <cell r="X874" t="str">
            <v>______</v>
          </cell>
          <cell r="Y874" t="str">
            <v>______</v>
          </cell>
          <cell r="Z874" t="str">
            <v>______</v>
          </cell>
          <cell r="AA874" t="str">
            <v>______</v>
          </cell>
          <cell r="AB874" t="str">
            <v>______</v>
          </cell>
          <cell r="AC874" t="str">
            <v>______</v>
          </cell>
          <cell r="AD874" t="str">
            <v>______</v>
          </cell>
          <cell r="AE874" t="str">
            <v>______</v>
          </cell>
          <cell r="AF874" t="str">
            <v>______</v>
          </cell>
          <cell r="AH874" t="str">
            <v>______</v>
          </cell>
          <cell r="AI874" t="str">
            <v>______</v>
          </cell>
          <cell r="AJ874" t="str">
            <v>______</v>
          </cell>
          <cell r="AK874" t="str">
            <v>______</v>
          </cell>
          <cell r="AL874" t="str">
            <v>______</v>
          </cell>
          <cell r="AM874" t="str">
            <v>______</v>
          </cell>
          <cell r="AN874" t="str">
            <v>______</v>
          </cell>
          <cell r="AO874" t="str">
            <v>______</v>
          </cell>
          <cell r="AP874" t="str">
            <v>______</v>
          </cell>
          <cell r="AQ874" t="str">
            <v>______</v>
          </cell>
        </row>
        <row r="875">
          <cell r="B875" t="str">
            <v>EBITA</v>
          </cell>
          <cell r="F875">
            <v>0</v>
          </cell>
          <cell r="G875">
            <v>0</v>
          </cell>
          <cell r="I875">
            <v>0</v>
          </cell>
          <cell r="J875">
            <v>0</v>
          </cell>
          <cell r="L875">
            <v>0</v>
          </cell>
          <cell r="N875">
            <v>0</v>
          </cell>
          <cell r="O875">
            <v>0</v>
          </cell>
          <cell r="Q875">
            <v>0</v>
          </cell>
          <cell r="S875">
            <v>0</v>
          </cell>
          <cell r="T875" t="str">
            <v/>
          </cell>
          <cell r="U875">
            <v>0</v>
          </cell>
          <cell r="V875">
            <v>0</v>
          </cell>
          <cell r="W875">
            <v>0</v>
          </cell>
          <cell r="X875">
            <v>0</v>
          </cell>
          <cell r="Y875">
            <v>0</v>
          </cell>
          <cell r="Z875">
            <v>0</v>
          </cell>
          <cell r="AA875">
            <v>-166.66666666666666</v>
          </cell>
          <cell r="AB875">
            <v>-166.66666666666666</v>
          </cell>
          <cell r="AC875">
            <v>-166.66666666666666</v>
          </cell>
          <cell r="AD875">
            <v>-166.66666666666666</v>
          </cell>
          <cell r="AE875">
            <v>-166.66666666666666</v>
          </cell>
          <cell r="AF875">
            <v>-166.66666666666666</v>
          </cell>
          <cell r="AH875">
            <v>0</v>
          </cell>
          <cell r="AI875">
            <v>0</v>
          </cell>
          <cell r="AJ875">
            <v>0</v>
          </cell>
          <cell r="AK875">
            <v>0</v>
          </cell>
          <cell r="AL875">
            <v>0</v>
          </cell>
          <cell r="AM875">
            <v>3267</v>
          </cell>
          <cell r="AN875">
            <v>5346</v>
          </cell>
          <cell r="AO875">
            <v>6417</v>
          </cell>
          <cell r="AP875">
            <v>7614</v>
          </cell>
          <cell r="AQ875">
            <v>45610.25525170374</v>
          </cell>
        </row>
        <row r="878">
          <cell r="B878" t="str">
            <v>CAPEX</v>
          </cell>
          <cell r="F878">
            <v>0</v>
          </cell>
          <cell r="G878">
            <v>0</v>
          </cell>
          <cell r="I878">
            <v>0</v>
          </cell>
          <cell r="J878">
            <v>0</v>
          </cell>
          <cell r="L878">
            <v>0</v>
          </cell>
          <cell r="N878">
            <v>0</v>
          </cell>
          <cell r="O878">
            <v>0</v>
          </cell>
          <cell r="Q878">
            <v>0</v>
          </cell>
          <cell r="S878">
            <v>0</v>
          </cell>
          <cell r="T878" t="str">
            <v/>
          </cell>
          <cell r="U878">
            <v>0</v>
          </cell>
          <cell r="V878">
            <v>0</v>
          </cell>
          <cell r="W878">
            <v>0</v>
          </cell>
          <cell r="X878">
            <v>0</v>
          </cell>
          <cell r="Y878">
            <v>0</v>
          </cell>
          <cell r="Z878">
            <v>0</v>
          </cell>
          <cell r="AA878">
            <v>0</v>
          </cell>
          <cell r="AB878">
            <v>0</v>
          </cell>
          <cell r="AC878">
            <v>0</v>
          </cell>
          <cell r="AD878">
            <v>0</v>
          </cell>
          <cell r="AE878">
            <v>0</v>
          </cell>
          <cell r="AF878">
            <v>0</v>
          </cell>
          <cell r="AH878">
            <v>0</v>
          </cell>
          <cell r="AI878">
            <v>0</v>
          </cell>
          <cell r="AJ878">
            <v>0</v>
          </cell>
          <cell r="AK878">
            <v>0</v>
          </cell>
          <cell r="AL878">
            <v>0</v>
          </cell>
          <cell r="AM878">
            <v>0</v>
          </cell>
          <cell r="AN878">
            <v>0</v>
          </cell>
          <cell r="AO878">
            <v>0</v>
          </cell>
          <cell r="AP878">
            <v>0</v>
          </cell>
          <cell r="AQ878">
            <v>0</v>
          </cell>
        </row>
        <row r="879">
          <cell r="B879" t="str">
            <v>capex</v>
          </cell>
        </row>
        <row r="880">
          <cell r="B880" t="str">
            <v>purchase price</v>
          </cell>
        </row>
        <row r="881">
          <cell r="B881" t="str">
            <v>change in WC</v>
          </cell>
        </row>
        <row r="884">
          <cell r="B884" t="str">
            <v>ASSUMPTIONS:</v>
          </cell>
        </row>
        <row r="886">
          <cell r="B886" t="str">
            <v>Average $/HL, net of VAT &amp; excise tax</v>
          </cell>
          <cell r="O886">
            <v>0</v>
          </cell>
          <cell r="U886">
            <v>51.9</v>
          </cell>
          <cell r="V886">
            <v>51.9</v>
          </cell>
          <cell r="W886">
            <v>51.9</v>
          </cell>
          <cell r="X886">
            <v>51.9</v>
          </cell>
          <cell r="Y886">
            <v>51.9</v>
          </cell>
          <cell r="Z886">
            <v>51.9</v>
          </cell>
          <cell r="AA886">
            <v>51.9</v>
          </cell>
          <cell r="AB886">
            <v>51.9</v>
          </cell>
          <cell r="AC886">
            <v>51.9</v>
          </cell>
          <cell r="AD886">
            <v>51.9</v>
          </cell>
          <cell r="AE886">
            <v>51.9</v>
          </cell>
          <cell r="AF886">
            <v>51.9</v>
          </cell>
          <cell r="AH886">
            <v>51.9</v>
          </cell>
          <cell r="AI886">
            <v>51.9</v>
          </cell>
          <cell r="AJ886">
            <v>51.9</v>
          </cell>
          <cell r="AK886">
            <v>51.9</v>
          </cell>
          <cell r="AL886" t="e">
            <v>#DIV/0!</v>
          </cell>
          <cell r="AM886">
            <v>51.9</v>
          </cell>
          <cell r="AN886">
            <v>51.9</v>
          </cell>
          <cell r="AO886">
            <v>51.9</v>
          </cell>
          <cell r="AP886">
            <v>51.9</v>
          </cell>
          <cell r="AQ886">
            <v>49.829106681631963</v>
          </cell>
        </row>
        <row r="888">
          <cell r="B888" t="str">
            <v>REVENUE GROWTH</v>
          </cell>
        </row>
        <row r="889">
          <cell r="B889" t="str">
            <v>CURRENT CASE</v>
          </cell>
          <cell r="G889">
            <v>0</v>
          </cell>
          <cell r="I889">
            <v>0</v>
          </cell>
          <cell r="J889">
            <v>0</v>
          </cell>
          <cell r="L889">
            <v>0</v>
          </cell>
          <cell r="N889">
            <v>0</v>
          </cell>
          <cell r="O889">
            <v>0</v>
          </cell>
          <cell r="Q889">
            <v>0</v>
          </cell>
          <cell r="S889">
            <v>0</v>
          </cell>
          <cell r="U889">
            <v>0</v>
          </cell>
          <cell r="V889">
            <v>0</v>
          </cell>
          <cell r="W889">
            <v>0</v>
          </cell>
          <cell r="X889">
            <v>0</v>
          </cell>
          <cell r="Y889">
            <v>0</v>
          </cell>
          <cell r="Z889">
            <v>0</v>
          </cell>
          <cell r="AA889">
            <v>0</v>
          </cell>
          <cell r="AB889">
            <v>0</v>
          </cell>
          <cell r="AC889">
            <v>0</v>
          </cell>
          <cell r="AD889">
            <v>0</v>
          </cell>
          <cell r="AE889">
            <v>0</v>
          </cell>
          <cell r="AF889">
            <v>0</v>
          </cell>
          <cell r="AH889">
            <v>0</v>
          </cell>
          <cell r="AI889">
            <v>0</v>
          </cell>
          <cell r="AJ889">
            <v>0</v>
          </cell>
          <cell r="AK889">
            <v>0</v>
          </cell>
          <cell r="AL889">
            <v>0</v>
          </cell>
          <cell r="AM889">
            <v>0</v>
          </cell>
          <cell r="AN889">
            <v>0</v>
          </cell>
          <cell r="AO889">
            <v>0</v>
          </cell>
          <cell r="AP889">
            <v>0</v>
          </cell>
          <cell r="AQ889">
            <v>0</v>
          </cell>
        </row>
        <row r="890">
          <cell r="B890" t="str">
            <v>Based Case</v>
          </cell>
          <cell r="U890">
            <v>0</v>
          </cell>
          <cell r="V890">
            <v>0</v>
          </cell>
          <cell r="W890">
            <v>0</v>
          </cell>
          <cell r="X890">
            <v>0</v>
          </cell>
          <cell r="Y890">
            <v>0</v>
          </cell>
          <cell r="Z890">
            <v>0</v>
          </cell>
          <cell r="AA890">
            <v>0</v>
          </cell>
          <cell r="AB890">
            <v>0</v>
          </cell>
          <cell r="AC890">
            <v>0</v>
          </cell>
          <cell r="AD890">
            <v>0</v>
          </cell>
          <cell r="AE890">
            <v>0</v>
          </cell>
          <cell r="AF890">
            <v>0</v>
          </cell>
          <cell r="AH890">
            <v>0</v>
          </cell>
          <cell r="AI890">
            <v>0</v>
          </cell>
          <cell r="AJ890">
            <v>0</v>
          </cell>
          <cell r="AK890">
            <v>0</v>
          </cell>
          <cell r="AL890">
            <v>0</v>
          </cell>
          <cell r="AM890">
            <v>0</v>
          </cell>
          <cell r="AN890">
            <v>0</v>
          </cell>
          <cell r="AO890">
            <v>0</v>
          </cell>
          <cell r="AP890">
            <v>0</v>
          </cell>
          <cell r="AQ890">
            <v>0</v>
          </cell>
        </row>
        <row r="891">
          <cell r="B891" t="str">
            <v>Conservative Case</v>
          </cell>
          <cell r="U891">
            <v>0</v>
          </cell>
          <cell r="V891">
            <v>0</v>
          </cell>
          <cell r="W891">
            <v>0</v>
          </cell>
          <cell r="X891">
            <v>0</v>
          </cell>
          <cell r="Y891">
            <v>0</v>
          </cell>
          <cell r="Z891">
            <v>0</v>
          </cell>
          <cell r="AA891">
            <v>0</v>
          </cell>
          <cell r="AB891">
            <v>0</v>
          </cell>
          <cell r="AC891">
            <v>0</v>
          </cell>
          <cell r="AD891">
            <v>0</v>
          </cell>
          <cell r="AE891">
            <v>0</v>
          </cell>
          <cell r="AF891">
            <v>0</v>
          </cell>
          <cell r="AH891">
            <v>0</v>
          </cell>
          <cell r="AI891">
            <v>0</v>
          </cell>
          <cell r="AJ891">
            <v>0</v>
          </cell>
          <cell r="AK891">
            <v>0</v>
          </cell>
          <cell r="AL891">
            <v>0</v>
          </cell>
          <cell r="AM891">
            <v>0</v>
          </cell>
          <cell r="AN891">
            <v>0</v>
          </cell>
          <cell r="AO891">
            <v>0</v>
          </cell>
          <cell r="AP891">
            <v>0</v>
          </cell>
          <cell r="AQ891">
            <v>0</v>
          </cell>
        </row>
        <row r="892">
          <cell r="B892" t="str">
            <v>Worst Case</v>
          </cell>
          <cell r="U892">
            <v>0</v>
          </cell>
          <cell r="V892">
            <v>0</v>
          </cell>
          <cell r="W892">
            <v>0</v>
          </cell>
          <cell r="X892">
            <v>0</v>
          </cell>
          <cell r="Y892">
            <v>0</v>
          </cell>
          <cell r="Z892">
            <v>0</v>
          </cell>
          <cell r="AA892">
            <v>0</v>
          </cell>
          <cell r="AB892">
            <v>0</v>
          </cell>
          <cell r="AC892">
            <v>0</v>
          </cell>
          <cell r="AD892">
            <v>0</v>
          </cell>
          <cell r="AE892">
            <v>0</v>
          </cell>
          <cell r="AF892">
            <v>0</v>
          </cell>
          <cell r="AH892">
            <v>0</v>
          </cell>
          <cell r="AI892">
            <v>0</v>
          </cell>
          <cell r="AJ892">
            <v>0</v>
          </cell>
          <cell r="AK892">
            <v>0</v>
          </cell>
          <cell r="AL892">
            <v>0</v>
          </cell>
          <cell r="AM892">
            <v>0</v>
          </cell>
          <cell r="AN892">
            <v>0</v>
          </cell>
          <cell r="AO892">
            <v>0</v>
          </cell>
          <cell r="AP892">
            <v>0</v>
          </cell>
          <cell r="AQ892">
            <v>0</v>
          </cell>
        </row>
        <row r="893">
          <cell r="B893" t="str">
            <v>Other Case</v>
          </cell>
          <cell r="U893">
            <v>0</v>
          </cell>
          <cell r="V893">
            <v>0</v>
          </cell>
          <cell r="W893">
            <v>0</v>
          </cell>
          <cell r="X893">
            <v>0</v>
          </cell>
          <cell r="Y893">
            <v>0</v>
          </cell>
          <cell r="Z893">
            <v>0</v>
          </cell>
          <cell r="AA893">
            <v>0</v>
          </cell>
          <cell r="AB893">
            <v>0</v>
          </cell>
          <cell r="AC893">
            <v>0</v>
          </cell>
          <cell r="AD893">
            <v>0</v>
          </cell>
          <cell r="AE893">
            <v>0</v>
          </cell>
          <cell r="AF893">
            <v>0</v>
          </cell>
          <cell r="AH893">
            <v>0</v>
          </cell>
          <cell r="AI893">
            <v>0</v>
          </cell>
          <cell r="AJ893">
            <v>0</v>
          </cell>
          <cell r="AK893">
            <v>0</v>
          </cell>
          <cell r="AL893">
            <v>0</v>
          </cell>
          <cell r="AM893">
            <v>0</v>
          </cell>
          <cell r="AN893">
            <v>0</v>
          </cell>
          <cell r="AO893">
            <v>0</v>
          </cell>
          <cell r="AP893">
            <v>0</v>
          </cell>
          <cell r="AQ893">
            <v>0</v>
          </cell>
        </row>
        <row r="895">
          <cell r="B895" t="str">
            <v>COGS - Variable (% REVENUES)</v>
          </cell>
        </row>
        <row r="896">
          <cell r="B896" t="str">
            <v>CURRENT CASE</v>
          </cell>
          <cell r="F896">
            <v>0</v>
          </cell>
          <cell r="G896">
            <v>0</v>
          </cell>
          <cell r="I896">
            <v>0</v>
          </cell>
          <cell r="J896">
            <v>0</v>
          </cell>
          <cell r="L896">
            <v>0</v>
          </cell>
          <cell r="N896">
            <v>0</v>
          </cell>
          <cell r="O896">
            <v>0</v>
          </cell>
          <cell r="Q896">
            <v>0</v>
          </cell>
          <cell r="S896">
            <v>36.434705844484377</v>
          </cell>
          <cell r="V896">
            <v>0</v>
          </cell>
          <cell r="W896">
            <v>0</v>
          </cell>
          <cell r="X896">
            <v>0</v>
          </cell>
          <cell r="Y896">
            <v>0</v>
          </cell>
          <cell r="Z896">
            <v>0</v>
          </cell>
          <cell r="AA896">
            <v>0</v>
          </cell>
          <cell r="AB896">
            <v>0</v>
          </cell>
          <cell r="AC896">
            <v>0</v>
          </cell>
          <cell r="AD896">
            <v>0</v>
          </cell>
          <cell r="AE896">
            <v>0</v>
          </cell>
          <cell r="AF896">
            <v>0</v>
          </cell>
          <cell r="AH896">
            <v>36.434705844484377</v>
          </cell>
          <cell r="AI896">
            <v>0</v>
          </cell>
          <cell r="AJ896">
            <v>0</v>
          </cell>
          <cell r="AK896">
            <v>0</v>
          </cell>
          <cell r="AL896">
            <v>0</v>
          </cell>
          <cell r="AM896">
            <v>0</v>
          </cell>
          <cell r="AN896">
            <v>0</v>
          </cell>
          <cell r="AO896">
            <v>0</v>
          </cell>
          <cell r="AP896">
            <v>0</v>
          </cell>
          <cell r="AQ896">
            <v>0</v>
          </cell>
        </row>
        <row r="897">
          <cell r="B897" t="str">
            <v>Based Case</v>
          </cell>
          <cell r="V897">
            <v>0</v>
          </cell>
          <cell r="W897">
            <v>0</v>
          </cell>
          <cell r="X897">
            <v>0</v>
          </cell>
          <cell r="Y897">
            <v>0</v>
          </cell>
          <cell r="Z897">
            <v>0</v>
          </cell>
          <cell r="AA897">
            <v>0</v>
          </cell>
          <cell r="AB897">
            <v>0</v>
          </cell>
          <cell r="AC897">
            <v>0</v>
          </cell>
          <cell r="AD897">
            <v>0</v>
          </cell>
          <cell r="AE897">
            <v>0</v>
          </cell>
          <cell r="AF897">
            <v>0</v>
          </cell>
          <cell r="AH897">
            <v>36.434705844484377</v>
          </cell>
          <cell r="AI897">
            <v>0</v>
          </cell>
          <cell r="AJ897">
            <v>0</v>
          </cell>
          <cell r="AK897">
            <v>0</v>
          </cell>
          <cell r="AL897">
            <v>0</v>
          </cell>
          <cell r="AM897">
            <v>0</v>
          </cell>
          <cell r="AN897">
            <v>0</v>
          </cell>
          <cell r="AO897">
            <v>0</v>
          </cell>
          <cell r="AP897">
            <v>0</v>
          </cell>
          <cell r="AQ897">
            <v>0</v>
          </cell>
        </row>
        <row r="898">
          <cell r="B898" t="str">
            <v>Conservative Case</v>
          </cell>
          <cell r="V898">
            <v>30.54</v>
          </cell>
          <cell r="W898">
            <v>30.54</v>
          </cell>
          <cell r="X898">
            <v>30.54</v>
          </cell>
          <cell r="Y898">
            <v>30.54</v>
          </cell>
          <cell r="Z898">
            <v>30.54</v>
          </cell>
          <cell r="AA898">
            <v>30.54</v>
          </cell>
          <cell r="AB898">
            <v>30.54</v>
          </cell>
          <cell r="AC898">
            <v>30.54</v>
          </cell>
          <cell r="AD898">
            <v>30.54</v>
          </cell>
          <cell r="AE898">
            <v>30.54</v>
          </cell>
          <cell r="AF898">
            <v>30.54</v>
          </cell>
          <cell r="AH898">
            <v>36.434705844484377</v>
          </cell>
          <cell r="AI898">
            <v>0</v>
          </cell>
          <cell r="AJ898">
            <v>0</v>
          </cell>
          <cell r="AK898">
            <v>0</v>
          </cell>
          <cell r="AL898">
            <v>0</v>
          </cell>
          <cell r="AM898">
            <v>0</v>
          </cell>
          <cell r="AN898">
            <v>0</v>
          </cell>
          <cell r="AO898">
            <v>0</v>
          </cell>
          <cell r="AP898">
            <v>0</v>
          </cell>
          <cell r="AQ898">
            <v>0</v>
          </cell>
        </row>
        <row r="899">
          <cell r="B899" t="str">
            <v>Worst Case</v>
          </cell>
          <cell r="V899">
            <v>0</v>
          </cell>
          <cell r="W899">
            <v>0</v>
          </cell>
          <cell r="X899">
            <v>0</v>
          </cell>
          <cell r="Y899">
            <v>0</v>
          </cell>
          <cell r="Z899">
            <v>0</v>
          </cell>
          <cell r="AA899">
            <v>0</v>
          </cell>
          <cell r="AB899">
            <v>0</v>
          </cell>
          <cell r="AC899">
            <v>0</v>
          </cell>
          <cell r="AD899">
            <v>0</v>
          </cell>
          <cell r="AE899">
            <v>0</v>
          </cell>
          <cell r="AF899">
            <v>0</v>
          </cell>
          <cell r="AH899">
            <v>0</v>
          </cell>
          <cell r="AI899">
            <v>0</v>
          </cell>
          <cell r="AJ899">
            <v>0</v>
          </cell>
          <cell r="AK899">
            <v>0</v>
          </cell>
          <cell r="AL899">
            <v>0</v>
          </cell>
          <cell r="AM899">
            <v>0</v>
          </cell>
          <cell r="AN899">
            <v>0</v>
          </cell>
          <cell r="AO899">
            <v>0</v>
          </cell>
          <cell r="AP899">
            <v>0</v>
          </cell>
          <cell r="AQ899">
            <v>0</v>
          </cell>
        </row>
        <row r="900">
          <cell r="B900" t="str">
            <v>Other Case</v>
          </cell>
          <cell r="V900">
            <v>0</v>
          </cell>
          <cell r="W900">
            <v>0</v>
          </cell>
          <cell r="X900">
            <v>0</v>
          </cell>
          <cell r="Y900">
            <v>0</v>
          </cell>
          <cell r="Z900">
            <v>0</v>
          </cell>
          <cell r="AA900">
            <v>0</v>
          </cell>
          <cell r="AB900">
            <v>0</v>
          </cell>
          <cell r="AC900">
            <v>0</v>
          </cell>
          <cell r="AD900">
            <v>0</v>
          </cell>
          <cell r="AE900">
            <v>0</v>
          </cell>
          <cell r="AF900">
            <v>0</v>
          </cell>
          <cell r="AH900">
            <v>0</v>
          </cell>
          <cell r="AI900">
            <v>0</v>
          </cell>
          <cell r="AJ900">
            <v>0</v>
          </cell>
          <cell r="AK900">
            <v>0</v>
          </cell>
          <cell r="AL900">
            <v>0</v>
          </cell>
          <cell r="AM900">
            <v>0</v>
          </cell>
          <cell r="AN900">
            <v>0</v>
          </cell>
          <cell r="AO900">
            <v>0</v>
          </cell>
          <cell r="AP900">
            <v>0</v>
          </cell>
          <cell r="AQ900">
            <v>0</v>
          </cell>
        </row>
        <row r="902">
          <cell r="B902" t="str">
            <v>COGS - Fixed  (Growth Rate)</v>
          </cell>
          <cell r="G902">
            <v>0</v>
          </cell>
          <cell r="I902">
            <v>0</v>
          </cell>
          <cell r="J902">
            <v>0</v>
          </cell>
          <cell r="L902">
            <v>0</v>
          </cell>
          <cell r="N902">
            <v>0</v>
          </cell>
          <cell r="O902">
            <v>0</v>
          </cell>
          <cell r="Q902">
            <v>0</v>
          </cell>
          <cell r="S902">
            <v>0</v>
          </cell>
          <cell r="AH902">
            <v>0</v>
          </cell>
          <cell r="AI902">
            <v>0</v>
          </cell>
          <cell r="AJ902">
            <v>0</v>
          </cell>
          <cell r="AK902">
            <v>0</v>
          </cell>
          <cell r="AL902">
            <v>0</v>
          </cell>
          <cell r="AM902">
            <v>0.15</v>
          </cell>
          <cell r="AN902">
            <v>0.15</v>
          </cell>
          <cell r="AO902">
            <v>0.15</v>
          </cell>
          <cell r="AP902">
            <v>0.15</v>
          </cell>
          <cell r="AQ902">
            <v>0</v>
          </cell>
        </row>
        <row r="904">
          <cell r="B904" t="str">
            <v>Gross Margin</v>
          </cell>
          <cell r="F904">
            <v>0</v>
          </cell>
          <cell r="G904">
            <v>0</v>
          </cell>
          <cell r="I904">
            <v>0</v>
          </cell>
          <cell r="J904">
            <v>0</v>
          </cell>
          <cell r="L904">
            <v>0</v>
          </cell>
          <cell r="N904">
            <v>0</v>
          </cell>
          <cell r="O904">
            <v>0</v>
          </cell>
          <cell r="Q904">
            <v>0</v>
          </cell>
          <cell r="S904">
            <v>0</v>
          </cell>
          <cell r="AH904">
            <v>0</v>
          </cell>
          <cell r="AI904">
            <v>0</v>
          </cell>
          <cell r="AJ904">
            <v>0</v>
          </cell>
          <cell r="AK904">
            <v>0</v>
          </cell>
          <cell r="AL904">
            <v>0</v>
          </cell>
          <cell r="AM904">
            <v>0.26521146242511506</v>
          </cell>
          <cell r="AN904">
            <v>0.35197151306892166</v>
          </cell>
          <cell r="AO904">
            <v>0.36440717528238814</v>
          </cell>
          <cell r="AP904">
            <v>0.36552386091742278</v>
          </cell>
          <cell r="AQ904">
            <v>1</v>
          </cell>
        </row>
        <row r="906">
          <cell r="B906" t="str">
            <v>SG&amp;A - Variable (% REVENUES)</v>
          </cell>
        </row>
        <row r="907">
          <cell r="B907" t="str">
            <v>CURRENT CASE</v>
          </cell>
          <cell r="F907">
            <v>0</v>
          </cell>
          <cell r="G907">
            <v>0</v>
          </cell>
          <cell r="I907">
            <v>0</v>
          </cell>
          <cell r="J907">
            <v>0</v>
          </cell>
          <cell r="L907">
            <v>0</v>
          </cell>
          <cell r="N907">
            <v>0</v>
          </cell>
          <cell r="O907">
            <v>0</v>
          </cell>
          <cell r="Q907">
            <v>0</v>
          </cell>
          <cell r="S907">
            <v>0</v>
          </cell>
          <cell r="AH907">
            <v>0</v>
          </cell>
          <cell r="AI907">
            <v>0</v>
          </cell>
          <cell r="AJ907">
            <v>0</v>
          </cell>
          <cell r="AK907">
            <v>0</v>
          </cell>
          <cell r="AL907">
            <v>0</v>
          </cell>
          <cell r="AM907">
            <v>0</v>
          </cell>
          <cell r="AN907">
            <v>0</v>
          </cell>
          <cell r="AO907">
            <v>0</v>
          </cell>
          <cell r="AP907">
            <v>0</v>
          </cell>
          <cell r="AQ907">
            <v>0</v>
          </cell>
        </row>
        <row r="908">
          <cell r="B908" t="str">
            <v>Based Case</v>
          </cell>
          <cell r="AH908">
            <v>0</v>
          </cell>
          <cell r="AI908">
            <v>0</v>
          </cell>
          <cell r="AJ908">
            <v>0</v>
          </cell>
          <cell r="AK908">
            <v>0</v>
          </cell>
          <cell r="AL908">
            <v>0</v>
          </cell>
          <cell r="AM908">
            <v>0</v>
          </cell>
          <cell r="AN908">
            <v>0</v>
          </cell>
          <cell r="AO908">
            <v>0</v>
          </cell>
          <cell r="AP908">
            <v>0</v>
          </cell>
          <cell r="AQ908">
            <v>0</v>
          </cell>
        </row>
        <row r="909">
          <cell r="B909" t="str">
            <v>Conservative Case</v>
          </cell>
          <cell r="AH909">
            <v>0</v>
          </cell>
          <cell r="AI909">
            <v>0</v>
          </cell>
          <cell r="AJ909">
            <v>0</v>
          </cell>
          <cell r="AK909">
            <v>0</v>
          </cell>
          <cell r="AL909">
            <v>0</v>
          </cell>
          <cell r="AM909">
            <v>0</v>
          </cell>
          <cell r="AN909">
            <v>0</v>
          </cell>
          <cell r="AO909">
            <v>0</v>
          </cell>
          <cell r="AP909">
            <v>0</v>
          </cell>
          <cell r="AQ909">
            <v>0</v>
          </cell>
        </row>
        <row r="910">
          <cell r="B910" t="str">
            <v>Worst Case</v>
          </cell>
          <cell r="AH910">
            <v>0</v>
          </cell>
          <cell r="AI910">
            <v>0</v>
          </cell>
          <cell r="AJ910">
            <v>0</v>
          </cell>
          <cell r="AK910">
            <v>0</v>
          </cell>
          <cell r="AL910">
            <v>0</v>
          </cell>
          <cell r="AM910">
            <v>0</v>
          </cell>
          <cell r="AN910">
            <v>0</v>
          </cell>
          <cell r="AO910">
            <v>0</v>
          </cell>
          <cell r="AP910">
            <v>0</v>
          </cell>
          <cell r="AQ910">
            <v>0</v>
          </cell>
        </row>
        <row r="911">
          <cell r="B911" t="str">
            <v>Other Case</v>
          </cell>
          <cell r="AH911">
            <v>0</v>
          </cell>
          <cell r="AI911">
            <v>0</v>
          </cell>
          <cell r="AJ911">
            <v>0</v>
          </cell>
          <cell r="AK911">
            <v>0</v>
          </cell>
          <cell r="AL911">
            <v>0</v>
          </cell>
          <cell r="AM911">
            <v>0</v>
          </cell>
          <cell r="AN911">
            <v>0</v>
          </cell>
          <cell r="AO911">
            <v>0</v>
          </cell>
          <cell r="AP911">
            <v>0</v>
          </cell>
          <cell r="AQ911">
            <v>0</v>
          </cell>
        </row>
        <row r="913">
          <cell r="B913" t="str">
            <v>Based Case</v>
          </cell>
          <cell r="G913">
            <v>0</v>
          </cell>
          <cell r="I913">
            <v>0</v>
          </cell>
          <cell r="J913">
            <v>0</v>
          </cell>
          <cell r="L913">
            <v>0</v>
          </cell>
          <cell r="N913">
            <v>0</v>
          </cell>
          <cell r="O913">
            <v>0</v>
          </cell>
          <cell r="Q913">
            <v>0</v>
          </cell>
          <cell r="S913">
            <v>0</v>
          </cell>
          <cell r="AH913">
            <v>0</v>
          </cell>
          <cell r="AI913">
            <v>0</v>
          </cell>
          <cell r="AJ913">
            <v>0</v>
          </cell>
          <cell r="AK913">
            <v>0</v>
          </cell>
          <cell r="AL913">
            <v>0</v>
          </cell>
          <cell r="AM913">
            <v>0.1</v>
          </cell>
          <cell r="AN913">
            <v>0.1</v>
          </cell>
          <cell r="AO913">
            <v>0.1</v>
          </cell>
          <cell r="AP913">
            <v>0.1</v>
          </cell>
          <cell r="AQ913">
            <v>0</v>
          </cell>
        </row>
        <row r="915">
          <cell r="B915" t="str">
            <v>Operating Income (% Revs)</v>
          </cell>
          <cell r="F915">
            <v>0</v>
          </cell>
          <cell r="G915">
            <v>0</v>
          </cell>
          <cell r="I915">
            <v>0</v>
          </cell>
          <cell r="J915">
            <v>0</v>
          </cell>
          <cell r="L915">
            <v>0</v>
          </cell>
          <cell r="N915">
            <v>0</v>
          </cell>
          <cell r="O915">
            <v>0</v>
          </cell>
          <cell r="Q915">
            <v>0</v>
          </cell>
          <cell r="S915">
            <v>0</v>
          </cell>
          <cell r="AH915">
            <v>0</v>
          </cell>
          <cell r="AI915">
            <v>0</v>
          </cell>
          <cell r="AJ915">
            <v>0</v>
          </cell>
          <cell r="AK915">
            <v>0</v>
          </cell>
          <cell r="AL915">
            <v>0</v>
          </cell>
          <cell r="AM915">
            <v>0.26521146242511506</v>
          </cell>
          <cell r="AN915">
            <v>0.35197151306892166</v>
          </cell>
          <cell r="AO915">
            <v>0.36440717528238814</v>
          </cell>
          <cell r="AP915">
            <v>0.36552386091742278</v>
          </cell>
          <cell r="AQ915">
            <v>1</v>
          </cell>
        </row>
        <row r="916">
          <cell r="B916" t="str">
            <v>Non-Recurring&amp;Extraordinary Items (% Revs)</v>
          </cell>
          <cell r="F916">
            <v>0</v>
          </cell>
          <cell r="G916">
            <v>0</v>
          </cell>
          <cell r="I916">
            <v>0</v>
          </cell>
          <cell r="J916">
            <v>0</v>
          </cell>
          <cell r="L916">
            <v>0</v>
          </cell>
          <cell r="N916">
            <v>0</v>
          </cell>
          <cell r="O916">
            <v>0</v>
          </cell>
          <cell r="Q916">
            <v>0</v>
          </cell>
          <cell r="S916">
            <v>0</v>
          </cell>
          <cell r="AH916">
            <v>0</v>
          </cell>
          <cell r="AI916">
            <v>0</v>
          </cell>
          <cell r="AJ916">
            <v>0</v>
          </cell>
          <cell r="AK916">
            <v>0</v>
          </cell>
          <cell r="AL916">
            <v>0</v>
          </cell>
          <cell r="AM916">
            <v>0</v>
          </cell>
          <cell r="AN916">
            <v>0</v>
          </cell>
          <cell r="AO916">
            <v>0</v>
          </cell>
          <cell r="AP916">
            <v>0</v>
          </cell>
          <cell r="AQ916">
            <v>0</v>
          </cell>
        </row>
        <row r="917">
          <cell r="B917" t="str">
            <v>Forex (% Revs)</v>
          </cell>
          <cell r="F917">
            <v>0</v>
          </cell>
          <cell r="G917">
            <v>0</v>
          </cell>
          <cell r="I917">
            <v>0</v>
          </cell>
          <cell r="J917">
            <v>0</v>
          </cell>
          <cell r="L917">
            <v>0</v>
          </cell>
          <cell r="N917">
            <v>0</v>
          </cell>
          <cell r="O917">
            <v>0</v>
          </cell>
          <cell r="Q917">
            <v>0</v>
          </cell>
          <cell r="S917">
            <v>0</v>
          </cell>
          <cell r="AH917">
            <v>0</v>
          </cell>
          <cell r="AI917">
            <v>0</v>
          </cell>
          <cell r="AJ917">
            <v>0</v>
          </cell>
          <cell r="AK917">
            <v>0</v>
          </cell>
          <cell r="AL917">
            <v>0</v>
          </cell>
          <cell r="AM917">
            <v>0</v>
          </cell>
          <cell r="AN917">
            <v>0</v>
          </cell>
          <cell r="AO917">
            <v>0</v>
          </cell>
          <cell r="AP917">
            <v>0</v>
          </cell>
          <cell r="AQ917">
            <v>0</v>
          </cell>
        </row>
        <row r="918">
          <cell r="B918" t="str">
            <v>Gain/(loss) from disposal of Fixed assets (% Revs)</v>
          </cell>
          <cell r="F918">
            <v>0</v>
          </cell>
          <cell r="G918">
            <v>0</v>
          </cell>
          <cell r="I918">
            <v>0</v>
          </cell>
          <cell r="J918">
            <v>0</v>
          </cell>
          <cell r="L918">
            <v>0</v>
          </cell>
          <cell r="N918">
            <v>0</v>
          </cell>
          <cell r="O918">
            <v>0</v>
          </cell>
          <cell r="Q918">
            <v>0</v>
          </cell>
          <cell r="S918">
            <v>0</v>
          </cell>
          <cell r="AH918">
            <v>0</v>
          </cell>
          <cell r="AI918">
            <v>0</v>
          </cell>
          <cell r="AJ918">
            <v>0</v>
          </cell>
          <cell r="AK918">
            <v>0</v>
          </cell>
          <cell r="AL918">
            <v>0</v>
          </cell>
          <cell r="AM918">
            <v>0</v>
          </cell>
          <cell r="AN918">
            <v>0</v>
          </cell>
          <cell r="AO918">
            <v>0</v>
          </cell>
          <cell r="AP918">
            <v>0</v>
          </cell>
          <cell r="AQ918">
            <v>0</v>
          </cell>
        </row>
        <row r="919">
          <cell r="B919" t="str">
            <v>EBITA Margin</v>
          </cell>
          <cell r="F919">
            <v>0</v>
          </cell>
          <cell r="G919">
            <v>0</v>
          </cell>
          <cell r="I919">
            <v>0</v>
          </cell>
          <cell r="J919">
            <v>0</v>
          </cell>
          <cell r="L919">
            <v>0</v>
          </cell>
          <cell r="N919">
            <v>0</v>
          </cell>
          <cell r="O919">
            <v>0</v>
          </cell>
          <cell r="Q919">
            <v>0</v>
          </cell>
          <cell r="S919">
            <v>0</v>
          </cell>
          <cell r="AH919">
            <v>0</v>
          </cell>
          <cell r="AI919">
            <v>0</v>
          </cell>
          <cell r="AJ919">
            <v>0</v>
          </cell>
          <cell r="AK919">
            <v>0</v>
          </cell>
          <cell r="AL919">
            <v>0</v>
          </cell>
          <cell r="AM919">
            <v>0.16846702151953902</v>
          </cell>
          <cell r="AN919">
            <v>0.16522160409387807</v>
          </cell>
          <cell r="AO919">
            <v>0.16629261897784378</v>
          </cell>
          <cell r="AP919">
            <v>0.16693614096175408</v>
          </cell>
          <cell r="AQ919">
            <v>1</v>
          </cell>
        </row>
        <row r="922">
          <cell r="B922" t="str">
            <v>INCOME STATEMENT - Regional Acquisition</v>
          </cell>
        </row>
        <row r="924">
          <cell r="B924" t="str">
            <v>Exchange Rates</v>
          </cell>
          <cell r="D924" t="str">
            <v>USD</v>
          </cell>
          <cell r="F924">
            <v>1</v>
          </cell>
          <cell r="G924">
            <v>1</v>
          </cell>
          <cell r="I924">
            <v>1</v>
          </cell>
          <cell r="J924">
            <v>1</v>
          </cell>
          <cell r="L924">
            <v>1</v>
          </cell>
          <cell r="N924">
            <v>1</v>
          </cell>
          <cell r="O924">
            <v>1</v>
          </cell>
          <cell r="Q924">
            <v>1</v>
          </cell>
          <cell r="S924">
            <v>1</v>
          </cell>
          <cell r="T924" t="str">
            <v/>
          </cell>
          <cell r="U924">
            <v>1</v>
          </cell>
          <cell r="V924">
            <v>1</v>
          </cell>
          <cell r="W924">
            <v>1</v>
          </cell>
          <cell r="X924">
            <v>1</v>
          </cell>
          <cell r="Y924">
            <v>1</v>
          </cell>
          <cell r="Z924">
            <v>1</v>
          </cell>
          <cell r="AA924">
            <v>1</v>
          </cell>
          <cell r="AB924">
            <v>1</v>
          </cell>
          <cell r="AC924">
            <v>1</v>
          </cell>
          <cell r="AD924">
            <v>1</v>
          </cell>
          <cell r="AE924">
            <v>1</v>
          </cell>
          <cell r="AF924">
            <v>1</v>
          </cell>
          <cell r="AH924">
            <v>1</v>
          </cell>
          <cell r="AI924">
            <v>1</v>
          </cell>
          <cell r="AJ924">
            <v>1</v>
          </cell>
          <cell r="AK924">
            <v>1</v>
          </cell>
          <cell r="AL924">
            <v>1</v>
          </cell>
          <cell r="AM924">
            <v>1</v>
          </cell>
          <cell r="AN924">
            <v>1</v>
          </cell>
          <cell r="AO924">
            <v>1</v>
          </cell>
          <cell r="AP924">
            <v>1</v>
          </cell>
          <cell r="AQ924">
            <v>1</v>
          </cell>
        </row>
        <row r="925">
          <cell r="B925" t="str">
            <v>Avg.</v>
          </cell>
          <cell r="F925">
            <v>1</v>
          </cell>
          <cell r="G925">
            <v>1</v>
          </cell>
          <cell r="I925">
            <v>1</v>
          </cell>
          <cell r="J925">
            <v>1</v>
          </cell>
          <cell r="L925">
            <v>1</v>
          </cell>
          <cell r="N925">
            <v>1</v>
          </cell>
          <cell r="O925">
            <v>1</v>
          </cell>
          <cell r="Q925">
            <v>1</v>
          </cell>
          <cell r="S925">
            <v>1</v>
          </cell>
          <cell r="T925" t="str">
            <v/>
          </cell>
          <cell r="U925">
            <v>1</v>
          </cell>
          <cell r="V925">
            <v>1</v>
          </cell>
          <cell r="W925">
            <v>1</v>
          </cell>
          <cell r="X925">
            <v>1</v>
          </cell>
          <cell r="Y925">
            <v>1</v>
          </cell>
          <cell r="Z925">
            <v>1</v>
          </cell>
          <cell r="AA925">
            <v>1</v>
          </cell>
          <cell r="AB925">
            <v>1</v>
          </cell>
          <cell r="AC925">
            <v>1</v>
          </cell>
          <cell r="AD925">
            <v>1</v>
          </cell>
          <cell r="AE925">
            <v>1</v>
          </cell>
          <cell r="AF925">
            <v>1</v>
          </cell>
          <cell r="AH925">
            <v>1</v>
          </cell>
          <cell r="AI925">
            <v>1</v>
          </cell>
          <cell r="AJ925">
            <v>1</v>
          </cell>
          <cell r="AK925">
            <v>1</v>
          </cell>
          <cell r="AL925">
            <v>1</v>
          </cell>
          <cell r="AM925">
            <v>1</v>
          </cell>
          <cell r="AN925">
            <v>1</v>
          </cell>
          <cell r="AO925">
            <v>1</v>
          </cell>
          <cell r="AP925">
            <v>1</v>
          </cell>
          <cell r="AQ925">
            <v>1</v>
          </cell>
        </row>
        <row r="927">
          <cell r="F927" t="e">
            <v>#REF!</v>
          </cell>
          <cell r="S927" t="str">
            <v>Regional Acquisition</v>
          </cell>
        </row>
        <row r="929">
          <cell r="B929" t="str">
            <v>Capacity (000'HL)</v>
          </cell>
          <cell r="F929">
            <v>0</v>
          </cell>
          <cell r="AM929">
            <v>1649.3333333333333</v>
          </cell>
          <cell r="AN929">
            <v>3474.6666666666665</v>
          </cell>
          <cell r="AO929">
            <v>5358.75</v>
          </cell>
          <cell r="AP929">
            <v>6887.0588235294117</v>
          </cell>
          <cell r="AQ929">
            <v>6752.9411764705883</v>
          </cell>
        </row>
        <row r="930">
          <cell r="B930" t="str">
            <v>Sales by Brand</v>
          </cell>
        </row>
        <row r="931">
          <cell r="B931" t="str">
            <v xml:space="preserve">   PIT</v>
          </cell>
        </row>
        <row r="932">
          <cell r="B932" t="str">
            <v xml:space="preserve">   DD</v>
          </cell>
        </row>
        <row r="933">
          <cell r="B933" t="str">
            <v xml:space="preserve">   3M</v>
          </cell>
        </row>
        <row r="934">
          <cell r="B934" t="str">
            <v xml:space="preserve">   Gosser</v>
          </cell>
        </row>
        <row r="935">
          <cell r="B935" t="str">
            <v xml:space="preserve">   Other</v>
          </cell>
        </row>
        <row r="936">
          <cell r="B936" t="str">
            <v>Sales (000'HL)</v>
          </cell>
          <cell r="I936">
            <v>436.88700301971824</v>
          </cell>
          <cell r="J936">
            <v>187.1</v>
          </cell>
          <cell r="L936">
            <v>623.98700301971826</v>
          </cell>
          <cell r="AL936">
            <v>0</v>
          </cell>
          <cell r="AM936">
            <v>1237</v>
          </cell>
          <cell r="AN936">
            <v>2606</v>
          </cell>
          <cell r="AO936">
            <v>4287</v>
          </cell>
          <cell r="AP936">
            <v>5854</v>
          </cell>
          <cell r="AQ936">
            <v>5740</v>
          </cell>
        </row>
        <row r="937">
          <cell r="B937" t="str">
            <v>Average $/HL, net of VAT &amp; excise tax</v>
          </cell>
          <cell r="I937">
            <v>0</v>
          </cell>
          <cell r="J937">
            <v>0</v>
          </cell>
          <cell r="L937">
            <v>0</v>
          </cell>
          <cell r="AH937" t="e">
            <v>#DIV/0!</v>
          </cell>
          <cell r="AI937" t="e">
            <v>#DIV/0!</v>
          </cell>
          <cell r="AJ937" t="e">
            <v>#DIV/0!</v>
          </cell>
          <cell r="AK937" t="e">
            <v>#DIV/0!</v>
          </cell>
          <cell r="AL937" t="e">
            <v>#DIV/0!</v>
          </cell>
          <cell r="AM937">
            <v>49.324916577809013</v>
          </cell>
          <cell r="AN937">
            <v>47.902071634094419</v>
          </cell>
          <cell r="AO937">
            <v>46.598974830576601</v>
          </cell>
          <cell r="AP937">
            <v>46.010294874439133</v>
          </cell>
          <cell r="AQ937">
            <v>46.010294874439133</v>
          </cell>
        </row>
        <row r="939">
          <cell r="J939" t="str">
            <v/>
          </cell>
          <cell r="O939" t="str">
            <v/>
          </cell>
          <cell r="Q939" t="str">
            <v/>
          </cell>
          <cell r="T939" t="str">
            <v/>
          </cell>
        </row>
        <row r="940">
          <cell r="F940">
            <v>1999</v>
          </cell>
          <cell r="G940">
            <v>2000</v>
          </cell>
          <cell r="I940" t="str">
            <v>9m 2001</v>
          </cell>
          <cell r="J940" t="str">
            <v>Q4 2001</v>
          </cell>
          <cell r="L940">
            <v>2001</v>
          </cell>
          <cell r="N940" t="str">
            <v>9 m 2002</v>
          </cell>
          <cell r="O940" t="str">
            <v xml:space="preserve">Q4 2002 </v>
          </cell>
          <cell r="Q940">
            <v>2002</v>
          </cell>
          <cell r="S940" t="str">
            <v>2002 PF</v>
          </cell>
          <cell r="T940" t="str">
            <v/>
          </cell>
          <cell r="AH940" t="str">
            <v>Q1 2003</v>
          </cell>
          <cell r="AI940" t="str">
            <v>Q2 2003</v>
          </cell>
          <cell r="AJ940" t="str">
            <v>Q3 2003</v>
          </cell>
          <cell r="AK940" t="str">
            <v>Q4 2003</v>
          </cell>
          <cell r="AL940">
            <v>2003</v>
          </cell>
          <cell r="AM940">
            <v>2004</v>
          </cell>
          <cell r="AN940">
            <v>2005</v>
          </cell>
          <cell r="AO940">
            <v>2006</v>
          </cell>
          <cell r="AP940">
            <v>2007</v>
          </cell>
          <cell r="AQ940">
            <v>2008</v>
          </cell>
        </row>
        <row r="942">
          <cell r="B942" t="str">
            <v>Total Revenues</v>
          </cell>
          <cell r="F942">
            <v>0</v>
          </cell>
          <cell r="G942">
            <v>0</v>
          </cell>
          <cell r="I942">
            <v>0</v>
          </cell>
          <cell r="J942">
            <v>0</v>
          </cell>
          <cell r="L942">
            <v>0</v>
          </cell>
          <cell r="N942">
            <v>0</v>
          </cell>
          <cell r="O942">
            <v>0</v>
          </cell>
          <cell r="Q942">
            <v>0</v>
          </cell>
          <cell r="S942">
            <v>0</v>
          </cell>
          <cell r="T942" t="str">
            <v/>
          </cell>
          <cell r="AH942">
            <v>0</v>
          </cell>
          <cell r="AI942">
            <v>0</v>
          </cell>
          <cell r="AJ942">
            <v>0</v>
          </cell>
          <cell r="AK942">
            <v>0</v>
          </cell>
          <cell r="AL942">
            <v>0</v>
          </cell>
          <cell r="AM942">
            <v>61014.92180674975</v>
          </cell>
          <cell r="AN942">
            <v>124832.79867845005</v>
          </cell>
          <cell r="AO942">
            <v>199769.80509868189</v>
          </cell>
          <cell r="AP942">
            <v>269344.26619496668</v>
          </cell>
          <cell r="AQ942">
            <v>264099.09257928061</v>
          </cell>
        </row>
        <row r="943">
          <cell r="AL943" t="e">
            <v>#DIV/0!</v>
          </cell>
          <cell r="AM943">
            <v>49.324916577809013</v>
          </cell>
          <cell r="AN943">
            <v>47.902071634094419</v>
          </cell>
          <cell r="AO943">
            <v>46.598974830576601</v>
          </cell>
          <cell r="AP943">
            <v>46.010294874439133</v>
          </cell>
          <cell r="AQ943">
            <v>46.010294874439133</v>
          </cell>
        </row>
        <row r="944">
          <cell r="B944" t="str">
            <v>Cost of Goods Sold- Variable (Excl. Depreciation)</v>
          </cell>
          <cell r="F944">
            <v>0</v>
          </cell>
          <cell r="G944">
            <v>0</v>
          </cell>
          <cell r="I944">
            <v>0</v>
          </cell>
          <cell r="J944">
            <v>0</v>
          </cell>
          <cell r="L944">
            <v>0</v>
          </cell>
          <cell r="N944">
            <v>0</v>
          </cell>
          <cell r="O944">
            <v>0</v>
          </cell>
          <cell r="Q944">
            <v>0</v>
          </cell>
          <cell r="S944">
            <v>0</v>
          </cell>
          <cell r="T944" t="str">
            <v/>
          </cell>
          <cell r="AH944">
            <v>0</v>
          </cell>
          <cell r="AI944">
            <v>0</v>
          </cell>
          <cell r="AJ944">
            <v>0</v>
          </cell>
          <cell r="AK944">
            <v>0</v>
          </cell>
          <cell r="AL944">
            <v>0</v>
          </cell>
          <cell r="AM944">
            <v>0</v>
          </cell>
          <cell r="AN944">
            <v>0</v>
          </cell>
          <cell r="AO944">
            <v>0</v>
          </cell>
          <cell r="AP944">
            <v>0</v>
          </cell>
          <cell r="AQ944">
            <v>0</v>
          </cell>
        </row>
        <row r="945">
          <cell r="AL945">
            <v>55.536437319148533</v>
          </cell>
          <cell r="AM945">
            <v>0</v>
          </cell>
          <cell r="AN945">
            <v>0</v>
          </cell>
          <cell r="AO945">
            <v>0</v>
          </cell>
          <cell r="AP945">
            <v>0</v>
          </cell>
          <cell r="AQ945">
            <v>0</v>
          </cell>
        </row>
        <row r="946">
          <cell r="B946" t="str">
            <v>Cost of Goods Sold- Fixed (Excl. Depreciation)</v>
          </cell>
          <cell r="F946">
            <v>0</v>
          </cell>
          <cell r="G946">
            <v>0</v>
          </cell>
          <cell r="I946">
            <v>0</v>
          </cell>
          <cell r="J946">
            <v>0</v>
          </cell>
          <cell r="L946">
            <v>0</v>
          </cell>
          <cell r="N946">
            <v>0</v>
          </cell>
          <cell r="O946">
            <v>0</v>
          </cell>
          <cell r="Q946">
            <v>0</v>
          </cell>
          <cell r="S946">
            <v>0</v>
          </cell>
          <cell r="T946" t="str">
            <v/>
          </cell>
          <cell r="AH946">
            <v>0</v>
          </cell>
          <cell r="AI946">
            <v>0</v>
          </cell>
          <cell r="AJ946">
            <v>0</v>
          </cell>
          <cell r="AK946">
            <v>0</v>
          </cell>
          <cell r="AL946">
            <v>0</v>
          </cell>
          <cell r="AM946">
            <v>3165.8733333333325</v>
          </cell>
          <cell r="AN946">
            <v>3640.7543333333319</v>
          </cell>
          <cell r="AO946">
            <v>4186.8674833333316</v>
          </cell>
          <cell r="AP946">
            <v>4814.897605833331</v>
          </cell>
          <cell r="AQ946">
            <v>4814.897605833331</v>
          </cell>
        </row>
        <row r="947">
          <cell r="F947" t="str">
            <v>______</v>
          </cell>
          <cell r="G947" t="str">
            <v>______</v>
          </cell>
          <cell r="I947" t="str">
            <v>______</v>
          </cell>
          <cell r="J947" t="str">
            <v>______</v>
          </cell>
          <cell r="L947" t="str">
            <v>______</v>
          </cell>
          <cell r="N947" t="str">
            <v>______</v>
          </cell>
          <cell r="O947" t="str">
            <v>______</v>
          </cell>
          <cell r="Q947" t="str">
            <v>______</v>
          </cell>
          <cell r="S947" t="str">
            <v>______</v>
          </cell>
          <cell r="T947" t="str">
            <v/>
          </cell>
          <cell r="AH947" t="str">
            <v>______</v>
          </cell>
          <cell r="AI947" t="str">
            <v>______</v>
          </cell>
          <cell r="AJ947" t="str">
            <v>______</v>
          </cell>
          <cell r="AK947" t="str">
            <v>______</v>
          </cell>
          <cell r="AL947" t="str">
            <v>______</v>
          </cell>
          <cell r="AM947" t="str">
            <v>______</v>
          </cell>
          <cell r="AN947" t="str">
            <v>______</v>
          </cell>
          <cell r="AO947" t="str">
            <v>______</v>
          </cell>
          <cell r="AP947" t="str">
            <v>______</v>
          </cell>
          <cell r="AQ947" t="str">
            <v>______</v>
          </cell>
        </row>
        <row r="948">
          <cell r="B948" t="str">
            <v>Gross Profit</v>
          </cell>
          <cell r="F948">
            <v>0</v>
          </cell>
          <cell r="G948">
            <v>0</v>
          </cell>
          <cell r="I948">
            <v>0</v>
          </cell>
          <cell r="J948">
            <v>0</v>
          </cell>
          <cell r="L948">
            <v>0</v>
          </cell>
          <cell r="N948">
            <v>0</v>
          </cell>
          <cell r="O948">
            <v>0</v>
          </cell>
          <cell r="Q948">
            <v>0</v>
          </cell>
          <cell r="S948">
            <v>0</v>
          </cell>
          <cell r="T948" t="str">
            <v/>
          </cell>
          <cell r="AH948">
            <v>0</v>
          </cell>
          <cell r="AI948">
            <v>0</v>
          </cell>
          <cell r="AJ948">
            <v>0</v>
          </cell>
          <cell r="AK948">
            <v>0</v>
          </cell>
          <cell r="AL948">
            <v>0</v>
          </cell>
          <cell r="AM948">
            <v>57849.04847341642</v>
          </cell>
          <cell r="AN948">
            <v>121192.04434511672</v>
          </cell>
          <cell r="AO948">
            <v>195582.93761534855</v>
          </cell>
          <cell r="AP948">
            <v>264529.36858913337</v>
          </cell>
          <cell r="AQ948">
            <v>259284.19497344727</v>
          </cell>
        </row>
        <row r="950">
          <cell r="B950" t="str">
            <v>Sales - Variable commercial exp. (Excl. Amortization)</v>
          </cell>
          <cell r="F950">
            <v>0</v>
          </cell>
          <cell r="G950">
            <v>0</v>
          </cell>
          <cell r="I950">
            <v>0</v>
          </cell>
          <cell r="J950">
            <v>0</v>
          </cell>
          <cell r="L950">
            <v>0</v>
          </cell>
          <cell r="N950">
            <v>0</v>
          </cell>
          <cell r="O950">
            <v>0</v>
          </cell>
          <cell r="Q950">
            <v>0</v>
          </cell>
          <cell r="S950">
            <v>0</v>
          </cell>
          <cell r="T950" t="str">
            <v/>
          </cell>
          <cell r="AH950">
            <v>0</v>
          </cell>
          <cell r="AI950">
            <v>0</v>
          </cell>
          <cell r="AJ950">
            <v>0</v>
          </cell>
          <cell r="AK950">
            <v>0</v>
          </cell>
          <cell r="AL950">
            <v>0</v>
          </cell>
          <cell r="AM950">
            <v>0</v>
          </cell>
          <cell r="AN950">
            <v>0</v>
          </cell>
          <cell r="AO950">
            <v>0</v>
          </cell>
          <cell r="AP950">
            <v>0</v>
          </cell>
          <cell r="AQ950">
            <v>0</v>
          </cell>
        </row>
        <row r="951">
          <cell r="B951" t="str">
            <v>Sales - Variable marketing exp. (Excl. Amortization)</v>
          </cell>
          <cell r="AH951">
            <v>0</v>
          </cell>
          <cell r="AI951">
            <v>0</v>
          </cell>
          <cell r="AJ951">
            <v>0</v>
          </cell>
          <cell r="AK951">
            <v>0</v>
          </cell>
          <cell r="AL951">
            <v>0</v>
          </cell>
          <cell r="AM951">
            <v>0</v>
          </cell>
          <cell r="AN951">
            <v>0</v>
          </cell>
          <cell r="AO951">
            <v>0</v>
          </cell>
          <cell r="AP951">
            <v>0</v>
          </cell>
        </row>
        <row r="952">
          <cell r="B952" t="str">
            <v>G&amp;A - Fixed (Excl. Amortization)</v>
          </cell>
          <cell r="F952">
            <v>0</v>
          </cell>
          <cell r="G952">
            <v>0</v>
          </cell>
          <cell r="I952">
            <v>0</v>
          </cell>
          <cell r="J952">
            <v>0</v>
          </cell>
          <cell r="L952">
            <v>0</v>
          </cell>
          <cell r="N952">
            <v>0</v>
          </cell>
          <cell r="O952">
            <v>0</v>
          </cell>
          <cell r="Q952">
            <v>0</v>
          </cell>
          <cell r="S952">
            <v>0</v>
          </cell>
          <cell r="T952" t="str">
            <v/>
          </cell>
          <cell r="AL952">
            <v>0</v>
          </cell>
          <cell r="AM952">
            <v>2765.1599319173774</v>
          </cell>
          <cell r="AN952">
            <v>3041.6759251091157</v>
          </cell>
          <cell r="AO952">
            <v>3345.8435176200273</v>
          </cell>
          <cell r="AP952">
            <v>3680.4278693820302</v>
          </cell>
          <cell r="AQ952">
            <v>4048.4706563202335</v>
          </cell>
        </row>
        <row r="953">
          <cell r="F953" t="str">
            <v>______</v>
          </cell>
          <cell r="G953" t="str">
            <v>______</v>
          </cell>
          <cell r="I953" t="str">
            <v>______</v>
          </cell>
          <cell r="J953" t="str">
            <v>______</v>
          </cell>
          <cell r="L953" t="str">
            <v>______</v>
          </cell>
          <cell r="N953" t="str">
            <v>______</v>
          </cell>
          <cell r="O953" t="str">
            <v>______</v>
          </cell>
          <cell r="Q953" t="str">
            <v>______</v>
          </cell>
          <cell r="S953" t="str">
            <v>______</v>
          </cell>
          <cell r="T953" t="str">
            <v/>
          </cell>
          <cell r="AH953" t="str">
            <v>______</v>
          </cell>
          <cell r="AI953" t="str">
            <v>______</v>
          </cell>
          <cell r="AJ953" t="str">
            <v>______</v>
          </cell>
          <cell r="AK953" t="str">
            <v>______</v>
          </cell>
          <cell r="AL953" t="str">
            <v>______</v>
          </cell>
          <cell r="AM953" t="str">
            <v>______</v>
          </cell>
          <cell r="AN953" t="str">
            <v>______</v>
          </cell>
          <cell r="AO953" t="str">
            <v>______</v>
          </cell>
          <cell r="AP953" t="str">
            <v>______</v>
          </cell>
          <cell r="AQ953" t="str">
            <v>______</v>
          </cell>
        </row>
        <row r="955">
          <cell r="B955" t="str">
            <v>EBITDA</v>
          </cell>
          <cell r="F955">
            <v>0</v>
          </cell>
          <cell r="G955">
            <v>0</v>
          </cell>
          <cell r="I955">
            <v>0</v>
          </cell>
          <cell r="J955">
            <v>0</v>
          </cell>
          <cell r="L955">
            <v>0</v>
          </cell>
          <cell r="N955">
            <v>0</v>
          </cell>
          <cell r="O955">
            <v>0</v>
          </cell>
          <cell r="Q955">
            <v>0</v>
          </cell>
          <cell r="S955">
            <v>0</v>
          </cell>
          <cell r="AH955">
            <v>0</v>
          </cell>
          <cell r="AI955">
            <v>0</v>
          </cell>
          <cell r="AJ955">
            <v>0</v>
          </cell>
          <cell r="AK955">
            <v>0</v>
          </cell>
          <cell r="AL955">
            <v>0</v>
          </cell>
          <cell r="AM955">
            <v>55083.888541499044</v>
          </cell>
          <cell r="AN955">
            <v>118150.36842000761</v>
          </cell>
          <cell r="AO955">
            <v>192237.09409772852</v>
          </cell>
          <cell r="AP955">
            <v>260848.94071975135</v>
          </cell>
          <cell r="AQ955">
            <v>255235.72431712705</v>
          </cell>
        </row>
        <row r="956">
          <cell r="B956" t="str">
            <v xml:space="preserve"> EBITDA/HL</v>
          </cell>
          <cell r="N956">
            <v>0</v>
          </cell>
          <cell r="O956">
            <v>0</v>
          </cell>
          <cell r="Q956">
            <v>0</v>
          </cell>
          <cell r="S956">
            <v>0</v>
          </cell>
          <cell r="AH956">
            <v>0</v>
          </cell>
          <cell r="AI956">
            <v>0</v>
          </cell>
          <cell r="AJ956">
            <v>0</v>
          </cell>
          <cell r="AK956">
            <v>0</v>
          </cell>
          <cell r="AL956">
            <v>0</v>
          </cell>
          <cell r="AM956">
            <v>44.530225175019439</v>
          </cell>
          <cell r="AN956">
            <v>45.337823645436536</v>
          </cell>
          <cell r="AO956">
            <v>44.841869395318056</v>
          </cell>
          <cell r="AP956">
            <v>44.559094759096574</v>
          </cell>
          <cell r="AQ956">
            <v>44.466154062217257</v>
          </cell>
        </row>
        <row r="957">
          <cell r="B957" t="str">
            <v>EBITDA Margin</v>
          </cell>
          <cell r="N957">
            <v>0</v>
          </cell>
          <cell r="O957">
            <v>0</v>
          </cell>
          <cell r="Q957">
            <v>0</v>
          </cell>
          <cell r="S957">
            <v>0</v>
          </cell>
          <cell r="AH957">
            <v>0</v>
          </cell>
          <cell r="AI957">
            <v>0</v>
          </cell>
          <cell r="AJ957">
            <v>0</v>
          </cell>
          <cell r="AK957">
            <v>0</v>
          </cell>
          <cell r="AL957">
            <v>0</v>
          </cell>
          <cell r="AM957">
            <v>0.90279372504916355</v>
          </cell>
          <cell r="AN957">
            <v>0.9464689542396999</v>
          </cell>
          <cell r="AO957">
            <v>0.96229304525159665</v>
          </cell>
          <cell r="AP957">
            <v>0.96845923028090031</v>
          </cell>
          <cell r="AQ957">
            <v>0.96643923242752972</v>
          </cell>
        </row>
        <row r="959">
          <cell r="B959" t="str">
            <v>Non-Recurring&amp;Extraordinary Items</v>
          </cell>
          <cell r="F959">
            <v>0</v>
          </cell>
          <cell r="G959">
            <v>0</v>
          </cell>
          <cell r="I959">
            <v>0</v>
          </cell>
          <cell r="J959">
            <v>0</v>
          </cell>
          <cell r="L959">
            <v>0</v>
          </cell>
          <cell r="N959">
            <v>0</v>
          </cell>
          <cell r="O959">
            <v>0</v>
          </cell>
          <cell r="Q959">
            <v>0</v>
          </cell>
          <cell r="S959">
            <v>0</v>
          </cell>
          <cell r="T959" t="str">
            <v/>
          </cell>
          <cell r="AH959">
            <v>0</v>
          </cell>
          <cell r="AI959">
            <v>0</v>
          </cell>
          <cell r="AJ959">
            <v>0</v>
          </cell>
          <cell r="AK959">
            <v>0</v>
          </cell>
          <cell r="AL959">
            <v>0</v>
          </cell>
          <cell r="AM959">
            <v>0</v>
          </cell>
          <cell r="AN959">
            <v>0</v>
          </cell>
          <cell r="AO959">
            <v>0</v>
          </cell>
          <cell r="AP959">
            <v>0</v>
          </cell>
          <cell r="AQ959">
            <v>0</v>
          </cell>
        </row>
        <row r="960">
          <cell r="B960" t="str">
            <v>Forex</v>
          </cell>
          <cell r="F960">
            <v>0</v>
          </cell>
          <cell r="G960">
            <v>0</v>
          </cell>
          <cell r="I960">
            <v>0</v>
          </cell>
          <cell r="J960">
            <v>0</v>
          </cell>
          <cell r="L960">
            <v>0</v>
          </cell>
          <cell r="N960">
            <v>0</v>
          </cell>
          <cell r="O960">
            <v>0</v>
          </cell>
          <cell r="Q960">
            <v>0</v>
          </cell>
          <cell r="S960">
            <v>0</v>
          </cell>
          <cell r="T960" t="str">
            <v/>
          </cell>
          <cell r="AH960">
            <v>0</v>
          </cell>
          <cell r="AI960">
            <v>0</v>
          </cell>
          <cell r="AJ960">
            <v>0</v>
          </cell>
          <cell r="AK960">
            <v>0</v>
          </cell>
          <cell r="AL960">
            <v>0</v>
          </cell>
          <cell r="AM960">
            <v>0</v>
          </cell>
          <cell r="AN960">
            <v>0</v>
          </cell>
          <cell r="AO960">
            <v>0</v>
          </cell>
          <cell r="AP960">
            <v>0</v>
          </cell>
          <cell r="AQ960">
            <v>0</v>
          </cell>
        </row>
        <row r="961">
          <cell r="B961" t="str">
            <v>Gain/(loss) from disposal of Fixed assets</v>
          </cell>
          <cell r="F961">
            <v>0</v>
          </cell>
          <cell r="G961">
            <v>0</v>
          </cell>
          <cell r="I961">
            <v>0</v>
          </cell>
          <cell r="J961">
            <v>0</v>
          </cell>
          <cell r="L961">
            <v>0</v>
          </cell>
          <cell r="N961">
            <v>0</v>
          </cell>
          <cell r="O961">
            <v>0</v>
          </cell>
          <cell r="Q961">
            <v>0</v>
          </cell>
          <cell r="S961">
            <v>0</v>
          </cell>
          <cell r="T961" t="str">
            <v/>
          </cell>
          <cell r="AH961">
            <v>0</v>
          </cell>
          <cell r="AI961">
            <v>0</v>
          </cell>
          <cell r="AJ961">
            <v>0</v>
          </cell>
          <cell r="AK961">
            <v>0</v>
          </cell>
          <cell r="AL961">
            <v>0</v>
          </cell>
          <cell r="AM961">
            <v>0</v>
          </cell>
          <cell r="AN961">
            <v>0</v>
          </cell>
          <cell r="AO961">
            <v>0</v>
          </cell>
          <cell r="AP961">
            <v>0</v>
          </cell>
          <cell r="AQ961">
            <v>0</v>
          </cell>
        </row>
        <row r="963">
          <cell r="B963" t="str">
            <v>Operating Income</v>
          </cell>
          <cell r="F963">
            <v>0</v>
          </cell>
          <cell r="G963">
            <v>0</v>
          </cell>
          <cell r="I963">
            <v>0</v>
          </cell>
          <cell r="J963">
            <v>0</v>
          </cell>
          <cell r="L963">
            <v>0</v>
          </cell>
          <cell r="N963">
            <v>0</v>
          </cell>
          <cell r="O963">
            <v>0</v>
          </cell>
          <cell r="Q963">
            <v>0</v>
          </cell>
          <cell r="S963">
            <v>0</v>
          </cell>
          <cell r="T963" t="str">
            <v/>
          </cell>
          <cell r="AH963">
            <v>0</v>
          </cell>
          <cell r="AI963">
            <v>0</v>
          </cell>
          <cell r="AJ963">
            <v>0</v>
          </cell>
          <cell r="AK963">
            <v>0</v>
          </cell>
          <cell r="AL963">
            <v>0</v>
          </cell>
          <cell r="AM963">
            <v>55083.888541499044</v>
          </cell>
          <cell r="AN963">
            <v>118150.36842000761</v>
          </cell>
          <cell r="AO963">
            <v>192237.09409772852</v>
          </cell>
          <cell r="AP963">
            <v>260848.94071975135</v>
          </cell>
          <cell r="AQ963">
            <v>255235.72431712705</v>
          </cell>
        </row>
        <row r="965">
          <cell r="B965" t="str">
            <v>Transfer</v>
          </cell>
        </row>
        <row r="967">
          <cell r="B967" t="str">
            <v>Depreciation</v>
          </cell>
          <cell r="F967">
            <v>0</v>
          </cell>
          <cell r="G967">
            <v>0</v>
          </cell>
          <cell r="I967">
            <v>0</v>
          </cell>
          <cell r="J967">
            <v>0</v>
          </cell>
          <cell r="L967">
            <v>0</v>
          </cell>
          <cell r="N967">
            <v>0</v>
          </cell>
          <cell r="O967">
            <v>0</v>
          </cell>
          <cell r="Q967">
            <v>0</v>
          </cell>
          <cell r="S967">
            <v>0</v>
          </cell>
          <cell r="T967" t="str">
            <v/>
          </cell>
          <cell r="AL967">
            <v>0</v>
          </cell>
          <cell r="AM967">
            <v>2803.8666666666663</v>
          </cell>
          <cell r="AN967">
            <v>5906.9333333333325</v>
          </cell>
          <cell r="AO967">
            <v>9109.875</v>
          </cell>
          <cell r="AP967">
            <v>11708</v>
          </cell>
          <cell r="AQ967">
            <v>0</v>
          </cell>
        </row>
        <row r="968">
          <cell r="F968" t="str">
            <v>______</v>
          </cell>
          <cell r="G968" t="str">
            <v>______</v>
          </cell>
          <cell r="I968" t="str">
            <v>______</v>
          </cell>
          <cell r="J968" t="str">
            <v>______</v>
          </cell>
          <cell r="L968" t="str">
            <v>______</v>
          </cell>
          <cell r="N968" t="str">
            <v>______</v>
          </cell>
          <cell r="O968" t="str">
            <v>______</v>
          </cell>
          <cell r="Q968" t="str">
            <v>______</v>
          </cell>
          <cell r="S968" t="str">
            <v>______</v>
          </cell>
          <cell r="T968" t="str">
            <v/>
          </cell>
          <cell r="AH968" t="str">
            <v>______</v>
          </cell>
          <cell r="AI968" t="str">
            <v>______</v>
          </cell>
          <cell r="AJ968" t="str">
            <v>______</v>
          </cell>
          <cell r="AK968" t="str">
            <v>______</v>
          </cell>
          <cell r="AL968" t="str">
            <v>______</v>
          </cell>
          <cell r="AM968" t="str">
            <v>______</v>
          </cell>
          <cell r="AN968" t="str">
            <v>______</v>
          </cell>
          <cell r="AO968" t="str">
            <v>______</v>
          </cell>
          <cell r="AP968" t="str">
            <v>______</v>
          </cell>
          <cell r="AQ968" t="str">
            <v>______</v>
          </cell>
        </row>
        <row r="969">
          <cell r="B969" t="str">
            <v>EBITA</v>
          </cell>
          <cell r="F969">
            <v>0</v>
          </cell>
          <cell r="G969">
            <v>0</v>
          </cell>
          <cell r="I969">
            <v>0</v>
          </cell>
          <cell r="J969">
            <v>0</v>
          </cell>
          <cell r="L969">
            <v>0</v>
          </cell>
          <cell r="N969">
            <v>0</v>
          </cell>
          <cell r="O969">
            <v>0</v>
          </cell>
          <cell r="Q969">
            <v>0</v>
          </cell>
          <cell r="S969">
            <v>0</v>
          </cell>
          <cell r="T969" t="str">
            <v/>
          </cell>
          <cell r="AH969">
            <v>0</v>
          </cell>
          <cell r="AI969">
            <v>0</v>
          </cell>
          <cell r="AJ969">
            <v>0</v>
          </cell>
          <cell r="AK969">
            <v>0</v>
          </cell>
          <cell r="AL969">
            <v>0</v>
          </cell>
          <cell r="AM969">
            <v>52280.021874832375</v>
          </cell>
          <cell r="AN969">
            <v>112243.43508667428</v>
          </cell>
          <cell r="AO969">
            <v>183127.21909772852</v>
          </cell>
          <cell r="AP969">
            <v>249140.94071975135</v>
          </cell>
          <cell r="AQ969">
            <v>255235.72431712705</v>
          </cell>
        </row>
        <row r="972">
          <cell r="B972" t="str">
            <v>CAPEX</v>
          </cell>
          <cell r="F972">
            <v>0</v>
          </cell>
          <cell r="G972">
            <v>0</v>
          </cell>
          <cell r="I972">
            <v>0</v>
          </cell>
          <cell r="J972">
            <v>0</v>
          </cell>
          <cell r="L972">
            <v>0</v>
          </cell>
          <cell r="N972">
            <v>0</v>
          </cell>
          <cell r="O972">
            <v>0</v>
          </cell>
          <cell r="Q972">
            <v>0</v>
          </cell>
          <cell r="S972">
            <v>0</v>
          </cell>
          <cell r="T972" t="str">
            <v/>
          </cell>
          <cell r="AH972">
            <v>0</v>
          </cell>
          <cell r="AI972">
            <v>0</v>
          </cell>
          <cell r="AJ972">
            <v>0</v>
          </cell>
          <cell r="AK972">
            <v>0</v>
          </cell>
          <cell r="AL972">
            <v>0</v>
          </cell>
          <cell r="AM972">
            <v>0</v>
          </cell>
          <cell r="AN972">
            <v>51540.266666666663</v>
          </cell>
          <cell r="AO972">
            <v>56211.958333333336</v>
          </cell>
          <cell r="AP972">
            <v>49915.720588235294</v>
          </cell>
          <cell r="AQ972">
            <v>-3352.9411764705856</v>
          </cell>
        </row>
        <row r="973">
          <cell r="B973" t="str">
            <v>capex</v>
          </cell>
          <cell r="AN973">
            <v>51540.266666666663</v>
          </cell>
          <cell r="AO973">
            <v>56211.958333333336</v>
          </cell>
          <cell r="AP973">
            <v>49915.720588235294</v>
          </cell>
          <cell r="AQ973">
            <v>-3352.9411764705856</v>
          </cell>
        </row>
        <row r="974">
          <cell r="B974" t="str">
            <v>purchase price</v>
          </cell>
          <cell r="AJ974">
            <v>0</v>
          </cell>
          <cell r="AM974">
            <v>42000</v>
          </cell>
          <cell r="AO974">
            <v>0</v>
          </cell>
        </row>
        <row r="975">
          <cell r="B975" t="str">
            <v>change in WC</v>
          </cell>
        </row>
        <row r="978">
          <cell r="B978" t="str">
            <v>ASSUMPTIONS:</v>
          </cell>
        </row>
        <row r="980">
          <cell r="B980" t="str">
            <v>Average Beer $/HL, net of VAT &amp; excise tax</v>
          </cell>
          <cell r="N980" t="e">
            <v>#DIV/0!</v>
          </cell>
          <cell r="O980">
            <v>0</v>
          </cell>
          <cell r="Q980" t="e">
            <v>#DIV/0!</v>
          </cell>
          <cell r="AH980">
            <v>48.786932653245906</v>
          </cell>
          <cell r="AI980">
            <v>47.661836673201961</v>
          </cell>
          <cell r="AJ980">
            <v>48.019389081455806</v>
          </cell>
          <cell r="AK980">
            <v>48.252714982269502</v>
          </cell>
          <cell r="AM980">
            <v>49.324916577809013</v>
          </cell>
          <cell r="AN980">
            <v>47.902071634094419</v>
          </cell>
          <cell r="AO980">
            <v>46.598974830576601</v>
          </cell>
          <cell r="AP980">
            <v>46.010294874439133</v>
          </cell>
          <cell r="AQ980">
            <v>46.010294874439133</v>
          </cell>
        </row>
        <row r="981">
          <cell r="AH981">
            <v>51.669630854450787</v>
          </cell>
          <cell r="AI981">
            <v>53.280468437234425</v>
          </cell>
          <cell r="AJ981">
            <v>53.369972946655167</v>
          </cell>
          <cell r="AK981">
            <v>48.240765066379588</v>
          </cell>
        </row>
        <row r="982">
          <cell r="B982" t="str">
            <v>REVENUE GROWTH</v>
          </cell>
        </row>
        <row r="983">
          <cell r="B983" t="str">
            <v>CURRENT CASE</v>
          </cell>
          <cell r="G983">
            <v>0</v>
          </cell>
          <cell r="J983">
            <v>0</v>
          </cell>
          <cell r="L983">
            <v>0</v>
          </cell>
          <cell r="N983">
            <v>0</v>
          </cell>
          <cell r="O983">
            <v>0</v>
          </cell>
          <cell r="Q983">
            <v>0</v>
          </cell>
          <cell r="S983">
            <v>0</v>
          </cell>
          <cell r="AH983">
            <v>0</v>
          </cell>
          <cell r="AI983">
            <v>0</v>
          </cell>
          <cell r="AJ983">
            <v>0</v>
          </cell>
          <cell r="AK983">
            <v>0</v>
          </cell>
          <cell r="AL983">
            <v>0</v>
          </cell>
          <cell r="AM983">
            <v>0</v>
          </cell>
          <cell r="AN983">
            <v>0</v>
          </cell>
          <cell r="AO983">
            <v>0</v>
          </cell>
          <cell r="AP983">
            <v>0</v>
          </cell>
          <cell r="AQ983">
            <v>0</v>
          </cell>
        </row>
        <row r="984">
          <cell r="B984" t="str">
            <v>Based Case</v>
          </cell>
          <cell r="AH984">
            <v>0</v>
          </cell>
          <cell r="AI984">
            <v>0</v>
          </cell>
          <cell r="AJ984">
            <v>0</v>
          </cell>
          <cell r="AK984">
            <v>0</v>
          </cell>
          <cell r="AL984">
            <v>0</v>
          </cell>
          <cell r="AM984">
            <v>0</v>
          </cell>
          <cell r="AN984">
            <v>0</v>
          </cell>
          <cell r="AO984">
            <v>0</v>
          </cell>
          <cell r="AP984">
            <v>0</v>
          </cell>
          <cell r="AQ984">
            <v>0</v>
          </cell>
        </row>
        <row r="985">
          <cell r="B985" t="str">
            <v>Conservative Case</v>
          </cell>
          <cell r="AH985">
            <v>0</v>
          </cell>
          <cell r="AI985">
            <v>0</v>
          </cell>
          <cell r="AJ985">
            <v>0</v>
          </cell>
          <cell r="AK985">
            <v>0</v>
          </cell>
          <cell r="AL985">
            <v>0</v>
          </cell>
          <cell r="AM985">
            <v>0</v>
          </cell>
          <cell r="AN985">
            <v>0</v>
          </cell>
          <cell r="AO985">
            <v>0</v>
          </cell>
          <cell r="AP985">
            <v>0</v>
          </cell>
          <cell r="AQ985">
            <v>0</v>
          </cell>
        </row>
        <row r="986">
          <cell r="B986" t="str">
            <v>Worst Case</v>
          </cell>
          <cell r="AH986">
            <v>0</v>
          </cell>
          <cell r="AI986">
            <v>0</v>
          </cell>
          <cell r="AJ986">
            <v>0</v>
          </cell>
          <cell r="AK986">
            <v>0</v>
          </cell>
          <cell r="AL986">
            <v>0</v>
          </cell>
          <cell r="AM986">
            <v>0</v>
          </cell>
          <cell r="AN986">
            <v>0</v>
          </cell>
          <cell r="AO986">
            <v>0</v>
          </cell>
          <cell r="AP986">
            <v>0</v>
          </cell>
          <cell r="AQ986">
            <v>0</v>
          </cell>
        </row>
        <row r="987">
          <cell r="B987" t="str">
            <v>Other Case</v>
          </cell>
          <cell r="AH987">
            <v>0</v>
          </cell>
          <cell r="AI987">
            <v>0</v>
          </cell>
          <cell r="AJ987">
            <v>0</v>
          </cell>
          <cell r="AK987">
            <v>0</v>
          </cell>
          <cell r="AL987">
            <v>0</v>
          </cell>
          <cell r="AM987">
            <v>0</v>
          </cell>
          <cell r="AN987">
            <v>0</v>
          </cell>
          <cell r="AO987">
            <v>0</v>
          </cell>
          <cell r="AP987">
            <v>0</v>
          </cell>
          <cell r="AQ987">
            <v>0</v>
          </cell>
        </row>
        <row r="989">
          <cell r="B989" t="str">
            <v>COGS - Variable ($/HL)</v>
          </cell>
        </row>
        <row r="990">
          <cell r="B990" t="str">
            <v>CURRENT CASE</v>
          </cell>
          <cell r="F990">
            <v>0</v>
          </cell>
          <cell r="G990">
            <v>0</v>
          </cell>
          <cell r="J990">
            <v>0</v>
          </cell>
          <cell r="L990">
            <v>0</v>
          </cell>
          <cell r="N990">
            <v>0</v>
          </cell>
          <cell r="O990">
            <v>0</v>
          </cell>
          <cell r="Q990">
            <v>0</v>
          </cell>
          <cell r="S990">
            <v>0</v>
          </cell>
          <cell r="AH990">
            <v>0</v>
          </cell>
          <cell r="AI990">
            <v>0</v>
          </cell>
          <cell r="AJ990">
            <v>0</v>
          </cell>
          <cell r="AK990">
            <v>0</v>
          </cell>
          <cell r="AL990">
            <v>0</v>
          </cell>
          <cell r="AM990">
            <v>0</v>
          </cell>
          <cell r="AN990">
            <v>0</v>
          </cell>
          <cell r="AO990">
            <v>0</v>
          </cell>
          <cell r="AP990">
            <v>0</v>
          </cell>
          <cell r="AQ990">
            <v>0</v>
          </cell>
        </row>
        <row r="991">
          <cell r="B991" t="str">
            <v>Based Case</v>
          </cell>
          <cell r="AH991">
            <v>0</v>
          </cell>
          <cell r="AI991">
            <v>0</v>
          </cell>
          <cell r="AJ991">
            <v>0</v>
          </cell>
          <cell r="AK991">
            <v>0</v>
          </cell>
          <cell r="AL991">
            <v>0</v>
          </cell>
          <cell r="AM991">
            <v>0</v>
          </cell>
          <cell r="AN991">
            <v>0</v>
          </cell>
          <cell r="AO991">
            <v>0</v>
          </cell>
          <cell r="AP991">
            <v>0</v>
          </cell>
          <cell r="AQ991">
            <v>0</v>
          </cell>
        </row>
        <row r="992">
          <cell r="B992" t="str">
            <v>Conservative Case</v>
          </cell>
          <cell r="AH992">
            <v>0</v>
          </cell>
          <cell r="AI992">
            <v>0</v>
          </cell>
          <cell r="AJ992">
            <v>0</v>
          </cell>
          <cell r="AK992">
            <v>0</v>
          </cell>
          <cell r="AL992">
            <v>0</v>
          </cell>
          <cell r="AM992">
            <v>21.043830724746741</v>
          </cell>
          <cell r="AN992">
            <v>17.974158866836721</v>
          </cell>
          <cell r="AO992">
            <v>16.78295977714194</v>
          </cell>
          <cell r="AP992">
            <v>16.140043415652535</v>
          </cell>
          <cell r="AQ992">
            <v>16.140043415652535</v>
          </cell>
        </row>
        <row r="993">
          <cell r="B993" t="str">
            <v>Worst Case</v>
          </cell>
          <cell r="AH993">
            <v>0</v>
          </cell>
          <cell r="AI993">
            <v>0</v>
          </cell>
          <cell r="AJ993">
            <v>0</v>
          </cell>
          <cell r="AK993">
            <v>0</v>
          </cell>
          <cell r="AL993">
            <v>0</v>
          </cell>
          <cell r="AM993">
            <v>0</v>
          </cell>
          <cell r="AN993">
            <v>0</v>
          </cell>
          <cell r="AO993">
            <v>0</v>
          </cell>
          <cell r="AP993">
            <v>0</v>
          </cell>
          <cell r="AQ993">
            <v>0</v>
          </cell>
        </row>
        <row r="994">
          <cell r="B994" t="str">
            <v>Other Case</v>
          </cell>
          <cell r="AH994">
            <v>0</v>
          </cell>
          <cell r="AI994">
            <v>0</v>
          </cell>
          <cell r="AJ994">
            <v>0</v>
          </cell>
          <cell r="AK994">
            <v>0</v>
          </cell>
          <cell r="AL994">
            <v>0</v>
          </cell>
          <cell r="AM994">
            <v>0</v>
          </cell>
          <cell r="AN994">
            <v>0</v>
          </cell>
          <cell r="AO994">
            <v>0</v>
          </cell>
          <cell r="AP994">
            <v>0</v>
          </cell>
          <cell r="AQ994">
            <v>0</v>
          </cell>
        </row>
        <row r="996">
          <cell r="B996" t="str">
            <v>COGS - Fixed  (Growth Rate)</v>
          </cell>
          <cell r="G996">
            <v>0</v>
          </cell>
          <cell r="J996">
            <v>0</v>
          </cell>
          <cell r="L996">
            <v>0</v>
          </cell>
          <cell r="N996">
            <v>0</v>
          </cell>
          <cell r="O996">
            <v>0</v>
          </cell>
          <cell r="Q996">
            <v>0</v>
          </cell>
          <cell r="S996">
            <v>0</v>
          </cell>
          <cell r="AH996">
            <v>0</v>
          </cell>
          <cell r="AI996">
            <v>0</v>
          </cell>
          <cell r="AJ996">
            <v>0</v>
          </cell>
          <cell r="AK996">
            <v>0</v>
          </cell>
          <cell r="AL996">
            <v>0</v>
          </cell>
          <cell r="AM996">
            <v>0.15</v>
          </cell>
          <cell r="AN996">
            <v>0.15</v>
          </cell>
          <cell r="AO996">
            <v>0.15</v>
          </cell>
          <cell r="AP996">
            <v>0.15</v>
          </cell>
          <cell r="AQ996">
            <v>0</v>
          </cell>
        </row>
        <row r="998">
          <cell r="B998" t="str">
            <v>Gross Margin</v>
          </cell>
          <cell r="F998">
            <v>0</v>
          </cell>
          <cell r="G998">
            <v>0</v>
          </cell>
          <cell r="J998">
            <v>0</v>
          </cell>
          <cell r="L998">
            <v>0</v>
          </cell>
          <cell r="N998">
            <v>0</v>
          </cell>
          <cell r="O998">
            <v>0</v>
          </cell>
          <cell r="Q998">
            <v>0</v>
          </cell>
          <cell r="S998">
            <v>0</v>
          </cell>
          <cell r="AH998">
            <v>0</v>
          </cell>
          <cell r="AI998">
            <v>0</v>
          </cell>
          <cell r="AJ998">
            <v>0</v>
          </cell>
          <cell r="AK998">
            <v>0</v>
          </cell>
          <cell r="AL998">
            <v>0</v>
          </cell>
          <cell r="AM998">
            <v>0.94811312971340878</v>
          </cell>
          <cell r="AN998">
            <v>0.97083495385927099</v>
          </cell>
          <cell r="AO998">
            <v>0.97904153993009546</v>
          </cell>
          <cell r="AP998">
            <v>0.98212363057193131</v>
          </cell>
          <cell r="AQ998">
            <v>0.98176859466342947</v>
          </cell>
        </row>
        <row r="1000">
          <cell r="B1000" t="str">
            <v>SG&amp;A - Variable (% REVENUES)</v>
          </cell>
        </row>
        <row r="1001">
          <cell r="B1001" t="str">
            <v>CURRENT CASE</v>
          </cell>
          <cell r="F1001">
            <v>0</v>
          </cell>
          <cell r="G1001">
            <v>0</v>
          </cell>
          <cell r="J1001">
            <v>0</v>
          </cell>
          <cell r="L1001">
            <v>0</v>
          </cell>
          <cell r="N1001">
            <v>0</v>
          </cell>
          <cell r="O1001">
            <v>0</v>
          </cell>
          <cell r="Q1001">
            <v>0</v>
          </cell>
          <cell r="S1001">
            <v>0</v>
          </cell>
          <cell r="AH1001">
            <v>0</v>
          </cell>
          <cell r="AI1001">
            <v>0</v>
          </cell>
          <cell r="AJ1001">
            <v>0</v>
          </cell>
          <cell r="AK1001">
            <v>0</v>
          </cell>
          <cell r="AL1001">
            <v>0</v>
          </cell>
          <cell r="AM1001">
            <v>0</v>
          </cell>
          <cell r="AN1001">
            <v>0</v>
          </cell>
          <cell r="AO1001">
            <v>0</v>
          </cell>
          <cell r="AP1001">
            <v>0</v>
          </cell>
          <cell r="AQ1001">
            <v>0</v>
          </cell>
        </row>
        <row r="1002">
          <cell r="B1002" t="str">
            <v>Based Case</v>
          </cell>
          <cell r="AH1002">
            <v>0</v>
          </cell>
          <cell r="AI1002">
            <v>0</v>
          </cell>
          <cell r="AJ1002">
            <v>0</v>
          </cell>
          <cell r="AK1002">
            <v>0</v>
          </cell>
          <cell r="AL1002">
            <v>0</v>
          </cell>
          <cell r="AM1002">
            <v>0</v>
          </cell>
          <cell r="AN1002">
            <v>0</v>
          </cell>
          <cell r="AO1002">
            <v>0</v>
          </cell>
          <cell r="AP1002">
            <v>0</v>
          </cell>
          <cell r="AQ1002">
            <v>0</v>
          </cell>
        </row>
        <row r="1003">
          <cell r="B1003" t="str">
            <v>Conservative Case</v>
          </cell>
          <cell r="AH1003">
            <v>0</v>
          </cell>
          <cell r="AI1003">
            <v>0</v>
          </cell>
          <cell r="AJ1003">
            <v>0</v>
          </cell>
          <cell r="AK1003">
            <v>0</v>
          </cell>
          <cell r="AL1003">
            <v>0</v>
          </cell>
          <cell r="AM1003">
            <v>0</v>
          </cell>
          <cell r="AN1003">
            <v>0</v>
          </cell>
          <cell r="AO1003">
            <v>0</v>
          </cell>
          <cell r="AP1003">
            <v>0</v>
          </cell>
          <cell r="AQ1003">
            <v>0</v>
          </cell>
        </row>
        <row r="1004">
          <cell r="B1004" t="str">
            <v>Worst Case</v>
          </cell>
          <cell r="AH1004">
            <v>0</v>
          </cell>
          <cell r="AI1004">
            <v>0</v>
          </cell>
          <cell r="AJ1004">
            <v>0</v>
          </cell>
          <cell r="AK1004">
            <v>0</v>
          </cell>
          <cell r="AL1004">
            <v>0</v>
          </cell>
          <cell r="AM1004">
            <v>0</v>
          </cell>
          <cell r="AN1004">
            <v>0</v>
          </cell>
          <cell r="AO1004">
            <v>0</v>
          </cell>
          <cell r="AP1004">
            <v>0</v>
          </cell>
          <cell r="AQ1004">
            <v>0</v>
          </cell>
        </row>
        <row r="1005">
          <cell r="B1005" t="str">
            <v>Other Case</v>
          </cell>
          <cell r="AH1005">
            <v>0</v>
          </cell>
          <cell r="AI1005">
            <v>0</v>
          </cell>
          <cell r="AJ1005">
            <v>0</v>
          </cell>
          <cell r="AK1005">
            <v>0</v>
          </cell>
          <cell r="AL1005">
            <v>0</v>
          </cell>
          <cell r="AM1005">
            <v>0</v>
          </cell>
          <cell r="AN1005">
            <v>0</v>
          </cell>
          <cell r="AO1005">
            <v>0</v>
          </cell>
          <cell r="AP1005">
            <v>0</v>
          </cell>
          <cell r="AQ1005">
            <v>0</v>
          </cell>
        </row>
        <row r="1007">
          <cell r="B1007" t="str">
            <v>G&amp;A - Fixed  (Growth Rate)</v>
          </cell>
          <cell r="G1007">
            <v>0</v>
          </cell>
          <cell r="J1007">
            <v>0</v>
          </cell>
          <cell r="L1007">
            <v>0</v>
          </cell>
          <cell r="N1007">
            <v>0</v>
          </cell>
          <cell r="O1007">
            <v>0</v>
          </cell>
          <cell r="Q1007">
            <v>0</v>
          </cell>
          <cell r="S1007">
            <v>0</v>
          </cell>
          <cell r="AH1007">
            <v>0</v>
          </cell>
          <cell r="AI1007">
            <v>0</v>
          </cell>
          <cell r="AJ1007">
            <v>0</v>
          </cell>
          <cell r="AK1007">
            <v>0</v>
          </cell>
          <cell r="AL1007">
            <v>0</v>
          </cell>
          <cell r="AM1007">
            <v>0.1</v>
          </cell>
          <cell r="AN1007">
            <v>0.1</v>
          </cell>
          <cell r="AO1007">
            <v>0.1</v>
          </cell>
          <cell r="AP1007">
            <v>0.1</v>
          </cell>
          <cell r="AQ1007">
            <v>0.1</v>
          </cell>
        </row>
        <row r="1009">
          <cell r="B1009" t="str">
            <v>Operating Income (% Revs)</v>
          </cell>
          <cell r="F1009">
            <v>0</v>
          </cell>
          <cell r="G1009">
            <v>0</v>
          </cell>
          <cell r="J1009">
            <v>0</v>
          </cell>
          <cell r="L1009">
            <v>0</v>
          </cell>
          <cell r="N1009">
            <v>0</v>
          </cell>
          <cell r="O1009">
            <v>0</v>
          </cell>
          <cell r="Q1009">
            <v>0</v>
          </cell>
          <cell r="S1009">
            <v>0</v>
          </cell>
          <cell r="AH1009">
            <v>0</v>
          </cell>
          <cell r="AI1009">
            <v>0</v>
          </cell>
          <cell r="AJ1009">
            <v>0</v>
          </cell>
        </row>
        <row r="1010">
          <cell r="B1010" t="str">
            <v>Non-Recurring&amp;Extraordinary Items (% Revs)</v>
          </cell>
          <cell r="F1010">
            <v>0</v>
          </cell>
          <cell r="G1010">
            <v>0</v>
          </cell>
          <cell r="J1010">
            <v>0</v>
          </cell>
          <cell r="L1010">
            <v>0</v>
          </cell>
          <cell r="N1010">
            <v>0</v>
          </cell>
          <cell r="O1010">
            <v>0</v>
          </cell>
          <cell r="Q1010">
            <v>0</v>
          </cell>
          <cell r="S1010">
            <v>0</v>
          </cell>
          <cell r="AH1010">
            <v>0</v>
          </cell>
          <cell r="AI1010">
            <v>0</v>
          </cell>
          <cell r="AJ1010">
            <v>0</v>
          </cell>
        </row>
        <row r="1011">
          <cell r="B1011" t="str">
            <v>Forex (% Revs)</v>
          </cell>
          <cell r="F1011">
            <v>0</v>
          </cell>
          <cell r="G1011">
            <v>0</v>
          </cell>
          <cell r="J1011">
            <v>0</v>
          </cell>
          <cell r="L1011">
            <v>0</v>
          </cell>
          <cell r="N1011">
            <v>0</v>
          </cell>
          <cell r="O1011">
            <v>0</v>
          </cell>
          <cell r="Q1011">
            <v>0</v>
          </cell>
          <cell r="S1011">
            <v>0</v>
          </cell>
          <cell r="AH1011">
            <v>0</v>
          </cell>
          <cell r="AI1011">
            <v>0</v>
          </cell>
          <cell r="AJ1011">
            <v>0</v>
          </cell>
          <cell r="AK1011" t="str">
            <v>Зарплата Оффшоры</v>
          </cell>
        </row>
        <row r="1012">
          <cell r="B1012" t="str">
            <v>Gain/(loss) from disposal of Fixed assets (% Revs)</v>
          </cell>
          <cell r="F1012">
            <v>0</v>
          </cell>
          <cell r="G1012">
            <v>0</v>
          </cell>
          <cell r="J1012">
            <v>0</v>
          </cell>
          <cell r="L1012">
            <v>0</v>
          </cell>
          <cell r="N1012">
            <v>0</v>
          </cell>
          <cell r="O1012">
            <v>0</v>
          </cell>
          <cell r="Q1012">
            <v>0</v>
          </cell>
          <cell r="S1012">
            <v>0</v>
          </cell>
          <cell r="AH1012">
            <v>0</v>
          </cell>
          <cell r="AI1012">
            <v>0</v>
          </cell>
          <cell r="AJ1012">
            <v>0</v>
          </cell>
          <cell r="AK1012" t="str">
            <v>Лиц. платежи</v>
          </cell>
        </row>
        <row r="1013">
          <cell r="B1013" t="str">
            <v>EBITA Margin</v>
          </cell>
          <cell r="F1013">
            <v>0</v>
          </cell>
          <cell r="G1013">
            <v>0</v>
          </cell>
          <cell r="J1013">
            <v>0</v>
          </cell>
          <cell r="L1013">
            <v>0</v>
          </cell>
          <cell r="N1013">
            <v>0</v>
          </cell>
          <cell r="O1013">
            <v>0</v>
          </cell>
          <cell r="Q1013">
            <v>0</v>
          </cell>
          <cell r="S1013">
            <v>0</v>
          </cell>
          <cell r="AH1013">
            <v>0</v>
          </cell>
          <cell r="AI1013">
            <v>0</v>
          </cell>
          <cell r="AJ1013">
            <v>0</v>
          </cell>
          <cell r="AK1013" t="str">
            <v>Для Проспекта, 1 = Да.</v>
          </cell>
        </row>
        <row r="1014">
          <cell r="AK1014">
            <v>0</v>
          </cell>
        </row>
        <row r="1016">
          <cell r="B1016" t="str">
            <v>INCOME STATEMENT - Non-Recurring&amp;Extraordinary Items (% Revs)</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MAIN"/>
      <sheetName val="DIV INC"/>
      <sheetName val="DIV INC A(P)"/>
      <sheetName val="Для обл. займа"/>
      <sheetName val="2003_Budget"/>
      <sheetName val="2004"/>
      <sheetName val="2005"/>
      <sheetName val="2006"/>
      <sheetName val="2007"/>
      <sheetName val="Сводная"/>
      <sheetName val=" Sales&amp;COGS_K"/>
      <sheetName val=" Sales&amp;COGS_N"/>
      <sheetName val=" Sales&amp;COGS_Kh"/>
      <sheetName val="DCF 3 "/>
      <sheetName val="Special dividend"/>
      <sheetName val="summary1"/>
      <sheetName val="Курс $"/>
      <sheetName val="Лист1"/>
      <sheetName val="In US$"/>
      <sheetName val="Budget 2003"/>
      <sheetName val="Бюджет &quot;Амур Пива&quot;"/>
      <sheetName val="Multiple"/>
      <sheetName val="Perpetuity"/>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Capital Expenditures"/>
    </sheetNames>
    <sheetDataSet>
      <sheetData sheetId="0"/>
      <sheetData sheetId="1" refreshError="1">
        <row r="11">
          <cell r="I11">
            <v>12</v>
          </cell>
          <cell r="K11" t="str">
            <v/>
          </cell>
          <cell r="L11">
            <v>2003</v>
          </cell>
        </row>
      </sheetData>
      <sheetData sheetId="2" refreshError="1"/>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row r="461">
          <cell r="G461">
            <v>0</v>
          </cell>
          <cell r="H461">
            <v>0</v>
          </cell>
          <cell r="I461">
            <v>57447</v>
          </cell>
          <cell r="J461">
            <v>124086.95851074401</v>
          </cell>
          <cell r="L461">
            <v>0</v>
          </cell>
          <cell r="M461">
            <v>57447</v>
          </cell>
          <cell r="N461">
            <v>124086.95851074401</v>
          </cell>
        </row>
        <row r="463">
          <cell r="G463">
            <v>0</v>
          </cell>
          <cell r="H463">
            <v>0</v>
          </cell>
          <cell r="I463">
            <v>37876</v>
          </cell>
          <cell r="J463">
            <v>83306.578546295874</v>
          </cell>
          <cell r="L463">
            <v>0</v>
          </cell>
          <cell r="M463">
            <v>37876</v>
          </cell>
          <cell r="N463">
            <v>83306.578546295874</v>
          </cell>
        </row>
        <row r="464">
          <cell r="G464">
            <v>0</v>
          </cell>
          <cell r="H464">
            <v>0</v>
          </cell>
          <cell r="I464">
            <v>0</v>
          </cell>
          <cell r="J464">
            <v>4517.5996625286225</v>
          </cell>
          <cell r="L464">
            <v>0</v>
          </cell>
          <cell r="M464">
            <v>0</v>
          </cell>
          <cell r="N464">
            <v>4517.5996625286225</v>
          </cell>
        </row>
        <row r="465">
          <cell r="G465" t="str">
            <v>______</v>
          </cell>
          <cell r="H465" t="str">
            <v>______</v>
          </cell>
          <cell r="I465" t="str">
            <v>______</v>
          </cell>
          <cell r="J465" t="str">
            <v>______</v>
          </cell>
          <cell r="L465" t="str">
            <v>______</v>
          </cell>
          <cell r="M465" t="str">
            <v>______</v>
          </cell>
          <cell r="N465" t="str">
            <v>______</v>
          </cell>
        </row>
        <row r="466">
          <cell r="G466">
            <v>0</v>
          </cell>
          <cell r="H466">
            <v>0</v>
          </cell>
          <cell r="I466">
            <v>19571</v>
          </cell>
          <cell r="J466">
            <v>36262.780301919513</v>
          </cell>
          <cell r="L466">
            <v>0</v>
          </cell>
          <cell r="M466">
            <v>19571</v>
          </cell>
          <cell r="N466">
            <v>36262.780301919513</v>
          </cell>
        </row>
        <row r="468">
          <cell r="G468">
            <v>0</v>
          </cell>
          <cell r="H468">
            <v>0</v>
          </cell>
          <cell r="I468">
            <v>11538</v>
          </cell>
          <cell r="J468">
            <v>3741.8906125655931</v>
          </cell>
          <cell r="L468">
            <v>0</v>
          </cell>
          <cell r="M468">
            <v>11538</v>
          </cell>
          <cell r="N468">
            <v>3741.8906125655931</v>
          </cell>
        </row>
        <row r="469">
          <cell r="G469">
            <v>0</v>
          </cell>
          <cell r="H469">
            <v>0</v>
          </cell>
          <cell r="I469">
            <v>0</v>
          </cell>
          <cell r="J469">
            <v>7096.5794921423858</v>
          </cell>
          <cell r="L469">
            <v>0</v>
          </cell>
          <cell r="M469">
            <v>0</v>
          </cell>
          <cell r="N469">
            <v>7096.5794921423858</v>
          </cell>
        </row>
        <row r="470">
          <cell r="G470" t="str">
            <v>______</v>
          </cell>
          <cell r="H470" t="str">
            <v>______</v>
          </cell>
          <cell r="I470" t="str">
            <v>______</v>
          </cell>
          <cell r="J470" t="str">
            <v>______</v>
          </cell>
          <cell r="L470" t="str">
            <v>______</v>
          </cell>
          <cell r="M470" t="str">
            <v>______</v>
          </cell>
          <cell r="N470" t="str">
            <v>______</v>
          </cell>
        </row>
        <row r="471">
          <cell r="G471">
            <v>0</v>
          </cell>
          <cell r="H471">
            <v>0</v>
          </cell>
          <cell r="I471">
            <v>8033</v>
          </cell>
          <cell r="J471">
            <v>25424.310197211533</v>
          </cell>
          <cell r="L471">
            <v>0</v>
          </cell>
          <cell r="M471">
            <v>8033</v>
          </cell>
          <cell r="N471">
            <v>25424.310197211533</v>
          </cell>
        </row>
        <row r="473">
          <cell r="G473">
            <v>0</v>
          </cell>
          <cell r="H473">
            <v>0</v>
          </cell>
          <cell r="I473">
            <v>-52</v>
          </cell>
          <cell r="J473">
            <v>-1192.8108961959449</v>
          </cell>
          <cell r="L473">
            <v>0</v>
          </cell>
          <cell r="M473">
            <v>-52</v>
          </cell>
          <cell r="N473">
            <v>-1192.8108961959449</v>
          </cell>
        </row>
        <row r="474">
          <cell r="G474">
            <v>0</v>
          </cell>
          <cell r="H474">
            <v>0</v>
          </cell>
          <cell r="I474">
            <v>-52</v>
          </cell>
          <cell r="J474">
            <v>-266.6506543842811</v>
          </cell>
          <cell r="L474">
            <v>0</v>
          </cell>
          <cell r="M474">
            <v>-52</v>
          </cell>
          <cell r="N474">
            <v>-266.6506543842811</v>
          </cell>
        </row>
        <row r="475">
          <cell r="G475">
            <v>0</v>
          </cell>
          <cell r="H475">
            <v>0</v>
          </cell>
          <cell r="I475">
            <v>0</v>
          </cell>
          <cell r="J475">
            <v>2</v>
          </cell>
          <cell r="L475">
            <v>0</v>
          </cell>
          <cell r="M475">
            <v>0</v>
          </cell>
          <cell r="N475">
            <v>2</v>
          </cell>
        </row>
        <row r="477">
          <cell r="G477">
            <v>0</v>
          </cell>
          <cell r="H477">
            <v>0</v>
          </cell>
          <cell r="I477">
            <v>7929</v>
          </cell>
          <cell r="J477">
            <v>23966.848646631308</v>
          </cell>
          <cell r="L477">
            <v>0</v>
          </cell>
          <cell r="M477">
            <v>7929</v>
          </cell>
          <cell r="N477">
            <v>23966.848646631308</v>
          </cell>
        </row>
        <row r="480">
          <cell r="G480">
            <v>0</v>
          </cell>
          <cell r="H480">
            <v>0</v>
          </cell>
          <cell r="I480">
            <v>629</v>
          </cell>
          <cell r="J480">
            <v>2470.8283941078093</v>
          </cell>
          <cell r="L480">
            <v>0</v>
          </cell>
          <cell r="M480">
            <v>629</v>
          </cell>
          <cell r="N480">
            <v>2470.8283941078093</v>
          </cell>
        </row>
        <row r="481">
          <cell r="G481" t="str">
            <v>______</v>
          </cell>
          <cell r="H481" t="str">
            <v>______</v>
          </cell>
          <cell r="I481" t="str">
            <v>______</v>
          </cell>
          <cell r="J481" t="str">
            <v>______</v>
          </cell>
          <cell r="L481" t="str">
            <v>______</v>
          </cell>
          <cell r="M481" t="str">
            <v>______</v>
          </cell>
          <cell r="N481" t="str">
            <v>______</v>
          </cell>
        </row>
        <row r="482">
          <cell r="G482">
            <v>0</v>
          </cell>
          <cell r="H482">
            <v>0</v>
          </cell>
          <cell r="I482">
            <v>7300</v>
          </cell>
          <cell r="J482">
            <v>21496.0202525235</v>
          </cell>
          <cell r="L482">
            <v>0</v>
          </cell>
          <cell r="M482">
            <v>7300</v>
          </cell>
          <cell r="N482">
            <v>21496.0202525235</v>
          </cell>
        </row>
        <row r="484">
          <cell r="G484">
            <v>0</v>
          </cell>
          <cell r="H484">
            <v>0</v>
          </cell>
          <cell r="I484">
            <v>0</v>
          </cell>
          <cell r="J484">
            <v>0</v>
          </cell>
          <cell r="L484">
            <v>0</v>
          </cell>
          <cell r="M484">
            <v>0</v>
          </cell>
          <cell r="N484">
            <v>0</v>
          </cell>
        </row>
        <row r="485">
          <cell r="G485">
            <v>0</v>
          </cell>
          <cell r="H485">
            <v>0</v>
          </cell>
          <cell r="I485">
            <v>0</v>
          </cell>
          <cell r="J485">
            <v>0</v>
          </cell>
          <cell r="L485">
            <v>0</v>
          </cell>
          <cell r="M485">
            <v>0</v>
          </cell>
          <cell r="N485">
            <v>0</v>
          </cell>
        </row>
        <row r="486">
          <cell r="G486" t="str">
            <v>______</v>
          </cell>
          <cell r="H486" t="str">
            <v>______</v>
          </cell>
          <cell r="I486" t="str">
            <v>______</v>
          </cell>
          <cell r="J486" t="str">
            <v>______</v>
          </cell>
          <cell r="L486" t="str">
            <v>______</v>
          </cell>
          <cell r="M486" t="str">
            <v>______</v>
          </cell>
          <cell r="N486" t="str">
            <v>______</v>
          </cell>
        </row>
        <row r="487">
          <cell r="G487">
            <v>0</v>
          </cell>
          <cell r="H487">
            <v>0</v>
          </cell>
          <cell r="I487">
            <v>7300</v>
          </cell>
          <cell r="J487">
            <v>21496.0202525235</v>
          </cell>
          <cell r="L487">
            <v>0</v>
          </cell>
          <cell r="M487">
            <v>7300</v>
          </cell>
          <cell r="N487">
            <v>21496.0202525235</v>
          </cell>
        </row>
        <row r="490">
          <cell r="G490">
            <v>0</v>
          </cell>
          <cell r="H490">
            <v>0</v>
          </cell>
          <cell r="I490">
            <v>0</v>
          </cell>
          <cell r="J490">
            <v>4022.4134954761225</v>
          </cell>
          <cell r="L490">
            <v>0</v>
          </cell>
          <cell r="M490">
            <v>0</v>
          </cell>
          <cell r="N490">
            <v>4022.4134954761225</v>
          </cell>
        </row>
        <row r="510">
          <cell r="G510" t="str">
            <v>______</v>
          </cell>
          <cell r="H510" t="str">
            <v>______</v>
          </cell>
          <cell r="I510" t="str">
            <v>______</v>
          </cell>
          <cell r="J510" t="str">
            <v>______</v>
          </cell>
          <cell r="L510" t="str">
            <v>______</v>
          </cell>
          <cell r="M510" t="str">
            <v>______</v>
          </cell>
          <cell r="N510" t="str">
            <v>______</v>
          </cell>
        </row>
        <row r="511">
          <cell r="G511">
            <v>0</v>
          </cell>
          <cell r="H511">
            <v>0</v>
          </cell>
          <cell r="I511">
            <v>0</v>
          </cell>
          <cell r="J511">
            <v>4022.4134954761225</v>
          </cell>
          <cell r="L511">
            <v>0</v>
          </cell>
          <cell r="M511">
            <v>0</v>
          </cell>
          <cell r="N511">
            <v>4022.4134954761225</v>
          </cell>
        </row>
        <row r="512">
          <cell r="G512">
            <v>0</v>
          </cell>
          <cell r="H512">
            <v>0</v>
          </cell>
          <cell r="I512">
            <v>0</v>
          </cell>
          <cell r="J512">
            <v>4022.4134954761225</v>
          </cell>
          <cell r="L512">
            <v>0</v>
          </cell>
          <cell r="M512">
            <v>0</v>
          </cell>
          <cell r="N512">
            <v>4022.4134954761225</v>
          </cell>
        </row>
        <row r="514">
          <cell r="G514">
            <v>0</v>
          </cell>
          <cell r="H514">
            <v>0</v>
          </cell>
          <cell r="I514">
            <v>0</v>
          </cell>
          <cell r="J514">
            <v>0</v>
          </cell>
          <cell r="L514">
            <v>0</v>
          </cell>
          <cell r="M514">
            <v>0</v>
          </cell>
          <cell r="N514">
            <v>0</v>
          </cell>
        </row>
        <row r="515">
          <cell r="G515">
            <v>0</v>
          </cell>
          <cell r="H515">
            <v>0</v>
          </cell>
          <cell r="I515">
            <v>0</v>
          </cell>
          <cell r="J515">
            <v>0</v>
          </cell>
          <cell r="L515">
            <v>0</v>
          </cell>
          <cell r="M515">
            <v>0</v>
          </cell>
          <cell r="N515">
            <v>0</v>
          </cell>
        </row>
        <row r="516">
          <cell r="G516">
            <v>0</v>
          </cell>
          <cell r="H516">
            <v>0</v>
          </cell>
          <cell r="I516">
            <v>0</v>
          </cell>
          <cell r="J516">
            <v>0</v>
          </cell>
          <cell r="L516">
            <v>0</v>
          </cell>
          <cell r="M516">
            <v>0</v>
          </cell>
          <cell r="N516">
            <v>0</v>
          </cell>
        </row>
        <row r="517">
          <cell r="G517">
            <v>0</v>
          </cell>
          <cell r="H517">
            <v>0</v>
          </cell>
          <cell r="I517">
            <v>0</v>
          </cell>
          <cell r="J517">
            <v>0</v>
          </cell>
          <cell r="L517">
            <v>0</v>
          </cell>
          <cell r="M517">
            <v>0</v>
          </cell>
          <cell r="N517">
            <v>0</v>
          </cell>
        </row>
        <row r="518">
          <cell r="G518">
            <v>0</v>
          </cell>
          <cell r="H518">
            <v>0</v>
          </cell>
          <cell r="I518">
            <v>0</v>
          </cell>
          <cell r="J518">
            <v>0</v>
          </cell>
          <cell r="L518">
            <v>0</v>
          </cell>
          <cell r="M518">
            <v>0</v>
          </cell>
          <cell r="N518">
            <v>0</v>
          </cell>
        </row>
        <row r="519">
          <cell r="G519" t="str">
            <v>______</v>
          </cell>
          <cell r="H519" t="str">
            <v>______</v>
          </cell>
          <cell r="I519" t="str">
            <v>______</v>
          </cell>
          <cell r="J519" t="str">
            <v>______</v>
          </cell>
          <cell r="L519" t="str">
            <v>______</v>
          </cell>
          <cell r="M519" t="str">
            <v>______</v>
          </cell>
          <cell r="N519" t="str">
            <v>______</v>
          </cell>
        </row>
        <row r="520">
          <cell r="G520">
            <v>0</v>
          </cell>
          <cell r="H520">
            <v>0</v>
          </cell>
          <cell r="I520">
            <v>7300</v>
          </cell>
          <cell r="J520">
            <v>17473.606757047379</v>
          </cell>
          <cell r="L520">
            <v>0</v>
          </cell>
          <cell r="M520">
            <v>7300</v>
          </cell>
          <cell r="N520">
            <v>17473.606757047379</v>
          </cell>
        </row>
        <row r="522">
          <cell r="G522">
            <v>1999</v>
          </cell>
          <cell r="H522">
            <v>2000</v>
          </cell>
          <cell r="I522">
            <v>2001</v>
          </cell>
          <cell r="J522">
            <v>2002</v>
          </cell>
          <cell r="L522">
            <v>2001</v>
          </cell>
          <cell r="M522">
            <v>2002</v>
          </cell>
          <cell r="N522">
            <v>2003</v>
          </cell>
        </row>
        <row r="525">
          <cell r="G525">
            <v>0</v>
          </cell>
          <cell r="H525">
            <v>0</v>
          </cell>
          <cell r="I525">
            <v>0</v>
          </cell>
          <cell r="J525">
            <v>1582.7825796644183</v>
          </cell>
          <cell r="L525">
            <v>0</v>
          </cell>
          <cell r="M525">
            <v>0</v>
          </cell>
          <cell r="N525">
            <v>1582.7825796644183</v>
          </cell>
        </row>
        <row r="526">
          <cell r="G526">
            <v>0</v>
          </cell>
          <cell r="H526">
            <v>0</v>
          </cell>
          <cell r="I526">
            <v>0</v>
          </cell>
          <cell r="J526">
            <v>0</v>
          </cell>
          <cell r="L526">
            <v>0</v>
          </cell>
          <cell r="M526">
            <v>0</v>
          </cell>
          <cell r="N526">
            <v>0</v>
          </cell>
        </row>
        <row r="527">
          <cell r="G527" t="str">
            <v>______</v>
          </cell>
          <cell r="H527" t="str">
            <v>______</v>
          </cell>
          <cell r="I527" t="str">
            <v>______</v>
          </cell>
          <cell r="J527" t="str">
            <v>______</v>
          </cell>
          <cell r="L527" t="str">
            <v>______</v>
          </cell>
          <cell r="M527" t="str">
            <v>______</v>
          </cell>
          <cell r="N527" t="str">
            <v>______</v>
          </cell>
        </row>
        <row r="528">
          <cell r="G528">
            <v>0</v>
          </cell>
          <cell r="H528">
            <v>0</v>
          </cell>
          <cell r="I528">
            <v>0</v>
          </cell>
          <cell r="J528">
            <v>1582.7825796644183</v>
          </cell>
          <cell r="L528">
            <v>0</v>
          </cell>
          <cell r="M528">
            <v>0</v>
          </cell>
          <cell r="N528">
            <v>1582.7825796644183</v>
          </cell>
        </row>
        <row r="529">
          <cell r="G529" t="str">
            <v>______</v>
          </cell>
          <cell r="H529" t="str">
            <v>______</v>
          </cell>
          <cell r="I529" t="str">
            <v>______</v>
          </cell>
          <cell r="J529" t="str">
            <v>______</v>
          </cell>
          <cell r="L529" t="str">
            <v>______</v>
          </cell>
          <cell r="M529" t="str">
            <v>______</v>
          </cell>
          <cell r="N529" t="str">
            <v>______</v>
          </cell>
        </row>
        <row r="530">
          <cell r="G530">
            <v>0</v>
          </cell>
          <cell r="H530">
            <v>0</v>
          </cell>
          <cell r="I530">
            <v>7300</v>
          </cell>
          <cell r="J530">
            <v>15890.824177382961</v>
          </cell>
          <cell r="L530">
            <v>0</v>
          </cell>
          <cell r="M530">
            <v>7300</v>
          </cell>
          <cell r="N530">
            <v>15890.824177382961</v>
          </cell>
        </row>
        <row r="532">
          <cell r="G532">
            <v>0</v>
          </cell>
          <cell r="H532">
            <v>0</v>
          </cell>
          <cell r="I532">
            <v>0</v>
          </cell>
          <cell r="J532">
            <v>0</v>
          </cell>
          <cell r="L532">
            <v>0</v>
          </cell>
          <cell r="M532">
            <v>0</v>
          </cell>
          <cell r="N532">
            <v>0</v>
          </cell>
        </row>
        <row r="533">
          <cell r="G533">
            <v>0</v>
          </cell>
          <cell r="H533">
            <v>0</v>
          </cell>
          <cell r="I533">
            <v>0</v>
          </cell>
          <cell r="J533">
            <v>0</v>
          </cell>
          <cell r="L533">
            <v>0</v>
          </cell>
          <cell r="M533">
            <v>0</v>
          </cell>
          <cell r="N533">
            <v>0</v>
          </cell>
        </row>
        <row r="534">
          <cell r="G534">
            <v>0</v>
          </cell>
          <cell r="H534">
            <v>0</v>
          </cell>
          <cell r="I534">
            <v>0</v>
          </cell>
          <cell r="J534">
            <v>0</v>
          </cell>
          <cell r="L534">
            <v>0</v>
          </cell>
          <cell r="M534">
            <v>0</v>
          </cell>
          <cell r="N534">
            <v>0</v>
          </cell>
        </row>
        <row r="535">
          <cell r="G535">
            <v>0</v>
          </cell>
          <cell r="H535">
            <v>0</v>
          </cell>
          <cell r="I535">
            <v>0</v>
          </cell>
          <cell r="J535">
            <v>0</v>
          </cell>
          <cell r="L535">
            <v>0</v>
          </cell>
          <cell r="M535">
            <v>0</v>
          </cell>
          <cell r="N535">
            <v>0</v>
          </cell>
        </row>
        <row r="536">
          <cell r="G536">
            <v>0</v>
          </cell>
          <cell r="H536">
            <v>0</v>
          </cell>
          <cell r="I536">
            <v>0</v>
          </cell>
          <cell r="J536">
            <v>0</v>
          </cell>
          <cell r="L536">
            <v>0</v>
          </cell>
          <cell r="M536">
            <v>0</v>
          </cell>
          <cell r="N536">
            <v>0</v>
          </cell>
        </row>
        <row r="537">
          <cell r="G537">
            <v>0</v>
          </cell>
          <cell r="H537">
            <v>0</v>
          </cell>
          <cell r="I537">
            <v>0</v>
          </cell>
          <cell r="J537">
            <v>0</v>
          </cell>
          <cell r="L537">
            <v>0</v>
          </cell>
          <cell r="M537">
            <v>0</v>
          </cell>
          <cell r="N537">
            <v>0</v>
          </cell>
        </row>
        <row r="538">
          <cell r="G538" t="str">
            <v>______</v>
          </cell>
          <cell r="H538" t="str">
            <v>______</v>
          </cell>
          <cell r="I538" t="str">
            <v>______</v>
          </cell>
          <cell r="J538" t="str">
            <v>______</v>
          </cell>
          <cell r="L538" t="str">
            <v>______</v>
          </cell>
          <cell r="M538" t="str">
            <v>______</v>
          </cell>
          <cell r="N538" t="str">
            <v>______</v>
          </cell>
        </row>
        <row r="539">
          <cell r="G539">
            <v>0</v>
          </cell>
          <cell r="H539">
            <v>0</v>
          </cell>
          <cell r="I539">
            <v>7300</v>
          </cell>
          <cell r="J539">
            <v>15890.824177382961</v>
          </cell>
          <cell r="L539">
            <v>0</v>
          </cell>
          <cell r="M539">
            <v>7300</v>
          </cell>
          <cell r="N539">
            <v>15890.824177382961</v>
          </cell>
        </row>
        <row r="548">
          <cell r="G548">
            <v>0</v>
          </cell>
          <cell r="H548">
            <v>0</v>
          </cell>
          <cell r="I548">
            <v>7300</v>
          </cell>
          <cell r="J548">
            <v>15890.824177382961</v>
          </cell>
          <cell r="L548">
            <v>0</v>
          </cell>
          <cell r="M548">
            <v>7300</v>
          </cell>
          <cell r="N548">
            <v>15890.824177382961</v>
          </cell>
        </row>
        <row r="550">
          <cell r="G550">
            <v>0</v>
          </cell>
          <cell r="H550">
            <v>0</v>
          </cell>
          <cell r="I550">
            <v>629</v>
          </cell>
          <cell r="J550">
            <v>2470.8283941078093</v>
          </cell>
          <cell r="L550">
            <v>0</v>
          </cell>
          <cell r="M550">
            <v>629</v>
          </cell>
          <cell r="N550">
            <v>2470.8283941078093</v>
          </cell>
        </row>
        <row r="551">
          <cell r="G551">
            <v>0</v>
          </cell>
          <cell r="H551">
            <v>0</v>
          </cell>
          <cell r="I551">
            <v>0</v>
          </cell>
          <cell r="J551">
            <v>0</v>
          </cell>
          <cell r="L551">
            <v>0</v>
          </cell>
          <cell r="M551">
            <v>0</v>
          </cell>
          <cell r="N551">
            <v>0</v>
          </cell>
        </row>
        <row r="552">
          <cell r="G552">
            <v>0</v>
          </cell>
          <cell r="H552">
            <v>0</v>
          </cell>
          <cell r="I552">
            <v>0</v>
          </cell>
          <cell r="J552">
            <v>0</v>
          </cell>
          <cell r="L552">
            <v>0</v>
          </cell>
          <cell r="M552">
            <v>0</v>
          </cell>
          <cell r="N552">
            <v>0</v>
          </cell>
        </row>
        <row r="553">
          <cell r="G553">
            <v>0</v>
          </cell>
          <cell r="H553">
            <v>0</v>
          </cell>
          <cell r="I553">
            <v>0</v>
          </cell>
          <cell r="J553">
            <v>0</v>
          </cell>
          <cell r="L553">
            <v>0</v>
          </cell>
          <cell r="M553">
            <v>0</v>
          </cell>
          <cell r="N553">
            <v>0</v>
          </cell>
        </row>
        <row r="554">
          <cell r="G554">
            <v>0</v>
          </cell>
          <cell r="H554">
            <v>0</v>
          </cell>
          <cell r="I554">
            <v>0</v>
          </cell>
          <cell r="J554">
            <v>0</v>
          </cell>
          <cell r="L554">
            <v>0</v>
          </cell>
          <cell r="M554">
            <v>0</v>
          </cell>
          <cell r="N554">
            <v>0</v>
          </cell>
        </row>
        <row r="555">
          <cell r="G555">
            <v>0</v>
          </cell>
          <cell r="H555">
            <v>0</v>
          </cell>
          <cell r="I555">
            <v>0</v>
          </cell>
          <cell r="J555">
            <v>0</v>
          </cell>
          <cell r="L555">
            <v>0</v>
          </cell>
          <cell r="M555">
            <v>0</v>
          </cell>
          <cell r="N555">
            <v>0</v>
          </cell>
        </row>
        <row r="556">
          <cell r="G556">
            <v>0</v>
          </cell>
          <cell r="H556">
            <v>0</v>
          </cell>
          <cell r="I556">
            <v>0</v>
          </cell>
          <cell r="J556">
            <v>0</v>
          </cell>
          <cell r="L556">
            <v>0</v>
          </cell>
          <cell r="M556">
            <v>0</v>
          </cell>
          <cell r="N556">
            <v>0</v>
          </cell>
        </row>
        <row r="557">
          <cell r="G557">
            <v>0</v>
          </cell>
          <cell r="H557">
            <v>0</v>
          </cell>
          <cell r="I557">
            <v>0</v>
          </cell>
          <cell r="J557">
            <v>0</v>
          </cell>
          <cell r="L557">
            <v>0</v>
          </cell>
          <cell r="M557">
            <v>0</v>
          </cell>
          <cell r="N557">
            <v>0</v>
          </cell>
        </row>
        <row r="558">
          <cell r="G558">
            <v>0</v>
          </cell>
          <cell r="H558">
            <v>0</v>
          </cell>
          <cell r="I558">
            <v>0</v>
          </cell>
          <cell r="J558">
            <v>0</v>
          </cell>
          <cell r="L558">
            <v>0</v>
          </cell>
          <cell r="M558">
            <v>0</v>
          </cell>
          <cell r="N558">
            <v>0</v>
          </cell>
        </row>
        <row r="559">
          <cell r="G559">
            <v>0</v>
          </cell>
          <cell r="H559">
            <v>0</v>
          </cell>
          <cell r="I559">
            <v>0</v>
          </cell>
          <cell r="J559">
            <v>0</v>
          </cell>
          <cell r="L559">
            <v>0</v>
          </cell>
          <cell r="M559">
            <v>0</v>
          </cell>
          <cell r="N559">
            <v>0</v>
          </cell>
        </row>
        <row r="560">
          <cell r="G560">
            <v>0</v>
          </cell>
          <cell r="H560">
            <v>0</v>
          </cell>
          <cell r="I560">
            <v>0</v>
          </cell>
          <cell r="J560">
            <v>0</v>
          </cell>
          <cell r="L560">
            <v>0</v>
          </cell>
          <cell r="M560">
            <v>0</v>
          </cell>
          <cell r="N560">
            <v>0</v>
          </cell>
        </row>
        <row r="561">
          <cell r="G561" t="str">
            <v>______</v>
          </cell>
          <cell r="H561" t="str">
            <v>______</v>
          </cell>
          <cell r="I561" t="str">
            <v>______</v>
          </cell>
          <cell r="J561" t="str">
            <v>______</v>
          </cell>
          <cell r="L561" t="str">
            <v>______</v>
          </cell>
          <cell r="M561" t="str">
            <v>______</v>
          </cell>
          <cell r="N561" t="str">
            <v>______</v>
          </cell>
        </row>
        <row r="562">
          <cell r="G562">
            <v>0</v>
          </cell>
          <cell r="H562">
            <v>0</v>
          </cell>
          <cell r="I562">
            <v>7929</v>
          </cell>
          <cell r="J562">
            <v>18361.652571490769</v>
          </cell>
          <cell r="L562">
            <v>0</v>
          </cell>
          <cell r="M562">
            <v>7929</v>
          </cell>
          <cell r="N562">
            <v>18361.652571490769</v>
          </cell>
        </row>
        <row r="565">
          <cell r="H565">
            <v>0</v>
          </cell>
          <cell r="I565">
            <v>0</v>
          </cell>
          <cell r="J565">
            <v>-24215.473815562058</v>
          </cell>
          <cell r="M565">
            <v>0</v>
          </cell>
          <cell r="N565">
            <v>0</v>
          </cell>
        </row>
        <row r="566">
          <cell r="H566">
            <v>0</v>
          </cell>
          <cell r="I566">
            <v>0</v>
          </cell>
          <cell r="J566">
            <v>-15763</v>
          </cell>
          <cell r="M566">
            <v>0</v>
          </cell>
          <cell r="N566">
            <v>0</v>
          </cell>
        </row>
        <row r="567">
          <cell r="H567">
            <v>0</v>
          </cell>
          <cell r="I567">
            <v>0</v>
          </cell>
          <cell r="J567">
            <v>0</v>
          </cell>
          <cell r="M567">
            <v>0</v>
          </cell>
          <cell r="N567">
            <v>0</v>
          </cell>
        </row>
        <row r="568">
          <cell r="H568">
            <v>0</v>
          </cell>
          <cell r="I568">
            <v>0</v>
          </cell>
          <cell r="J568">
            <v>-7250</v>
          </cell>
          <cell r="M568">
            <v>0</v>
          </cell>
          <cell r="N568">
            <v>0</v>
          </cell>
        </row>
        <row r="569">
          <cell r="H569">
            <v>0</v>
          </cell>
          <cell r="I569">
            <v>0</v>
          </cell>
          <cell r="J569">
            <v>0</v>
          </cell>
          <cell r="M569">
            <v>0</v>
          </cell>
          <cell r="N569">
            <v>0</v>
          </cell>
        </row>
        <row r="570">
          <cell r="H570">
            <v>0</v>
          </cell>
          <cell r="I570">
            <v>0</v>
          </cell>
          <cell r="J570">
            <v>0</v>
          </cell>
          <cell r="M570">
            <v>0</v>
          </cell>
          <cell r="N570">
            <v>0</v>
          </cell>
        </row>
        <row r="571">
          <cell r="H571">
            <v>0</v>
          </cell>
          <cell r="I571">
            <v>0</v>
          </cell>
          <cell r="J571">
            <v>31219</v>
          </cell>
          <cell r="M571">
            <v>0</v>
          </cell>
          <cell r="N571">
            <v>0</v>
          </cell>
        </row>
        <row r="572">
          <cell r="H572">
            <v>0</v>
          </cell>
          <cell r="I572">
            <v>0</v>
          </cell>
          <cell r="J572">
            <v>77</v>
          </cell>
          <cell r="M572">
            <v>0</v>
          </cell>
          <cell r="N572">
            <v>0</v>
          </cell>
        </row>
        <row r="573">
          <cell r="H573">
            <v>0</v>
          </cell>
          <cell r="I573">
            <v>0</v>
          </cell>
          <cell r="J573">
            <v>0</v>
          </cell>
          <cell r="M573">
            <v>0</v>
          </cell>
          <cell r="N573">
            <v>0</v>
          </cell>
        </row>
        <row r="574">
          <cell r="H574">
            <v>0</v>
          </cell>
          <cell r="I574">
            <v>0</v>
          </cell>
          <cell r="J574">
            <v>0</v>
          </cell>
          <cell r="M574">
            <v>0</v>
          </cell>
          <cell r="N574">
            <v>0</v>
          </cell>
        </row>
        <row r="575">
          <cell r="H575">
            <v>0</v>
          </cell>
          <cell r="I575">
            <v>0</v>
          </cell>
          <cell r="J575">
            <v>5203</v>
          </cell>
          <cell r="M575">
            <v>0</v>
          </cell>
          <cell r="N575">
            <v>0</v>
          </cell>
        </row>
        <row r="576">
          <cell r="H576">
            <v>0</v>
          </cell>
          <cell r="I576">
            <v>0</v>
          </cell>
          <cell r="J576">
            <v>12149</v>
          </cell>
          <cell r="M576">
            <v>0</v>
          </cell>
          <cell r="N576">
            <v>0</v>
          </cell>
        </row>
        <row r="577">
          <cell r="H577">
            <v>0</v>
          </cell>
          <cell r="I577">
            <v>0</v>
          </cell>
          <cell r="J577">
            <v>7067</v>
          </cell>
          <cell r="M577">
            <v>0</v>
          </cell>
          <cell r="N577">
            <v>0</v>
          </cell>
        </row>
        <row r="578">
          <cell r="H578">
            <v>0</v>
          </cell>
          <cell r="I578">
            <v>0</v>
          </cell>
          <cell r="J578">
            <v>0</v>
          </cell>
          <cell r="M578">
            <v>0</v>
          </cell>
          <cell r="N578">
            <v>0</v>
          </cell>
        </row>
        <row r="579">
          <cell r="H579" t="str">
            <v>______</v>
          </cell>
          <cell r="I579" t="str">
            <v>______</v>
          </cell>
          <cell r="J579" t="str">
            <v>______</v>
          </cell>
          <cell r="M579" t="str">
            <v>______</v>
          </cell>
          <cell r="N579" t="str">
            <v>______</v>
          </cell>
        </row>
        <row r="580">
          <cell r="H580">
            <v>0</v>
          </cell>
          <cell r="I580">
            <v>0</v>
          </cell>
          <cell r="J580">
            <v>8486.526184437942</v>
          </cell>
          <cell r="M580">
            <v>0</v>
          </cell>
          <cell r="N580">
            <v>0</v>
          </cell>
        </row>
        <row r="581">
          <cell r="H581" t="str">
            <v>______</v>
          </cell>
          <cell r="I581" t="str">
            <v>______</v>
          </cell>
          <cell r="J581" t="str">
            <v>______</v>
          </cell>
          <cell r="M581" t="str">
            <v>______</v>
          </cell>
          <cell r="N581" t="str">
            <v>______</v>
          </cell>
        </row>
        <row r="582">
          <cell r="H582">
            <v>0</v>
          </cell>
          <cell r="I582">
            <v>7929</v>
          </cell>
          <cell r="J582">
            <v>26848.178755928711</v>
          </cell>
          <cell r="M582">
            <v>7929</v>
          </cell>
          <cell r="N582">
            <v>18361.652571490769</v>
          </cell>
        </row>
        <row r="584">
          <cell r="H584">
            <v>0</v>
          </cell>
          <cell r="I584">
            <v>0</v>
          </cell>
          <cell r="J584">
            <v>0</v>
          </cell>
          <cell r="M584">
            <v>0</v>
          </cell>
          <cell r="N584">
            <v>0</v>
          </cell>
        </row>
        <row r="585">
          <cell r="H585">
            <v>0</v>
          </cell>
          <cell r="I585">
            <v>0</v>
          </cell>
          <cell r="J585">
            <v>0</v>
          </cell>
          <cell r="M585">
            <v>0</v>
          </cell>
          <cell r="N585">
            <v>0</v>
          </cell>
        </row>
        <row r="586">
          <cell r="H586" t="str">
            <v>______</v>
          </cell>
          <cell r="I586" t="str">
            <v>______</v>
          </cell>
          <cell r="J586" t="str">
            <v>______</v>
          </cell>
          <cell r="M586" t="str">
            <v>______</v>
          </cell>
          <cell r="N586" t="str">
            <v>______</v>
          </cell>
        </row>
        <row r="587">
          <cell r="H587">
            <v>0</v>
          </cell>
          <cell r="I587">
            <v>7929</v>
          </cell>
          <cell r="J587">
            <v>26848.178755928711</v>
          </cell>
          <cell r="M587">
            <v>7929</v>
          </cell>
          <cell r="N587">
            <v>18361.652571490769</v>
          </cell>
        </row>
        <row r="590">
          <cell r="H590">
            <v>0</v>
          </cell>
          <cell r="I590">
            <v>0</v>
          </cell>
          <cell r="J590">
            <v>0</v>
          </cell>
          <cell r="M590">
            <v>0</v>
          </cell>
          <cell r="N590">
            <v>0</v>
          </cell>
        </row>
        <row r="591">
          <cell r="H591">
            <v>0</v>
          </cell>
          <cell r="I591">
            <v>0</v>
          </cell>
          <cell r="J591">
            <v>169345</v>
          </cell>
          <cell r="M591">
            <v>0</v>
          </cell>
          <cell r="N591">
            <v>169345</v>
          </cell>
        </row>
        <row r="593">
          <cell r="H593">
            <v>0</v>
          </cell>
          <cell r="I593">
            <v>0</v>
          </cell>
          <cell r="J593">
            <v>-15076</v>
          </cell>
          <cell r="M593">
            <v>0</v>
          </cell>
          <cell r="N593">
            <v>0</v>
          </cell>
        </row>
        <row r="594">
          <cell r="H594">
            <v>0</v>
          </cell>
          <cell r="I594">
            <v>0</v>
          </cell>
          <cell r="J594">
            <v>0</v>
          </cell>
          <cell r="M594">
            <v>0</v>
          </cell>
          <cell r="N594">
            <v>0</v>
          </cell>
        </row>
        <row r="595">
          <cell r="H595">
            <v>0</v>
          </cell>
          <cell r="I595">
            <v>0</v>
          </cell>
          <cell r="J595">
            <v>-792</v>
          </cell>
          <cell r="M595">
            <v>0</v>
          </cell>
          <cell r="N595">
            <v>0</v>
          </cell>
        </row>
        <row r="596">
          <cell r="H596">
            <v>0</v>
          </cell>
          <cell r="I596">
            <v>0</v>
          </cell>
          <cell r="J596">
            <v>0</v>
          </cell>
          <cell r="M596">
            <v>0</v>
          </cell>
          <cell r="N596">
            <v>0</v>
          </cell>
        </row>
        <row r="597">
          <cell r="H597">
            <v>0</v>
          </cell>
          <cell r="I597">
            <v>0</v>
          </cell>
          <cell r="J597">
            <v>-127233</v>
          </cell>
          <cell r="M597">
            <v>0</v>
          </cell>
          <cell r="N597">
            <v>0</v>
          </cell>
        </row>
        <row r="598">
          <cell r="H598">
            <v>0</v>
          </cell>
          <cell r="I598">
            <v>0</v>
          </cell>
          <cell r="J598">
            <v>-431.99062882533048</v>
          </cell>
          <cell r="M598">
            <v>0</v>
          </cell>
          <cell r="N598">
            <v>0</v>
          </cell>
        </row>
        <row r="599">
          <cell r="H599">
            <v>0</v>
          </cell>
          <cell r="I599">
            <v>0</v>
          </cell>
          <cell r="J599">
            <v>10816</v>
          </cell>
          <cell r="M599">
            <v>0</v>
          </cell>
          <cell r="N599">
            <v>0</v>
          </cell>
        </row>
        <row r="600">
          <cell r="H600">
            <v>0</v>
          </cell>
          <cell r="I600">
            <v>0</v>
          </cell>
          <cell r="J600">
            <v>2050</v>
          </cell>
          <cell r="M600">
            <v>0</v>
          </cell>
          <cell r="N600">
            <v>0</v>
          </cell>
        </row>
        <row r="601">
          <cell r="H601">
            <v>0</v>
          </cell>
          <cell r="I601">
            <v>0</v>
          </cell>
          <cell r="J601">
            <v>0</v>
          </cell>
          <cell r="M601">
            <v>0</v>
          </cell>
          <cell r="N601">
            <v>0</v>
          </cell>
        </row>
        <row r="602">
          <cell r="H602">
            <v>0</v>
          </cell>
          <cell r="I602">
            <v>0</v>
          </cell>
          <cell r="J602">
            <v>0</v>
          </cell>
          <cell r="M602">
            <v>0</v>
          </cell>
          <cell r="N602">
            <v>0</v>
          </cell>
        </row>
        <row r="603">
          <cell r="H603">
            <v>0</v>
          </cell>
          <cell r="I603">
            <v>0</v>
          </cell>
          <cell r="J603">
            <v>3186</v>
          </cell>
          <cell r="M603">
            <v>0</v>
          </cell>
          <cell r="N603">
            <v>0</v>
          </cell>
        </row>
        <row r="604">
          <cell r="H604">
            <v>0</v>
          </cell>
          <cell r="I604">
            <v>0</v>
          </cell>
          <cell r="J604">
            <v>867</v>
          </cell>
          <cell r="M604">
            <v>0</v>
          </cell>
          <cell r="N604">
            <v>0</v>
          </cell>
        </row>
        <row r="605">
          <cell r="H605">
            <v>0</v>
          </cell>
          <cell r="I605">
            <v>0</v>
          </cell>
          <cell r="J605">
            <v>0</v>
          </cell>
          <cell r="M605">
            <v>0</v>
          </cell>
          <cell r="N605">
            <v>0</v>
          </cell>
        </row>
        <row r="606">
          <cell r="H606">
            <v>0</v>
          </cell>
          <cell r="I606">
            <v>0</v>
          </cell>
          <cell r="J606">
            <v>0</v>
          </cell>
          <cell r="M606">
            <v>0</v>
          </cell>
          <cell r="N606">
            <v>0</v>
          </cell>
        </row>
        <row r="608">
          <cell r="H608">
            <v>0</v>
          </cell>
          <cell r="I608">
            <v>7929</v>
          </cell>
          <cell r="J608">
            <v>69579.188127103378</v>
          </cell>
          <cell r="M608">
            <v>7929</v>
          </cell>
          <cell r="N608">
            <v>187706.65257149076</v>
          </cell>
        </row>
        <row r="614">
          <cell r="H614">
            <v>0</v>
          </cell>
          <cell r="I614">
            <v>0</v>
          </cell>
          <cell r="J614">
            <v>1398</v>
          </cell>
          <cell r="M614">
            <v>0</v>
          </cell>
          <cell r="N614">
            <v>1398</v>
          </cell>
        </row>
        <row r="632">
          <cell r="H632" t="str">
            <v>______</v>
          </cell>
          <cell r="I632" t="str">
            <v>______</v>
          </cell>
          <cell r="J632" t="str">
            <v>______</v>
          </cell>
          <cell r="M632" t="str">
            <v>______</v>
          </cell>
          <cell r="N632" t="str">
            <v>______</v>
          </cell>
        </row>
        <row r="633">
          <cell r="H633">
            <v>0</v>
          </cell>
          <cell r="I633">
            <v>0</v>
          </cell>
          <cell r="J633">
            <v>1398</v>
          </cell>
          <cell r="M633">
            <v>0</v>
          </cell>
          <cell r="N633">
            <v>1398</v>
          </cell>
        </row>
        <row r="635">
          <cell r="H635">
            <v>0</v>
          </cell>
          <cell r="I635">
            <v>0</v>
          </cell>
          <cell r="J635">
            <v>0</v>
          </cell>
          <cell r="M635">
            <v>0</v>
          </cell>
          <cell r="N635">
            <v>0</v>
          </cell>
        </row>
        <row r="636">
          <cell r="H636">
            <v>0</v>
          </cell>
          <cell r="I636">
            <v>0</v>
          </cell>
          <cell r="J636">
            <v>0</v>
          </cell>
          <cell r="M636">
            <v>0</v>
          </cell>
          <cell r="N636">
            <v>0</v>
          </cell>
        </row>
        <row r="637">
          <cell r="H637" t="str">
            <v>______</v>
          </cell>
          <cell r="I637" t="str">
            <v>______</v>
          </cell>
          <cell r="J637" t="str">
            <v>______</v>
          </cell>
          <cell r="M637" t="str">
            <v>______</v>
          </cell>
          <cell r="N637" t="str">
            <v>______</v>
          </cell>
        </row>
        <row r="665">
          <cell r="H665">
            <v>0</v>
          </cell>
          <cell r="I665">
            <v>7929</v>
          </cell>
          <cell r="J665">
            <v>68181.188127103378</v>
          </cell>
          <cell r="M665">
            <v>7929</v>
          </cell>
          <cell r="N665">
            <v>186308.65257149076</v>
          </cell>
        </row>
        <row r="667">
          <cell r="H667">
            <v>0</v>
          </cell>
          <cell r="I667">
            <v>0</v>
          </cell>
          <cell r="J667">
            <v>5397</v>
          </cell>
          <cell r="M667">
            <v>0</v>
          </cell>
          <cell r="N667">
            <v>0</v>
          </cell>
        </row>
        <row r="676">
          <cell r="G676">
            <v>0</v>
          </cell>
          <cell r="H676">
            <v>0</v>
          </cell>
          <cell r="I676">
            <v>0</v>
          </cell>
          <cell r="J676">
            <v>5397</v>
          </cell>
          <cell r="L676">
            <v>0</v>
          </cell>
          <cell r="M676">
            <v>0</v>
          </cell>
          <cell r="N676">
            <v>0</v>
          </cell>
        </row>
        <row r="677">
          <cell r="G677">
            <v>0</v>
          </cell>
          <cell r="H677">
            <v>0</v>
          </cell>
          <cell r="I677">
            <v>0</v>
          </cell>
          <cell r="J677">
            <v>24215.473815562058</v>
          </cell>
          <cell r="L677">
            <v>0</v>
          </cell>
          <cell r="M677">
            <v>0</v>
          </cell>
          <cell r="N677">
            <v>0</v>
          </cell>
        </row>
        <row r="678">
          <cell r="G678">
            <v>0</v>
          </cell>
          <cell r="H678">
            <v>0</v>
          </cell>
          <cell r="I678">
            <v>0</v>
          </cell>
          <cell r="J678">
            <v>15763</v>
          </cell>
          <cell r="L678">
            <v>0</v>
          </cell>
          <cell r="M678">
            <v>0</v>
          </cell>
          <cell r="N678">
            <v>0</v>
          </cell>
        </row>
        <row r="679">
          <cell r="G679">
            <v>0</v>
          </cell>
          <cell r="H679">
            <v>0</v>
          </cell>
          <cell r="I679">
            <v>0</v>
          </cell>
          <cell r="J679">
            <v>0</v>
          </cell>
          <cell r="L679">
            <v>0</v>
          </cell>
          <cell r="M679">
            <v>0</v>
          </cell>
          <cell r="N679">
            <v>0</v>
          </cell>
        </row>
        <row r="680">
          <cell r="G680">
            <v>0</v>
          </cell>
          <cell r="H680">
            <v>0</v>
          </cell>
          <cell r="I680">
            <v>0</v>
          </cell>
          <cell r="J680">
            <v>7250</v>
          </cell>
          <cell r="L680">
            <v>0</v>
          </cell>
          <cell r="M680">
            <v>0</v>
          </cell>
          <cell r="N680">
            <v>0</v>
          </cell>
        </row>
        <row r="681">
          <cell r="G681">
            <v>0</v>
          </cell>
          <cell r="H681">
            <v>0</v>
          </cell>
          <cell r="I681">
            <v>0</v>
          </cell>
          <cell r="J681">
            <v>0</v>
          </cell>
          <cell r="L681">
            <v>0</v>
          </cell>
          <cell r="M681">
            <v>0</v>
          </cell>
          <cell r="N681">
            <v>0</v>
          </cell>
        </row>
        <row r="682">
          <cell r="G682">
            <v>0</v>
          </cell>
          <cell r="H682">
            <v>0</v>
          </cell>
          <cell r="I682">
            <v>0</v>
          </cell>
          <cell r="J682">
            <v>0</v>
          </cell>
          <cell r="L682">
            <v>0</v>
          </cell>
          <cell r="M682">
            <v>0</v>
          </cell>
          <cell r="N682">
            <v>0</v>
          </cell>
        </row>
        <row r="683">
          <cell r="G683" t="str">
            <v>______</v>
          </cell>
          <cell r="H683" t="str">
            <v>______</v>
          </cell>
          <cell r="I683" t="str">
            <v>______</v>
          </cell>
          <cell r="J683" t="str">
            <v>______</v>
          </cell>
          <cell r="L683" t="str">
            <v>______</v>
          </cell>
          <cell r="M683" t="str">
            <v>______</v>
          </cell>
          <cell r="N683" t="str">
            <v>______</v>
          </cell>
        </row>
        <row r="684">
          <cell r="G684">
            <v>0</v>
          </cell>
          <cell r="H684">
            <v>0</v>
          </cell>
          <cell r="I684">
            <v>0</v>
          </cell>
          <cell r="J684">
            <v>52625.473815562058</v>
          </cell>
          <cell r="L684">
            <v>0</v>
          </cell>
          <cell r="M684">
            <v>0</v>
          </cell>
          <cell r="N684">
            <v>0</v>
          </cell>
        </row>
        <row r="686">
          <cell r="G686">
            <v>0</v>
          </cell>
          <cell r="H686">
            <v>0</v>
          </cell>
          <cell r="I686">
            <v>0</v>
          </cell>
          <cell r="J686">
            <v>72344</v>
          </cell>
          <cell r="L686">
            <v>0</v>
          </cell>
          <cell r="M686">
            <v>0</v>
          </cell>
          <cell r="N686">
            <v>0</v>
          </cell>
        </row>
        <row r="688">
          <cell r="G688">
            <v>0</v>
          </cell>
          <cell r="H688">
            <v>0</v>
          </cell>
          <cell r="I688">
            <v>0</v>
          </cell>
          <cell r="J688">
            <v>15076</v>
          </cell>
          <cell r="L688">
            <v>0</v>
          </cell>
          <cell r="M688">
            <v>0</v>
          </cell>
          <cell r="N688">
            <v>0</v>
          </cell>
        </row>
        <row r="689">
          <cell r="G689">
            <v>0</v>
          </cell>
          <cell r="H689">
            <v>0</v>
          </cell>
          <cell r="I689">
            <v>0</v>
          </cell>
          <cell r="J689">
            <v>0</v>
          </cell>
          <cell r="L689">
            <v>0</v>
          </cell>
          <cell r="M689">
            <v>0</v>
          </cell>
          <cell r="N689">
            <v>0</v>
          </cell>
        </row>
        <row r="690">
          <cell r="G690">
            <v>0</v>
          </cell>
          <cell r="H690">
            <v>0</v>
          </cell>
          <cell r="I690">
            <v>0</v>
          </cell>
          <cell r="J690">
            <v>792</v>
          </cell>
          <cell r="L690">
            <v>0</v>
          </cell>
          <cell r="M690">
            <v>0</v>
          </cell>
          <cell r="N690">
            <v>0</v>
          </cell>
        </row>
        <row r="691">
          <cell r="G691">
            <v>0</v>
          </cell>
          <cell r="H691">
            <v>0</v>
          </cell>
          <cell r="I691">
            <v>0</v>
          </cell>
          <cell r="J691">
            <v>0</v>
          </cell>
          <cell r="L691">
            <v>0</v>
          </cell>
          <cell r="M691">
            <v>0</v>
          </cell>
          <cell r="N691">
            <v>0</v>
          </cell>
        </row>
        <row r="692">
          <cell r="G692">
            <v>0</v>
          </cell>
          <cell r="H692">
            <v>0</v>
          </cell>
          <cell r="I692">
            <v>0</v>
          </cell>
          <cell r="J692">
            <v>127233</v>
          </cell>
          <cell r="L692">
            <v>0</v>
          </cell>
          <cell r="M692">
            <v>0</v>
          </cell>
          <cell r="N692">
            <v>0</v>
          </cell>
        </row>
        <row r="693">
          <cell r="G693">
            <v>0</v>
          </cell>
          <cell r="H693">
            <v>0</v>
          </cell>
          <cell r="I693">
            <v>0</v>
          </cell>
          <cell r="J693">
            <v>0</v>
          </cell>
          <cell r="L693">
            <v>0</v>
          </cell>
          <cell r="M693">
            <v>0</v>
          </cell>
          <cell r="N693">
            <v>0</v>
          </cell>
        </row>
        <row r="694">
          <cell r="G694">
            <v>0</v>
          </cell>
          <cell r="H694">
            <v>0</v>
          </cell>
          <cell r="I694">
            <v>0</v>
          </cell>
          <cell r="J694">
            <v>431.99062882533048</v>
          </cell>
          <cell r="L694">
            <v>0</v>
          </cell>
          <cell r="M694">
            <v>0</v>
          </cell>
          <cell r="N694">
            <v>0</v>
          </cell>
        </row>
        <row r="696">
          <cell r="G696">
            <v>0</v>
          </cell>
          <cell r="H696">
            <v>0</v>
          </cell>
          <cell r="I696">
            <v>0</v>
          </cell>
          <cell r="J696">
            <v>268502.46444438741</v>
          </cell>
          <cell r="L696">
            <v>0</v>
          </cell>
          <cell r="M696">
            <v>0</v>
          </cell>
          <cell r="N696">
            <v>0</v>
          </cell>
        </row>
        <row r="699">
          <cell r="G699">
            <v>0</v>
          </cell>
          <cell r="H699">
            <v>0</v>
          </cell>
          <cell r="I699">
            <v>0</v>
          </cell>
          <cell r="J699">
            <v>31219</v>
          </cell>
          <cell r="L699">
            <v>0</v>
          </cell>
          <cell r="M699">
            <v>0</v>
          </cell>
          <cell r="N699">
            <v>0</v>
          </cell>
        </row>
        <row r="700">
          <cell r="G700">
            <v>0</v>
          </cell>
          <cell r="H700">
            <v>0</v>
          </cell>
          <cell r="I700">
            <v>0</v>
          </cell>
          <cell r="J700">
            <v>77</v>
          </cell>
          <cell r="L700">
            <v>0</v>
          </cell>
          <cell r="M700">
            <v>0</v>
          </cell>
          <cell r="N700">
            <v>0</v>
          </cell>
        </row>
        <row r="701">
          <cell r="G701">
            <v>0</v>
          </cell>
          <cell r="H701">
            <v>0</v>
          </cell>
          <cell r="I701">
            <v>0</v>
          </cell>
          <cell r="J701">
            <v>0</v>
          </cell>
          <cell r="L701">
            <v>0</v>
          </cell>
          <cell r="M701">
            <v>0</v>
          </cell>
          <cell r="N701">
            <v>0</v>
          </cell>
        </row>
        <row r="702">
          <cell r="G702">
            <v>0</v>
          </cell>
          <cell r="H702">
            <v>0</v>
          </cell>
          <cell r="I702">
            <v>0</v>
          </cell>
          <cell r="J702">
            <v>0</v>
          </cell>
          <cell r="L702">
            <v>0</v>
          </cell>
          <cell r="M702">
            <v>0</v>
          </cell>
          <cell r="N702">
            <v>0</v>
          </cell>
        </row>
        <row r="703">
          <cell r="G703">
            <v>0</v>
          </cell>
          <cell r="H703">
            <v>0</v>
          </cell>
          <cell r="I703">
            <v>0</v>
          </cell>
          <cell r="J703">
            <v>5203</v>
          </cell>
          <cell r="L703">
            <v>0</v>
          </cell>
          <cell r="M703">
            <v>0</v>
          </cell>
          <cell r="N703">
            <v>0</v>
          </cell>
        </row>
        <row r="704">
          <cell r="G704">
            <v>0</v>
          </cell>
          <cell r="H704">
            <v>0</v>
          </cell>
          <cell r="I704">
            <v>0</v>
          </cell>
          <cell r="J704">
            <v>12149</v>
          </cell>
          <cell r="L704">
            <v>0</v>
          </cell>
          <cell r="M704">
            <v>0</v>
          </cell>
          <cell r="N704">
            <v>0</v>
          </cell>
        </row>
        <row r="705">
          <cell r="G705">
            <v>0</v>
          </cell>
          <cell r="H705">
            <v>0</v>
          </cell>
          <cell r="I705">
            <v>0</v>
          </cell>
          <cell r="J705">
            <v>7067</v>
          </cell>
          <cell r="L705">
            <v>0</v>
          </cell>
          <cell r="M705">
            <v>0</v>
          </cell>
          <cell r="N705">
            <v>0</v>
          </cell>
        </row>
        <row r="706">
          <cell r="G706">
            <v>0</v>
          </cell>
          <cell r="H706">
            <v>0</v>
          </cell>
          <cell r="I706">
            <v>0</v>
          </cell>
          <cell r="J706">
            <v>0</v>
          </cell>
          <cell r="L706">
            <v>0</v>
          </cell>
          <cell r="M706">
            <v>0</v>
          </cell>
          <cell r="N706">
            <v>0</v>
          </cell>
        </row>
        <row r="707">
          <cell r="G707" t="str">
            <v>______</v>
          </cell>
          <cell r="H707" t="str">
            <v>______</v>
          </cell>
          <cell r="I707" t="str">
            <v>______</v>
          </cell>
          <cell r="J707" t="str">
            <v>______</v>
          </cell>
          <cell r="L707" t="str">
            <v>______</v>
          </cell>
          <cell r="M707" t="str">
            <v>______</v>
          </cell>
          <cell r="N707" t="str">
            <v>______</v>
          </cell>
        </row>
        <row r="708">
          <cell r="G708">
            <v>0</v>
          </cell>
          <cell r="H708">
            <v>0</v>
          </cell>
          <cell r="I708">
            <v>0</v>
          </cell>
          <cell r="J708">
            <v>55715</v>
          </cell>
          <cell r="L708">
            <v>0</v>
          </cell>
          <cell r="M708">
            <v>0</v>
          </cell>
          <cell r="N708">
            <v>0</v>
          </cell>
        </row>
        <row r="710">
          <cell r="G710">
            <v>0</v>
          </cell>
          <cell r="H710">
            <v>0</v>
          </cell>
          <cell r="I710">
            <v>0</v>
          </cell>
          <cell r="J710">
            <v>10816</v>
          </cell>
          <cell r="L710">
            <v>0</v>
          </cell>
          <cell r="M710">
            <v>0</v>
          </cell>
          <cell r="N710">
            <v>0</v>
          </cell>
        </row>
        <row r="711">
          <cell r="G711">
            <v>0</v>
          </cell>
          <cell r="H711">
            <v>0</v>
          </cell>
          <cell r="I711">
            <v>0</v>
          </cell>
          <cell r="J711">
            <v>2050</v>
          </cell>
          <cell r="L711">
            <v>0</v>
          </cell>
          <cell r="M711">
            <v>0</v>
          </cell>
          <cell r="N711">
            <v>0</v>
          </cell>
        </row>
        <row r="712">
          <cell r="G712">
            <v>0</v>
          </cell>
          <cell r="H712">
            <v>0</v>
          </cell>
          <cell r="I712">
            <v>0</v>
          </cell>
          <cell r="J712">
            <v>0</v>
          </cell>
          <cell r="L712">
            <v>0</v>
          </cell>
          <cell r="M712">
            <v>0</v>
          </cell>
          <cell r="N712">
            <v>0</v>
          </cell>
        </row>
        <row r="713">
          <cell r="G713">
            <v>0</v>
          </cell>
          <cell r="H713">
            <v>0</v>
          </cell>
          <cell r="I713">
            <v>0</v>
          </cell>
          <cell r="J713">
            <v>0</v>
          </cell>
          <cell r="L713">
            <v>0</v>
          </cell>
          <cell r="M713">
            <v>0</v>
          </cell>
          <cell r="N713">
            <v>0</v>
          </cell>
        </row>
        <row r="714">
          <cell r="G714">
            <v>0</v>
          </cell>
          <cell r="H714">
            <v>0</v>
          </cell>
          <cell r="I714">
            <v>0</v>
          </cell>
          <cell r="J714">
            <v>3186</v>
          </cell>
          <cell r="L714">
            <v>0</v>
          </cell>
          <cell r="M714">
            <v>0</v>
          </cell>
          <cell r="N714">
            <v>0</v>
          </cell>
        </row>
        <row r="717">
          <cell r="G717">
            <v>0</v>
          </cell>
          <cell r="H717">
            <v>0</v>
          </cell>
          <cell r="I717">
            <v>0</v>
          </cell>
          <cell r="J717">
            <v>34388</v>
          </cell>
          <cell r="L717">
            <v>0</v>
          </cell>
          <cell r="M717">
            <v>0</v>
          </cell>
          <cell r="N717">
            <v>0</v>
          </cell>
        </row>
        <row r="718">
          <cell r="G718">
            <v>0</v>
          </cell>
          <cell r="H718">
            <v>0</v>
          </cell>
          <cell r="I718">
            <v>0</v>
          </cell>
          <cell r="J718">
            <v>0</v>
          </cell>
          <cell r="L718">
            <v>0</v>
          </cell>
          <cell r="M718">
            <v>0</v>
          </cell>
          <cell r="N718">
            <v>0</v>
          </cell>
        </row>
        <row r="719">
          <cell r="G719">
            <v>0</v>
          </cell>
          <cell r="H719">
            <v>0</v>
          </cell>
          <cell r="I719">
            <v>0</v>
          </cell>
          <cell r="J719">
            <v>0</v>
          </cell>
          <cell r="L719">
            <v>0</v>
          </cell>
          <cell r="M719">
            <v>0</v>
          </cell>
          <cell r="N719">
            <v>0</v>
          </cell>
        </row>
        <row r="720">
          <cell r="G720">
            <v>0</v>
          </cell>
          <cell r="H720">
            <v>0</v>
          </cell>
          <cell r="I720">
            <v>0</v>
          </cell>
          <cell r="J720">
            <v>0</v>
          </cell>
          <cell r="L720">
            <v>0</v>
          </cell>
          <cell r="M720">
            <v>0</v>
          </cell>
          <cell r="N720">
            <v>0</v>
          </cell>
        </row>
        <row r="721">
          <cell r="G721">
            <v>0</v>
          </cell>
          <cell r="H721">
            <v>0</v>
          </cell>
          <cell r="I721">
            <v>0</v>
          </cell>
          <cell r="J721">
            <v>0</v>
          </cell>
          <cell r="L721">
            <v>0</v>
          </cell>
          <cell r="M721">
            <v>0</v>
          </cell>
          <cell r="N721">
            <v>0</v>
          </cell>
        </row>
        <row r="722">
          <cell r="G722">
            <v>0</v>
          </cell>
          <cell r="H722">
            <v>0</v>
          </cell>
          <cell r="I722">
            <v>0</v>
          </cell>
          <cell r="J722">
            <v>0</v>
          </cell>
          <cell r="L722">
            <v>0</v>
          </cell>
          <cell r="M722">
            <v>0</v>
          </cell>
          <cell r="N722">
            <v>0</v>
          </cell>
        </row>
        <row r="723">
          <cell r="G723">
            <v>0</v>
          </cell>
          <cell r="H723">
            <v>0</v>
          </cell>
          <cell r="I723">
            <v>0</v>
          </cell>
          <cell r="J723">
            <v>0</v>
          </cell>
          <cell r="L723">
            <v>0</v>
          </cell>
          <cell r="M723">
            <v>0</v>
          </cell>
          <cell r="N723">
            <v>0</v>
          </cell>
        </row>
        <row r="724">
          <cell r="G724">
            <v>0</v>
          </cell>
          <cell r="H724">
            <v>0</v>
          </cell>
          <cell r="I724">
            <v>0</v>
          </cell>
          <cell r="J724">
            <v>0</v>
          </cell>
          <cell r="L724">
            <v>0</v>
          </cell>
          <cell r="M724">
            <v>0</v>
          </cell>
          <cell r="N724">
            <v>0</v>
          </cell>
        </row>
        <row r="725">
          <cell r="G725">
            <v>0</v>
          </cell>
          <cell r="H725">
            <v>0</v>
          </cell>
          <cell r="I725">
            <v>0</v>
          </cell>
          <cell r="J725">
            <v>0</v>
          </cell>
          <cell r="L725">
            <v>0</v>
          </cell>
          <cell r="M725">
            <v>0</v>
          </cell>
          <cell r="N725">
            <v>0</v>
          </cell>
        </row>
        <row r="726">
          <cell r="G726">
            <v>0</v>
          </cell>
          <cell r="H726">
            <v>0</v>
          </cell>
          <cell r="I726">
            <v>0</v>
          </cell>
          <cell r="J726">
            <v>99</v>
          </cell>
          <cell r="L726">
            <v>0</v>
          </cell>
          <cell r="M726">
            <v>0</v>
          </cell>
          <cell r="N726">
            <v>0</v>
          </cell>
        </row>
        <row r="727">
          <cell r="G727">
            <v>0</v>
          </cell>
          <cell r="H727">
            <v>0</v>
          </cell>
          <cell r="I727">
            <v>0</v>
          </cell>
          <cell r="J727">
            <v>0</v>
          </cell>
          <cell r="L727">
            <v>0</v>
          </cell>
          <cell r="M727">
            <v>0</v>
          </cell>
          <cell r="N727">
            <v>0</v>
          </cell>
        </row>
        <row r="728">
          <cell r="G728">
            <v>0</v>
          </cell>
          <cell r="H728">
            <v>0</v>
          </cell>
          <cell r="I728">
            <v>0</v>
          </cell>
          <cell r="J728">
            <v>0</v>
          </cell>
          <cell r="L728">
            <v>0</v>
          </cell>
          <cell r="M728">
            <v>0</v>
          </cell>
          <cell r="N728">
            <v>0</v>
          </cell>
        </row>
        <row r="729">
          <cell r="G729">
            <v>0</v>
          </cell>
          <cell r="H729">
            <v>0</v>
          </cell>
          <cell r="I729">
            <v>0</v>
          </cell>
          <cell r="J729">
            <v>0</v>
          </cell>
          <cell r="L729">
            <v>0</v>
          </cell>
          <cell r="M729">
            <v>0</v>
          </cell>
          <cell r="N729">
            <v>0</v>
          </cell>
        </row>
        <row r="730">
          <cell r="G730">
            <v>0</v>
          </cell>
          <cell r="H730">
            <v>0</v>
          </cell>
          <cell r="I730">
            <v>0</v>
          </cell>
          <cell r="J730">
            <v>0</v>
          </cell>
          <cell r="L730">
            <v>0</v>
          </cell>
          <cell r="M730">
            <v>0</v>
          </cell>
          <cell r="N730">
            <v>0</v>
          </cell>
        </row>
        <row r="731">
          <cell r="G731">
            <v>0</v>
          </cell>
          <cell r="H731">
            <v>0</v>
          </cell>
          <cell r="I731">
            <v>0</v>
          </cell>
          <cell r="J731">
            <v>0</v>
          </cell>
          <cell r="L731">
            <v>0</v>
          </cell>
          <cell r="M731">
            <v>0</v>
          </cell>
          <cell r="N731">
            <v>0</v>
          </cell>
        </row>
        <row r="732">
          <cell r="G732">
            <v>0</v>
          </cell>
          <cell r="H732">
            <v>0</v>
          </cell>
          <cell r="I732">
            <v>0</v>
          </cell>
          <cell r="J732">
            <v>0</v>
          </cell>
          <cell r="L732">
            <v>0</v>
          </cell>
          <cell r="M732">
            <v>0</v>
          </cell>
          <cell r="N732">
            <v>0</v>
          </cell>
        </row>
        <row r="733">
          <cell r="G733">
            <v>0</v>
          </cell>
          <cell r="H733">
            <v>0</v>
          </cell>
          <cell r="I733">
            <v>0</v>
          </cell>
          <cell r="J733">
            <v>0</v>
          </cell>
          <cell r="L733">
            <v>0</v>
          </cell>
          <cell r="M733">
            <v>0</v>
          </cell>
          <cell r="N733">
            <v>0</v>
          </cell>
        </row>
        <row r="734">
          <cell r="G734">
            <v>0</v>
          </cell>
          <cell r="H734">
            <v>0</v>
          </cell>
          <cell r="I734">
            <v>0</v>
          </cell>
          <cell r="J734">
            <v>0</v>
          </cell>
          <cell r="L734">
            <v>0</v>
          </cell>
          <cell r="M734">
            <v>0</v>
          </cell>
          <cell r="N734">
            <v>0</v>
          </cell>
        </row>
        <row r="735">
          <cell r="G735" t="str">
            <v>______</v>
          </cell>
          <cell r="H735" t="str">
            <v>______</v>
          </cell>
          <cell r="I735" t="str">
            <v>______</v>
          </cell>
          <cell r="J735" t="str">
            <v>______</v>
          </cell>
          <cell r="L735" t="str">
            <v>______</v>
          </cell>
          <cell r="M735" t="str">
            <v>______</v>
          </cell>
          <cell r="N735" t="str">
            <v>______</v>
          </cell>
        </row>
        <row r="736">
          <cell r="G736">
            <v>0</v>
          </cell>
          <cell r="H736">
            <v>0</v>
          </cell>
          <cell r="I736">
            <v>0</v>
          </cell>
          <cell r="J736">
            <v>34487</v>
          </cell>
          <cell r="L736">
            <v>0</v>
          </cell>
          <cell r="M736">
            <v>0</v>
          </cell>
          <cell r="N736">
            <v>0</v>
          </cell>
        </row>
        <row r="738">
          <cell r="G738">
            <v>0</v>
          </cell>
          <cell r="H738">
            <v>0</v>
          </cell>
          <cell r="I738">
            <v>0</v>
          </cell>
          <cell r="J738">
            <v>867</v>
          </cell>
          <cell r="L738">
            <v>0</v>
          </cell>
          <cell r="M738">
            <v>0</v>
          </cell>
          <cell r="N738">
            <v>0</v>
          </cell>
        </row>
        <row r="740">
          <cell r="G740">
            <v>0</v>
          </cell>
          <cell r="H740">
            <v>0</v>
          </cell>
          <cell r="I740">
            <v>0</v>
          </cell>
          <cell r="J740">
            <v>107121</v>
          </cell>
          <cell r="L740">
            <v>0</v>
          </cell>
          <cell r="M740">
            <v>0</v>
          </cell>
          <cell r="N740">
            <v>0</v>
          </cell>
        </row>
        <row r="742">
          <cell r="G742">
            <v>1999</v>
          </cell>
          <cell r="H742">
            <v>2000</v>
          </cell>
          <cell r="I742">
            <v>2001</v>
          </cell>
          <cell r="J742">
            <v>2002</v>
          </cell>
          <cell r="L742">
            <v>2001</v>
          </cell>
          <cell r="M742">
            <v>2002</v>
          </cell>
          <cell r="N742">
            <v>2003</v>
          </cell>
        </row>
        <row r="745">
          <cell r="G745">
            <v>0</v>
          </cell>
          <cell r="H745">
            <v>0</v>
          </cell>
          <cell r="I745">
            <v>0</v>
          </cell>
          <cell r="J745">
            <v>0</v>
          </cell>
          <cell r="L745">
            <v>0</v>
          </cell>
          <cell r="M745">
            <v>0</v>
          </cell>
          <cell r="N745">
            <v>0</v>
          </cell>
        </row>
        <row r="746">
          <cell r="G746">
            <v>0</v>
          </cell>
          <cell r="H746">
            <v>0</v>
          </cell>
          <cell r="I746">
            <v>0</v>
          </cell>
          <cell r="J746">
            <v>0</v>
          </cell>
          <cell r="L746">
            <v>0</v>
          </cell>
          <cell r="M746">
            <v>0</v>
          </cell>
          <cell r="N746">
            <v>0</v>
          </cell>
        </row>
        <row r="747">
          <cell r="G747">
            <v>0</v>
          </cell>
          <cell r="H747">
            <v>0</v>
          </cell>
          <cell r="I747">
            <v>0</v>
          </cell>
          <cell r="J747">
            <v>169345</v>
          </cell>
          <cell r="L747">
            <v>0</v>
          </cell>
          <cell r="M747">
            <v>0</v>
          </cell>
          <cell r="N747">
            <v>0</v>
          </cell>
        </row>
        <row r="748">
          <cell r="G748">
            <v>0</v>
          </cell>
          <cell r="H748">
            <v>0</v>
          </cell>
          <cell r="I748">
            <v>0</v>
          </cell>
          <cell r="J748">
            <v>-2249.5355556126856</v>
          </cell>
          <cell r="L748">
            <v>0</v>
          </cell>
          <cell r="M748">
            <v>0</v>
          </cell>
          <cell r="N748">
            <v>0</v>
          </cell>
        </row>
        <row r="749">
          <cell r="G749">
            <v>0</v>
          </cell>
          <cell r="H749">
            <v>0</v>
          </cell>
          <cell r="I749">
            <v>0</v>
          </cell>
          <cell r="J749">
            <v>0</v>
          </cell>
          <cell r="L749">
            <v>0</v>
          </cell>
          <cell r="M749">
            <v>0</v>
          </cell>
          <cell r="N749">
            <v>0</v>
          </cell>
        </row>
        <row r="750">
          <cell r="G750">
            <v>0</v>
          </cell>
          <cell r="H750">
            <v>0</v>
          </cell>
          <cell r="I750">
            <v>0</v>
          </cell>
          <cell r="J750">
            <v>0</v>
          </cell>
          <cell r="L750">
            <v>0</v>
          </cell>
          <cell r="M750">
            <v>0</v>
          </cell>
          <cell r="N750">
            <v>0</v>
          </cell>
        </row>
        <row r="751">
          <cell r="G751">
            <v>0</v>
          </cell>
          <cell r="H751">
            <v>0</v>
          </cell>
          <cell r="I751">
            <v>0</v>
          </cell>
          <cell r="J751">
            <v>0</v>
          </cell>
          <cell r="L751">
            <v>0</v>
          </cell>
          <cell r="M751">
            <v>0</v>
          </cell>
          <cell r="N751">
            <v>0</v>
          </cell>
        </row>
        <row r="753">
          <cell r="G753">
            <v>0</v>
          </cell>
          <cell r="H753">
            <v>0</v>
          </cell>
          <cell r="I753">
            <v>0</v>
          </cell>
          <cell r="J753">
            <v>167095.46444438733</v>
          </cell>
          <cell r="L753">
            <v>0</v>
          </cell>
          <cell r="M753">
            <v>0</v>
          </cell>
          <cell r="N753">
            <v>0</v>
          </cell>
        </row>
        <row r="755">
          <cell r="G755">
            <v>0</v>
          </cell>
          <cell r="H755">
            <v>0</v>
          </cell>
          <cell r="I755">
            <v>0</v>
          </cell>
          <cell r="J755">
            <v>274216.46444438735</v>
          </cell>
          <cell r="L755">
            <v>0</v>
          </cell>
          <cell r="M755">
            <v>0</v>
          </cell>
          <cell r="N755">
            <v>0</v>
          </cell>
        </row>
        <row r="757">
          <cell r="G757">
            <v>0</v>
          </cell>
          <cell r="H757">
            <v>0</v>
          </cell>
          <cell r="I757">
            <v>0</v>
          </cell>
          <cell r="J757">
            <v>-5713.9999999999418</v>
          </cell>
          <cell r="L757">
            <v>0</v>
          </cell>
          <cell r="M757">
            <v>0</v>
          </cell>
          <cell r="N757">
            <v>0</v>
          </cell>
        </row>
        <row r="837">
          <cell r="L837">
            <v>0</v>
          </cell>
          <cell r="M837">
            <v>0</v>
          </cell>
          <cell r="N837">
            <v>0</v>
          </cell>
        </row>
        <row r="838">
          <cell r="L838">
            <v>0</v>
          </cell>
          <cell r="M838">
            <v>0</v>
          </cell>
          <cell r="N838">
            <v>0</v>
          </cell>
        </row>
        <row r="840">
          <cell r="G840">
            <v>0</v>
          </cell>
          <cell r="H840">
            <v>0</v>
          </cell>
          <cell r="I840">
            <v>3074</v>
          </cell>
          <cell r="J840">
            <v>26724.729859559462</v>
          </cell>
          <cell r="L840">
            <v>0</v>
          </cell>
          <cell r="M840">
            <v>0</v>
          </cell>
          <cell r="N840">
            <v>0</v>
          </cell>
        </row>
        <row r="1266">
          <cell r="H1266">
            <v>0</v>
          </cell>
          <cell r="I1266">
            <v>0</v>
          </cell>
          <cell r="J1266">
            <v>0</v>
          </cell>
          <cell r="M1266">
            <v>0</v>
          </cell>
          <cell r="N1266">
            <v>0</v>
          </cell>
        </row>
        <row r="1267">
          <cell r="G1267">
            <v>0</v>
          </cell>
          <cell r="H1267">
            <v>0</v>
          </cell>
          <cell r="I1267">
            <v>0</v>
          </cell>
          <cell r="J1267">
            <v>0</v>
          </cell>
        </row>
        <row r="1454">
          <cell r="G1454">
            <v>0</v>
          </cell>
          <cell r="H1454">
            <v>0</v>
          </cell>
          <cell r="I1454">
            <v>0</v>
          </cell>
          <cell r="J1454">
            <v>0</v>
          </cell>
          <cell r="L1454">
            <v>0</v>
          </cell>
          <cell r="M1454">
            <v>0</v>
          </cell>
          <cell r="N1454">
            <v>0</v>
          </cell>
        </row>
        <row r="1455">
          <cell r="G1455">
            <v>0</v>
          </cell>
          <cell r="H1455">
            <v>0</v>
          </cell>
          <cell r="I1455">
            <v>0</v>
          </cell>
          <cell r="J1455">
            <v>0</v>
          </cell>
          <cell r="L1455">
            <v>0</v>
          </cell>
          <cell r="M1455">
            <v>0</v>
          </cell>
          <cell r="N1455">
            <v>0</v>
          </cell>
        </row>
        <row r="1456">
          <cell r="G1456">
            <v>0</v>
          </cell>
          <cell r="H1456">
            <v>0</v>
          </cell>
          <cell r="I1456">
            <v>0</v>
          </cell>
          <cell r="J1456">
            <v>0</v>
          </cell>
          <cell r="L1456">
            <v>0</v>
          </cell>
          <cell r="M1456">
            <v>0</v>
          </cell>
          <cell r="N1456">
            <v>0</v>
          </cell>
        </row>
        <row r="1457">
          <cell r="G1457">
            <v>0</v>
          </cell>
          <cell r="H1457">
            <v>0</v>
          </cell>
          <cell r="I1457">
            <v>0</v>
          </cell>
          <cell r="J1457">
            <v>0</v>
          </cell>
          <cell r="L1457">
            <v>0</v>
          </cell>
          <cell r="M1457">
            <v>0</v>
          </cell>
          <cell r="N1457">
            <v>0</v>
          </cell>
        </row>
        <row r="1458">
          <cell r="G1458">
            <v>0</v>
          </cell>
          <cell r="H1458">
            <v>0</v>
          </cell>
          <cell r="I1458">
            <v>0</v>
          </cell>
          <cell r="J1458">
            <v>0</v>
          </cell>
          <cell r="L1458">
            <v>0</v>
          </cell>
          <cell r="M1458">
            <v>0</v>
          </cell>
          <cell r="N1458">
            <v>0</v>
          </cell>
        </row>
        <row r="1459">
          <cell r="G1459">
            <v>0</v>
          </cell>
          <cell r="H1459">
            <v>0</v>
          </cell>
          <cell r="I1459">
            <v>0</v>
          </cell>
          <cell r="J1459">
            <v>0</v>
          </cell>
        </row>
        <row r="1460">
          <cell r="G1460">
            <v>0</v>
          </cell>
          <cell r="H1460">
            <v>0</v>
          </cell>
          <cell r="I1460">
            <v>0</v>
          </cell>
          <cell r="J1460">
            <v>0</v>
          </cell>
        </row>
        <row r="1461">
          <cell r="G1461">
            <v>0</v>
          </cell>
          <cell r="H1461">
            <v>0</v>
          </cell>
          <cell r="I1461">
            <v>0</v>
          </cell>
          <cell r="J1461">
            <v>0</v>
          </cell>
        </row>
        <row r="1462">
          <cell r="J1462">
            <v>0</v>
          </cell>
        </row>
        <row r="1463">
          <cell r="J1463">
            <v>0</v>
          </cell>
        </row>
        <row r="1464">
          <cell r="J1464">
            <v>0</v>
          </cell>
        </row>
        <row r="1465">
          <cell r="J1465">
            <v>0</v>
          </cell>
        </row>
        <row r="1468">
          <cell r="G1468">
            <v>0</v>
          </cell>
          <cell r="H1468">
            <v>0</v>
          </cell>
          <cell r="I1468">
            <v>0</v>
          </cell>
          <cell r="J1468">
            <v>0</v>
          </cell>
          <cell r="L1468">
            <v>0</v>
          </cell>
          <cell r="M1468">
            <v>0</v>
          </cell>
          <cell r="N1468">
            <v>0</v>
          </cell>
        </row>
        <row r="1469">
          <cell r="G1469">
            <v>0</v>
          </cell>
          <cell r="H1469">
            <v>0</v>
          </cell>
          <cell r="I1469">
            <v>0</v>
          </cell>
          <cell r="J1469">
            <v>0</v>
          </cell>
          <cell r="L1469">
            <v>0</v>
          </cell>
          <cell r="M1469">
            <v>0</v>
          </cell>
          <cell r="N1469">
            <v>0</v>
          </cell>
        </row>
      </sheetData>
      <sheetData sheetId="32" refreshError="1">
        <row r="9">
          <cell r="B9" t="str">
            <v>Senior Debt*/EBITDA</v>
          </cell>
          <cell r="D9">
            <v>0</v>
          </cell>
          <cell r="E9">
            <v>0</v>
          </cell>
          <cell r="F9" t="e">
            <v>#NAME?</v>
          </cell>
          <cell r="G9" t="e">
            <v>#NAME?</v>
          </cell>
          <cell r="I9">
            <v>0</v>
          </cell>
          <cell r="J9" t="e">
            <v>#NAME?</v>
          </cell>
          <cell r="K9" t="e">
            <v>#NAME?</v>
          </cell>
        </row>
        <row r="10">
          <cell r="B10" t="str">
            <v>Total Debt/EBITDA</v>
          </cell>
          <cell r="D10" t="e">
            <v>#NAME?</v>
          </cell>
          <cell r="E10" t="e">
            <v>#NAME?</v>
          </cell>
          <cell r="F10" t="e">
            <v>#NAME?</v>
          </cell>
          <cell r="G10" t="e">
            <v>#NAME?</v>
          </cell>
          <cell r="I10" t="e">
            <v>#NAME?</v>
          </cell>
          <cell r="J10" t="e">
            <v>#NAME?</v>
          </cell>
          <cell r="K10" t="e">
            <v>#NAME?</v>
          </cell>
        </row>
        <row r="11">
          <cell r="B11" t="str">
            <v>Total Debt/(EBITDA-CAPEX)</v>
          </cell>
          <cell r="D11" t="e">
            <v>#NAME?</v>
          </cell>
          <cell r="E11" t="e">
            <v>#NAME?</v>
          </cell>
          <cell r="F11" t="e">
            <v>#NAME?</v>
          </cell>
          <cell r="G11" t="e">
            <v>#NAME?</v>
          </cell>
          <cell r="I11" t="e">
            <v>#NAME?</v>
          </cell>
          <cell r="J11" t="e">
            <v>#NAME?</v>
          </cell>
          <cell r="K11" t="e">
            <v>#NAME?</v>
          </cell>
          <cell r="O11" t="str">
            <v>EBITDA</v>
          </cell>
          <cell r="Q11">
            <v>0</v>
          </cell>
          <cell r="R11">
            <v>0</v>
          </cell>
          <cell r="S11" t="e">
            <v>#NAME?</v>
          </cell>
          <cell r="T11" t="e">
            <v>#NAME?</v>
          </cell>
          <cell r="V11">
            <v>0</v>
          </cell>
          <cell r="W11" t="e">
            <v>#NAME?</v>
          </cell>
          <cell r="X11" t="e">
            <v>#NAME?</v>
          </cell>
        </row>
        <row r="12">
          <cell r="O12" t="str">
            <v xml:space="preserve">      EBITDA Margin</v>
          </cell>
          <cell r="Q12">
            <v>0</v>
          </cell>
          <cell r="R12">
            <v>0</v>
          </cell>
          <cell r="S12" t="e">
            <v>#NAME?</v>
          </cell>
          <cell r="T12" t="e">
            <v>#NAME?</v>
          </cell>
          <cell r="V12">
            <v>0</v>
          </cell>
          <cell r="W12" t="e">
            <v>#NAME?</v>
          </cell>
          <cell r="X12" t="e">
            <v>#NAME?</v>
          </cell>
        </row>
        <row r="13">
          <cell r="O13" t="str">
            <v xml:space="preserve">      % Growth</v>
          </cell>
          <cell r="R13">
            <v>0</v>
          </cell>
          <cell r="S13" t="e">
            <v>#NAME?</v>
          </cell>
          <cell r="T13" t="e">
            <v>#NAME?</v>
          </cell>
          <cell r="W13" t="e">
            <v>#NAME?</v>
          </cell>
          <cell r="X13" t="e">
            <v>#NAME?</v>
          </cell>
        </row>
        <row r="14">
          <cell r="O14" t="str">
            <v>Depreciation &amp; Amortization</v>
          </cell>
          <cell r="Q14">
            <v>0</v>
          </cell>
          <cell r="R14">
            <v>0</v>
          </cell>
          <cell r="S14">
            <v>629</v>
          </cell>
          <cell r="T14" t="e">
            <v>#NAME?</v>
          </cell>
          <cell r="V14">
            <v>0</v>
          </cell>
          <cell r="W14">
            <v>629</v>
          </cell>
          <cell r="X14" t="e">
            <v>#NAME?</v>
          </cell>
        </row>
        <row r="25">
          <cell r="B25" t="str">
            <v>EBITDA</v>
          </cell>
          <cell r="D25">
            <v>0</v>
          </cell>
          <cell r="E25">
            <v>0</v>
          </cell>
          <cell r="F25" t="e">
            <v>#NAME?</v>
          </cell>
          <cell r="G25" t="e">
            <v>#NAME?</v>
          </cell>
          <cell r="I25">
            <v>0</v>
          </cell>
          <cell r="J25" t="e">
            <v>#NAME?</v>
          </cell>
          <cell r="K25" t="e">
            <v>#NAME?</v>
          </cell>
          <cell r="O25" t="str">
            <v>Total Cash &amp; Cash Equivalents</v>
          </cell>
          <cell r="Q25">
            <v>0</v>
          </cell>
          <cell r="R25">
            <v>0</v>
          </cell>
          <cell r="S25">
            <v>0</v>
          </cell>
          <cell r="T25">
            <v>5397</v>
          </cell>
          <cell r="V25">
            <v>0</v>
          </cell>
          <cell r="W25">
            <v>0</v>
          </cell>
          <cell r="X25">
            <v>0</v>
          </cell>
        </row>
        <row r="26">
          <cell r="B26" t="str">
            <v xml:space="preserve">      Interest</v>
          </cell>
          <cell r="D26">
            <v>0</v>
          </cell>
          <cell r="E26">
            <v>0</v>
          </cell>
          <cell r="F26">
            <v>0</v>
          </cell>
          <cell r="G26" t="e">
            <v>#NAME?</v>
          </cell>
          <cell r="I26">
            <v>0</v>
          </cell>
          <cell r="J26">
            <v>0</v>
          </cell>
          <cell r="K26" t="e">
            <v>#NAME?</v>
          </cell>
          <cell r="O26" t="str">
            <v>Working Capital, Including Cash</v>
          </cell>
          <cell r="Q26">
            <v>0</v>
          </cell>
          <cell r="R26">
            <v>0</v>
          </cell>
          <cell r="S26">
            <v>0</v>
          </cell>
          <cell r="T26">
            <v>-3089.526184437942</v>
          </cell>
          <cell r="V26">
            <v>0</v>
          </cell>
          <cell r="W26">
            <v>0</v>
          </cell>
          <cell r="X26">
            <v>0</v>
          </cell>
        </row>
        <row r="27">
          <cell r="B27" t="str">
            <v xml:space="preserve">      CAPEX</v>
          </cell>
          <cell r="D27">
            <v>0</v>
          </cell>
          <cell r="E27">
            <v>0</v>
          </cell>
          <cell r="F27">
            <v>0</v>
          </cell>
          <cell r="G27">
            <v>0</v>
          </cell>
          <cell r="I27">
            <v>0</v>
          </cell>
          <cell r="J27">
            <v>0</v>
          </cell>
          <cell r="K27">
            <v>0</v>
          </cell>
        </row>
        <row r="28">
          <cell r="B28" t="str">
            <v>EBITDA/Total Interest</v>
          </cell>
          <cell r="D28">
            <v>0</v>
          </cell>
          <cell r="E28">
            <v>0</v>
          </cell>
          <cell r="F28" t="e">
            <v>#NAME?</v>
          </cell>
          <cell r="G28" t="e">
            <v>#NAME?</v>
          </cell>
          <cell r="I28">
            <v>0</v>
          </cell>
          <cell r="J28" t="e">
            <v>#NAME?</v>
          </cell>
          <cell r="K28" t="e">
            <v>#NAME?</v>
          </cell>
        </row>
        <row r="29">
          <cell r="B29" t="str">
            <v>(EBITDA-CAPEX)/Total Interest</v>
          </cell>
          <cell r="D29">
            <v>0</v>
          </cell>
          <cell r="E29">
            <v>0</v>
          </cell>
          <cell r="F29" t="e">
            <v>#NAME?</v>
          </cell>
          <cell r="G29" t="e">
            <v>#NAME?</v>
          </cell>
          <cell r="I29">
            <v>0</v>
          </cell>
          <cell r="J29" t="e">
            <v>#NAME?</v>
          </cell>
          <cell r="K29" t="e">
            <v>#NAME?</v>
          </cell>
        </row>
        <row r="30">
          <cell r="B30" t="str">
            <v>EBIT/Total Interest</v>
          </cell>
          <cell r="D30">
            <v>0</v>
          </cell>
          <cell r="E30">
            <v>0</v>
          </cell>
          <cell r="F30" t="e">
            <v>#NAME?</v>
          </cell>
          <cell r="G30" t="e">
            <v>#NAME?</v>
          </cell>
          <cell r="I30">
            <v>0</v>
          </cell>
          <cell r="J30" t="e">
            <v>#NAME?</v>
          </cell>
          <cell r="K30" t="e">
            <v>#NAME?</v>
          </cell>
        </row>
      </sheetData>
      <sheetData sheetId="33" refreshError="1"/>
      <sheetData sheetId="34" refreshError="1"/>
      <sheetData sheetId="35" refreshError="1"/>
      <sheetData sheetId="36"/>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Analitics"/>
      <sheetName val="MAIN"/>
      <sheetName val="DIV INC"/>
      <sheetName val="Multiple"/>
      <sheetName val="Perpetuity"/>
      <sheetName val="DCF 3"/>
      <sheetName val="WACC II"/>
      <sheetName val="S&amp;P"/>
      <sheetName val="Developer Notes"/>
      <sheetName val="EQ. IRR"/>
      <sheetName val="COVEN"/>
      <sheetName val="SUMMARY"/>
      <sheetName val="Reconciliations"/>
      <sheetName val="LTM"/>
      <sheetName val="CREDIT STATS"/>
      <sheetName val="DEAL SUM"/>
      <sheetName val="MGT I-S INPUTS"/>
      <sheetName val="B-S INPUTS"/>
      <sheetName val="Toggles"/>
      <sheetName val="Data"/>
      <sheetName val="dPrint"/>
      <sheetName val="DropZone"/>
      <sheetName val="mProcess"/>
      <sheetName val="mlError"/>
      <sheetName val="mGlobals"/>
      <sheetName val="mMain"/>
      <sheetName val="mToggles"/>
      <sheetName val="mcFunctions"/>
      <sheetName val="mMisc"/>
      <sheetName val="mdPrint"/>
      <sheetName val="Direct Staff"/>
    </sheetNames>
    <sheetDataSet>
      <sheetData sheetId="0"/>
      <sheetData sheetId="1" refreshError="1">
        <row r="11">
          <cell r="M11">
            <v>2002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ебиторы"/>
      <sheetName val="Кредиторы"/>
      <sheetName val="XLR_NoRangeSheet"/>
    </sheetNames>
    <sheetDataSet>
      <sheetData sheetId="0" refreshError="1"/>
      <sheetData sheetId="1" refreshError="1"/>
      <sheetData sheetId="2" refreshError="1">
        <row r="6">
          <cell r="B6">
            <v>38200</v>
          </cell>
        </row>
      </sheetData>
    </sheetDataSet>
  </externalBook>
</externalLink>
</file>

<file path=xl/tables/table1.xml><?xml version="1.0" encoding="utf-8"?>
<table xmlns="http://schemas.openxmlformats.org/spreadsheetml/2006/main" id="4" name="Table4" displayName="Table4" ref="B16:AV22" totalsRowShown="0" headerRowDxfId="228" dataDxfId="227" tableBorderDxfId="226">
  <autoFilter ref="B16:AV22"/>
  <tableColumns count="47">
    <tableColumn id="1" name="Project ID_x000a_(WS-SWS-Activity)"/>
    <tableColumn id="2" name="Workstream (WS)"/>
    <tableColumn id="3" name="Sub-Workstream _x000a_(SWS)"/>
    <tableColumn id="4" name="Day 1 Project_x000a_Name"/>
    <tableColumn id="5" name="Day 1 Project_x000a_Description"/>
    <tableColumn id="6" name="V-A Co, Up. Co, or Both"/>
    <tableColumn id="7" name="Required Completion Date"/>
    <tableColumn id="8" name="Days to Accomplish"/>
    <tableColumn id="9" name="Start Date_x000a_(Calculated)"/>
    <tableColumn id="10" name="% Complete"/>
    <tableColumn id="11" name="Dependencies_x000a_(True / False)_x000a_Flag Specifics -&gt;"/>
    <tableColumn id="12" name="Dependencies_x000a_Description" dataDxfId="225"/>
    <tableColumn id="13" name="Owner"/>
    <tableColumn id="14" name="Status"/>
    <tableColumn id="15" name="Comments / Notes_x000a_(Status explanations, additional details, etc.)" dataDxfId="224"/>
    <tableColumn id="16" name="Finance" dataDxfId="223"/>
    <tableColumn id="17" name="Tax" dataDxfId="222"/>
    <tableColumn id="18" name="Treasury" dataDxfId="221"/>
    <tableColumn id="19" name="Legal" dataDxfId="220"/>
    <tableColumn id="20" name="HR" dataDxfId="219"/>
    <tableColumn id="21" name="IT" dataDxfId="218"/>
    <tableColumn id="22" name="Branding" dataDxfId="217"/>
    <tableColumn id="23" name="Global Shared Services (GSS)" dataDxfId="216"/>
    <tableColumn id="24" name="Carve-out Financials / Form 10" dataDxfId="215"/>
    <tableColumn id="25" name="Procurement" dataDxfId="214"/>
    <tableColumn id="26" name="EHS" dataDxfId="213"/>
    <tableColumn id="27" name="IPAM" dataDxfId="212"/>
    <tableColumn id="28" name="Quality" dataDxfId="211"/>
    <tableColumn id="29" name="Growth &amp; Market Strategy" dataDxfId="210"/>
    <tableColumn id="30" name="Shared Sites / Real Estate" dataDxfId="209"/>
    <tableColumn id="31" name="Gov't Affairs" dataDxfId="208"/>
    <tableColumn id="32" name="Alcoa Technical Center (ATC)" dataDxfId="207"/>
    <tableColumn id="33" name="China / Asia Region" dataDxfId="206"/>
    <tableColumn id="34" name="Australia Region" dataDxfId="205"/>
    <tableColumn id="35" name="Europe Region" dataDxfId="204"/>
    <tableColumn id="36" name="LATAM Region" dataDxfId="203"/>
    <tableColumn id="37" name="Canada" dataDxfId="202"/>
    <tableColumn id="38" name="Investor Relations (IR)" dataDxfId="201"/>
    <tableColumn id="39" name="Audit" dataDxfId="200"/>
    <tableColumn id="40" name="Transportation" dataDxfId="199"/>
    <tableColumn id="41" name="Aircraft / Security" dataDxfId="198"/>
    <tableColumn id="42" name="Alcoa Ventures" dataDxfId="197"/>
    <tableColumn id="43" name="Org Design and Selection" dataDxfId="196"/>
    <tableColumn id="44" name="Communications" dataDxfId="195"/>
    <tableColumn id="45" name="Corporate Affairs" dataDxfId="194"/>
    <tableColumn id="46" name="Other" dataDxfId="193"/>
    <tableColumn id="47" name="List Others_x000a_(if appl)" dataDxfId="192"/>
  </tableColumns>
  <tableStyleInfo name="TableStyleMedium2" showFirstColumn="0" showLastColumn="0" showRowStripes="0" showColumnStripes="0"/>
</table>
</file>

<file path=xl/tables/table2.xml><?xml version="1.0" encoding="utf-8"?>
<table xmlns="http://schemas.openxmlformats.org/spreadsheetml/2006/main" id="6" name="Table6" displayName="Table6" ref="B47:I50" totalsRowShown="0" headerRowDxfId="191" tableBorderDxfId="190" headerRowCellStyle="Normal 2">
  <autoFilter ref="B47:I50"/>
  <tableColumns count="8">
    <tableColumn id="1" name="Project ID_x000a_(WS-SWS-Activity)"/>
    <tableColumn id="2" name="Day 1 Project Name"/>
    <tableColumn id="3" name="Description"/>
    <tableColumn id="4" name="Dis-synergy"/>
    <tableColumn id="5" name="One-time"/>
    <tableColumn id="6" name="Owner"/>
    <tableColumn id="7" name="Estimated Value"/>
    <tableColumn id="8" name="Rationale"/>
  </tableColumns>
  <tableStyleInfo name="TableStyleMedium2" showFirstColumn="0" showLastColumn="0" showRowStripes="0" showColumnStripes="0"/>
</table>
</file>

<file path=xl/tables/table3.xml><?xml version="1.0" encoding="utf-8"?>
<table xmlns="http://schemas.openxmlformats.org/spreadsheetml/2006/main" id="7" name="Table7" displayName="Table7" ref="B31:AV39" totalsRowShown="0" headerRowDxfId="189" dataDxfId="188" tableBorderDxfId="187">
  <autoFilter ref="B31:AV39"/>
  <tableColumns count="47">
    <tableColumn id="1" name="Task ID_x000a_[SWS-Activity-Task]_x000a_" dataDxfId="186"/>
    <tableColumn id="2" name="Sub-Workstream _x000a_(SWS)" dataDxfId="185"/>
    <tableColumn id="3" name="Day 1 Project_x000a_Name" dataDxfId="184"/>
    <tableColumn id="4" name="Task Name" dataDxfId="183"/>
    <tableColumn id="5" name="V-A Co, Up. Co, or Both" dataDxfId="182"/>
    <tableColumn id="6" name="Milestone_x000a_(True / False)" dataDxfId="181"/>
    <tableColumn id="7" name="Required Completion Date" dataDxfId="180"/>
    <tableColumn id="8" name="Days to Accomplish" dataDxfId="179"/>
    <tableColumn id="9" name="Start Date_x000a_(Calculated)" dataDxfId="178">
      <calculatedColumnFormula>IF(ISBLANK('Instructions and Descriptions'!$H32),"",'Instructions and Descriptions'!$H32-'Instructions and Descriptions'!$I32)</calculatedColumnFormula>
    </tableColumn>
    <tableColumn id="10" name="% Complete" dataDxfId="177"/>
    <tableColumn id="11" name="Dependencies_x000a_(True / False)_x000a_Flag Specifics -&gt;" dataDxfId="176"/>
    <tableColumn id="12" name="Dependencies_x000a_Description" dataDxfId="175"/>
    <tableColumn id="13" name="Owner" dataDxfId="174"/>
    <tableColumn id="14" name="Status" dataDxfId="173"/>
    <tableColumn id="15" name="Comments / Notes_x000a_(Subtasks, status explanations, etc.)" dataDxfId="172"/>
    <tableColumn id="16" name="Finance" dataDxfId="171"/>
    <tableColumn id="17" name="Tax" dataDxfId="170"/>
    <tableColumn id="18" name="Treasury" dataDxfId="169"/>
    <tableColumn id="19" name="Legal" dataDxfId="168"/>
    <tableColumn id="20" name="HR" dataDxfId="167"/>
    <tableColumn id="21" name="IT" dataDxfId="166"/>
    <tableColumn id="22" name="Branding" dataDxfId="165"/>
    <tableColumn id="23" name="Global Shared Services (GSS)" dataDxfId="164"/>
    <tableColumn id="24" name="Carve-out Financials / Form 10" dataDxfId="163"/>
    <tableColumn id="25" name="Procurement" dataDxfId="162"/>
    <tableColumn id="26" name="EHS" dataDxfId="161"/>
    <tableColumn id="27" name="IPAM" dataDxfId="160"/>
    <tableColumn id="28" name="Quality" dataDxfId="159"/>
    <tableColumn id="29" name="Growth &amp; Market Strategy" dataDxfId="158"/>
    <tableColumn id="30" name="Shared Sites / Real Estate" dataDxfId="157"/>
    <tableColumn id="31" name="Gov't Affairs" dataDxfId="156"/>
    <tableColumn id="32" name="Alcoa Technical Center (ATC)" dataDxfId="155"/>
    <tableColumn id="33" name="China / Asia Region" dataDxfId="154"/>
    <tableColumn id="34" name="Australia Region" dataDxfId="153"/>
    <tableColumn id="35" name="Europe Region" dataDxfId="152"/>
    <tableColumn id="36" name="LATAM Region" dataDxfId="151"/>
    <tableColumn id="37" name="Canada" dataDxfId="150"/>
    <tableColumn id="38" name="Investor Relations (IR)" dataDxfId="149"/>
    <tableColumn id="39" name="Audit" dataDxfId="148"/>
    <tableColumn id="40" name="Transportation" dataDxfId="147"/>
    <tableColumn id="41" name="Aircraft / Security" dataDxfId="146"/>
    <tableColumn id="42" name="Alcoa Ventures" dataDxfId="145"/>
    <tableColumn id="43" name="Org Design and Selection" dataDxfId="144"/>
    <tableColumn id="44" name="Communications" dataDxfId="143"/>
    <tableColumn id="45" name="Corporate Affairs" dataDxfId="142"/>
    <tableColumn id="46" name="Other" dataDxfId="141"/>
    <tableColumn id="47" name="List Others_x000a_(if appl)" dataDxfId="140"/>
  </tableColumns>
  <tableStyleInfo name="TableStyleMedium2" showFirstColumn="0" showLastColumn="0" showRowStripes="1" showColumnStripes="0"/>
</table>
</file>

<file path=xl/tables/table4.xml><?xml version="1.0" encoding="utf-8"?>
<table xmlns="http://schemas.openxmlformats.org/spreadsheetml/2006/main" id="1" name="ProjectsTable" displayName="ProjectsTable" ref="A9:BG35" totalsRowShown="0" headerRowDxfId="136" dataDxfId="135" tableBorderDxfId="134">
  <autoFilter ref="A9:BG35"/>
  <tableColumns count="59">
    <tableColumn id="1" name="Project #" dataDxfId="133"/>
    <tableColumn id="2" name="Project ID Blueprint #_x000a_(WS-SWS-Activity)" dataDxfId="132"/>
    <tableColumn id="3" name="Workstream (WS)" dataDxfId="131"/>
    <tableColumn id="4" name="Sub-Workstream _x000a_(SWS)" dataDxfId="130"/>
    <tableColumn id="5" name="Day 1 Project_x000a_Name" dataDxfId="129"/>
    <tableColumn id="6" name="In scope sub processes" dataDxfId="128"/>
    <tableColumn id="7" name="Day 1 Project_x000a_Description" dataDxfId="127"/>
    <tableColumn id="8" name="Country of Service Delivery" dataDxfId="126"/>
    <tableColumn id="9" name="V-A Co, Up. Co, or Both" dataDxfId="125"/>
    <tableColumn id="10" name="Required Completion Date" dataDxfId="124"/>
    <tableColumn id="11" name="Days to Accomplish" dataDxfId="123"/>
    <tableColumn id="12" name="Start Date (Calculated)" dataDxfId="122"/>
    <tableColumn id="13" name="% Complete" dataDxfId="121" dataCellStyle="Percent"/>
    <tableColumn id="14" name="Dependencies_x000a_(True / False)_x000a_Flag Specifics -&gt;" dataDxfId="120"/>
    <tableColumn id="15" name="Dependencies_x000a_Description" dataDxfId="119"/>
    <tableColumn id="16" name="Owner" dataDxfId="118"/>
    <tableColumn id="17" name="Status" dataDxfId="117"/>
    <tableColumn id="18" name="Comments / Notes_x000a_(Status explanations, additional details, etc.) PLEASE INSERT DATE BEFORE COMMENT DD-MON-YYYY (06-JAN-2016)" dataDxfId="116"/>
    <tableColumn id="19" name="Finance" dataDxfId="115"/>
    <tableColumn id="20" name="Tax" dataDxfId="114"/>
    <tableColumn id="21" name="Treasury" dataDxfId="113"/>
    <tableColumn id="22" name="Legal" dataDxfId="112"/>
    <tableColumn id="23" name="HR" dataDxfId="111"/>
    <tableColumn id="24" name="IT" dataDxfId="110"/>
    <tableColumn id="25" name="Branding" dataDxfId="109"/>
    <tableColumn id="26" name="Global Shared Services (GSS)" dataDxfId="108"/>
    <tableColumn id="27" name="Carve-out Financials / Form 10" dataDxfId="107"/>
    <tableColumn id="28" name="Procurement" dataDxfId="106"/>
    <tableColumn id="29" name="EHS" dataDxfId="105"/>
    <tableColumn id="30" name="IPAM" dataDxfId="104"/>
    <tableColumn id="31" name="Quality" dataDxfId="103"/>
    <tableColumn id="32" name="Growth &amp; Market Strategy" dataDxfId="102"/>
    <tableColumn id="33" name="Shared Sites / Real Estate" dataDxfId="101"/>
    <tableColumn id="34" name="Gov't Affairs" dataDxfId="100">
      <calculatedColumnFormula>IF(ISBLANK('Day 1 Project List_AT'!$J10),"",'Day 1 Project List_AT'!$J10-'Day 1 Project List_AT'!$K10)</calculatedColumnFormula>
    </tableColumn>
    <tableColumn id="35" name="Alcoa Technical Center (ATC)" dataDxfId="99"/>
    <tableColumn id="36" name="China / Asia Region" dataDxfId="98"/>
    <tableColumn id="37" name="Australia Region" dataDxfId="97"/>
    <tableColumn id="38" name="Europe Region" dataDxfId="96"/>
    <tableColumn id="39" name="LATAM Region" dataDxfId="95"/>
    <tableColumn id="40" name="Canada" dataDxfId="94"/>
    <tableColumn id="41" name="Investor Relations (IR)" dataDxfId="93"/>
    <tableColumn id="42" name="Audit" dataDxfId="92"/>
    <tableColumn id="43" name="Transportation" dataDxfId="91"/>
    <tableColumn id="44" name="Aircraft / Security" dataDxfId="90"/>
    <tableColumn id="45" name="Alcoa Ventures" dataDxfId="89"/>
    <tableColumn id="46" name="Org Design and Selection" dataDxfId="88"/>
    <tableColumn id="47" name="Communications" dataDxfId="87"/>
    <tableColumn id="48" name="Corporate Affairs" dataDxfId="86"/>
    <tableColumn id="49" name="Other" dataDxfId="85"/>
    <tableColumn id="50" name="List Others_x000a_(if appl)" dataDxfId="84"/>
    <tableColumn id="51" name="Total # Tasks in Project" dataDxfId="83"/>
    <tableColumn id="52" name="# of Tasks for Review" dataDxfId="82"/>
    <tableColumn id="53" name="% Project Tasks For review" dataDxfId="81">
      <calculatedColumnFormula>'Day 1 Project List_AT'!$AZ10/'Day 1 Project List_AT'!$AY10</calculatedColumnFormula>
    </tableColumn>
    <tableColumn id="54" name="Project For GSS PMO Review?" dataDxfId="80"/>
    <tableColumn id="55" name="Start Date Review" dataDxfId="79">
      <calculatedColumnFormula>IFERROR(IF(ProjectsTable[[#This Row],[Start Date (Calculated)]]-(TODAY()-WEEKDAY(TODAY())-1)&gt;5,"REVIEW","-"),"")</calculatedColumnFormula>
    </tableColumn>
    <tableColumn id="56" name="Completion Date Review" dataDxfId="78">
      <calculatedColumnFormula>IFERROR(IF(ProjectsTable[[#This Row],[Required Completion Date]]-(TODAY()-WEEKDAY(TODAY())-1)&gt;5,"REVIEW","-"),"")</calculatedColumnFormula>
    </tableColumn>
    <tableColumn id="57" name="% Complete Progression Review" dataDxfId="77">
      <calculatedColumnFormula>IFERROR(IF(ProjectsTable[[#This Row],[% Complete]]&lt;(TODAY()-ProjectsTable[[#This Row],[Start Date (Calculated)]])/ProjectsTable[[#This Row],[Days to Accomplish]],"REVIEW","-"),"")</calculatedColumnFormula>
    </tableColumn>
    <tableColumn id="58" name="% Tasks for Review Flag" dataDxfId="76">
      <calculatedColumnFormula>IFERROR(IF(COUNTIFS(TasksTable[[#Data],[Project '#]],ProjectsTable[[#This Row],[Project '#]],TasksTable[[#Data],[For GSS PMO Review?]],"Review")/COUNTIF(TasksTable[[#Data],[Project '#]],ProjectsTable[[#This Row],[Project '#]])&gt;0.25,"REVIEW","-"),"")</calculatedColumnFormula>
    </tableColumn>
    <tableColumn id="59" name="Off Track or at risk" dataDxfId="75">
      <calculatedColumnFormula>IFERROR(IF(OR(ProjectsTable[[#This Row],[Status]]="Off Track",ProjectsTable[[#This Row],[Status]]="At Risk"),"REVIEW","-"),"")</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2" name="TasksTable" displayName="TasksTable" ref="A9:BF123" totalsRowShown="0" headerRowDxfId="70" dataDxfId="69">
  <autoFilter ref="A9:BF123"/>
  <tableColumns count="58">
    <tableColumn id="1" name="Project #" dataDxfId="68"/>
    <tableColumn id="2" name="Task ID_x000a_[SWS-Activity-Task]_x000a_" dataDxfId="67"/>
    <tableColumn id="3" name="Sub-Workstream _x000a_(SWS)" dataDxfId="66"/>
    <tableColumn id="4" name="Day 1 Project_x000a_Name" dataDxfId="65"/>
    <tableColumn id="5" name="Task Name" dataDxfId="64"/>
    <tableColumn id="6" name="V-A Co, Up. Co, or Both" dataDxfId="63"/>
    <tableColumn id="7" name="Milestone_x000a_(True / False)" dataDxfId="62"/>
    <tableColumn id="8" name="Common Milestone ID" dataDxfId="61"/>
    <tableColumn id="9" name="Required Completion Date" dataDxfId="60"/>
    <tableColumn id="10" name="Days to Accomplish" dataDxfId="59"/>
    <tableColumn id="11" name="Start Date (Calculated)" dataDxfId="58"/>
    <tableColumn id="12" name="% Complete" dataDxfId="57" dataCellStyle="Percent"/>
    <tableColumn id="13" name="Dependencies_x000a_(True / False)_x000a_Flag Specifics -&gt;" dataDxfId="56"/>
    <tableColumn id="14" name="Dependencies_x000a_Description" dataDxfId="55"/>
    <tableColumn id="15" name="Owner" dataDxfId="54"/>
    <tableColumn id="16" name="Status" dataDxfId="53"/>
    <tableColumn id="17" name="Comments / Notes_x000a_(Subtasks, status explanations, etc.) _x000a_PLEASE INSERT DATE BEFORE COMMENT DD-MON-YYYY (06-JAN-2016)" dataDxfId="52"/>
    <tableColumn id="18" name="Finance" dataDxfId="51"/>
    <tableColumn id="19" name="Tax" dataDxfId="50"/>
    <tableColumn id="20" name="Treasury" dataDxfId="49"/>
    <tableColumn id="21" name="Legal" dataDxfId="48"/>
    <tableColumn id="22" name="HR" dataDxfId="47"/>
    <tableColumn id="23" name="IT" dataDxfId="46"/>
    <tableColumn id="24" name="Branding" dataDxfId="45"/>
    <tableColumn id="25" name="Global Shared Services (GSS)" dataDxfId="44"/>
    <tableColumn id="26" name="Carve-out Financials / Form 10" dataDxfId="43"/>
    <tableColumn id="27" name="Procurement" dataDxfId="42"/>
    <tableColumn id="28" name="EHS" dataDxfId="41"/>
    <tableColumn id="29" name="IPAM" dataDxfId="40"/>
    <tableColumn id="30" name="Quality" dataDxfId="39"/>
    <tableColumn id="31" name="Growth &amp; Market Strategy" dataDxfId="38"/>
    <tableColumn id="32" name="Shared Sites / Real Estate" dataDxfId="37"/>
    <tableColumn id="33" name="Gov't Affairs" dataDxfId="36"/>
    <tableColumn id="34" name="Alcoa Technical Center (ATC)" dataDxfId="35"/>
    <tableColumn id="35" name="China / Asia Region" dataDxfId="34"/>
    <tableColumn id="36" name="Australia Region" dataDxfId="33"/>
    <tableColumn id="37" name="Europe Region" dataDxfId="32"/>
    <tableColumn id="38" name="LATAM Region" dataDxfId="31"/>
    <tableColumn id="39" name="Canada" dataDxfId="30"/>
    <tableColumn id="40" name="Investor Relations (IR)" dataDxfId="29"/>
    <tableColumn id="41" name="Audit" dataDxfId="28"/>
    <tableColumn id="42" name="Transportation" dataDxfId="27"/>
    <tableColumn id="43" name="Aircraft / Security" dataDxfId="26"/>
    <tableColumn id="44" name="Alcoa Ventures" dataDxfId="25"/>
    <tableColumn id="45" name="Org Design and Selection" dataDxfId="24"/>
    <tableColumn id="46" name="Communications" dataDxfId="23"/>
    <tableColumn id="47" name="Corporate Affairs" dataDxfId="22"/>
    <tableColumn id="48" name="Other" dataDxfId="21"/>
    <tableColumn id="49" name="List Others_x000a_(if appl)" dataDxfId="20"/>
    <tableColumn id="50" name="For GSS PMO Review?" dataDxfId="19"/>
    <tableColumn id="51" name="Internal Resource Work Hours Required (Team 1)" dataDxfId="18"/>
    <tableColumn id="52" name="Internal Team 1 Description" dataDxfId="17"/>
    <tableColumn id="53" name="Internal Resource Work Hours Required (Team 2)" dataDxfId="16"/>
    <tableColumn id="54" name="Internal Team 2 Description" dataDxfId="15"/>
    <tableColumn id="55" name="External Resource Work Hours " dataDxfId="14"/>
    <tableColumn id="56" name="Start Date Review" dataDxfId="13">
      <calculatedColumnFormula>IFERROR(IF(TasksTable[[#This Row],[Start Date (Calculated)]]-(TODAY()-WEEKDAY(TODAY())-1)&gt;5,"REVIEW","-"),"")</calculatedColumnFormula>
    </tableColumn>
    <tableColumn id="57" name="Completion Date Review" dataDxfId="12">
      <calculatedColumnFormula>IFERROR(IF(TasksTable[[#This Row],[Required Completion Date]]-(TODAY()-WEEKDAY(TODAY())-1)&gt;5,"REVIEW","-"),"")</calculatedColumnFormula>
    </tableColumn>
    <tableColumn id="58" name="% Complete Progression Review" dataDxfId="11">
      <calculatedColumnFormula>IFERROR(IF(TasksTable[[#This Row],[% Complete]]&lt;(TODAY()-TasksTable[[#This Row],[Start Date (Calculated)]])/TasksTable[[#This Row],[Days to Accomplish]],"REVIEW","-"),"-")</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5" name="CostsTable" displayName="CostsTable" ref="B8:I41" totalsRowShown="0" headerRowDxfId="10" dataDxfId="9" tableBorderDxfId="8" headerRowCellStyle="Normal 2" dataCellStyle="Normal 5 2">
  <autoFilter ref="B8:I41"/>
  <tableColumns count="8">
    <tableColumn id="1" name="Project ID_x000a_(WS-SWS-Activity)" dataDxfId="7" dataCellStyle="Normal 5 2"/>
    <tableColumn id="2" name="Day 1 Project Name" dataDxfId="6" dataCellStyle="Normal 5 2"/>
    <tableColumn id="3" name="Description" dataDxfId="5" dataCellStyle="Normal 5 2"/>
    <tableColumn id="4" name="Dis-synergy" dataDxfId="4" dataCellStyle="Normal 5 2"/>
    <tableColumn id="5" name="One-time" dataDxfId="3" dataCellStyle="Normal 5 2"/>
    <tableColumn id="6" name="Owner" dataDxfId="2" dataCellStyle="Normal 5 2"/>
    <tableColumn id="7" name="Estimated Value" dataDxfId="1"/>
    <tableColumn id="8" name="Rationale" dataDxfId="0" dataCellStyle="Normal 5 2"/>
  </tableColumns>
  <tableStyleInfo name="TableStyleMedium2" showFirstColumn="0" showLastColumn="0" showRowStripes="0" showColumnStripes="0"/>
</table>
</file>

<file path=xl/theme/theme1.xml><?xml version="1.0" encoding="utf-8"?>
<a:theme xmlns:a="http://schemas.openxmlformats.org/drawingml/2006/main" name="US Consulting Report R1.1">
  <a:themeElements>
    <a:clrScheme name="US Consulting Colors">
      <a:dk1>
        <a:srgbClr val="000000"/>
      </a:dk1>
      <a:lt1>
        <a:srgbClr val="FFFFFF"/>
      </a:lt1>
      <a:dk2>
        <a:srgbClr val="80CCCC"/>
      </a:dk2>
      <a:lt2>
        <a:srgbClr val="3B9795"/>
      </a:lt2>
      <a:accent1>
        <a:srgbClr val="003399"/>
      </a:accent1>
      <a:accent2>
        <a:srgbClr val="92D400"/>
      </a:accent2>
      <a:accent3>
        <a:srgbClr val="4066B2"/>
      </a:accent3>
      <a:accent4>
        <a:srgbClr val="8099CC"/>
      </a:accent4>
      <a:accent5>
        <a:srgbClr val="3B9795"/>
      </a:accent5>
      <a:accent6>
        <a:srgbClr val="80CCCC"/>
      </a:accent6>
      <a:hlink>
        <a:srgbClr val="4066B2"/>
      </a:hlink>
      <a:folHlink>
        <a:srgbClr val="8099C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45720" tIns="45720" rIns="45720" bIns="45720" rtlCol="0" anchor="ctr"/>
      <a:lstStyle>
        <a:defPPr algn="ctr">
          <a:lnSpc>
            <a:spcPct val="106000"/>
          </a:lnSpc>
          <a:buFont typeface="Wingdings 2" pitchFamily="18" charset="2"/>
          <a:buNone/>
          <a:defRPr sz="1200" b="1" dirty="0" smtClean="0">
            <a:solidFill>
              <a:schemeClr val="bg1"/>
            </a:solidFill>
          </a:defRPr>
        </a:defPPr>
      </a:lstStyle>
    </a:spDef>
    <a:lnDef>
      <a:spPr bwMode="gray">
        <a:noFill/>
        <a:ln w="12700">
          <a:solidFill>
            <a:schemeClr val="tx1"/>
          </a:solidFill>
          <a:round/>
          <a:headEnd type="none" w="med" len="med"/>
          <a:tailEnd type="none" w="med" len="med"/>
        </a:ln>
        <a:extLst>
          <a:ext uri="{909E8E84-426E-40DD-AFC4-6F175D3DCCD1}">
            <a14:hiddenFill xmlns:a14="http://schemas.microsoft.com/office/drawing/2010/main">
              <a:noFill/>
            </a14:hiddenFill>
          </a:ext>
        </a:extLst>
      </a:spPr>
      <a:bodyPr/>
      <a:lstStyle/>
    </a:lnDef>
    <a:txDef>
      <a:spPr>
        <a:noFill/>
      </a:spPr>
      <a:bodyPr wrap="none" lIns="45720" rIns="45720" rtlCol="0">
        <a:spAutoFit/>
      </a:bodyPr>
      <a:lstStyle>
        <a:defPPr algn="ctr">
          <a:spcBef>
            <a:spcPts val="400"/>
          </a:spcBef>
          <a:defRPr sz="1200" dirty="0" err="1" smtClean="0"/>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outlinePr summaryBelow="0" summaryRight="0"/>
    <pageSetUpPr fitToPage="1"/>
  </sheetPr>
  <dimension ref="A1:EU10020"/>
  <sheetViews>
    <sheetView showGridLines="0" topLeftCell="J17" zoomScale="85" zoomScaleNormal="85" workbookViewId="0">
      <selection activeCell="L17" sqref="L17"/>
    </sheetView>
  </sheetViews>
  <sheetFormatPr defaultColWidth="9.140625" defaultRowHeight="12.75" x14ac:dyDescent="0.2"/>
  <cols>
    <col min="1" max="1" width="3.42578125" style="16" customWidth="1"/>
    <col min="2" max="2" width="27.85546875" style="12" customWidth="1"/>
    <col min="3" max="3" width="51.7109375" style="13" customWidth="1"/>
    <col min="4" max="5" width="30.7109375" style="13" customWidth="1"/>
    <col min="6" max="6" width="28.7109375" style="12" customWidth="1"/>
    <col min="7" max="7" width="34.7109375" style="12" customWidth="1"/>
    <col min="8" max="8" width="37.85546875" style="12" customWidth="1"/>
    <col min="9" max="9" width="29.28515625" style="12" customWidth="1"/>
    <col min="10" max="11" width="20.7109375" style="12" customWidth="1"/>
    <col min="12" max="12" width="20.7109375" style="13" customWidth="1"/>
    <col min="13" max="13" width="40.7109375" style="12" customWidth="1"/>
    <col min="14" max="15" width="20.7109375" style="12" customWidth="1"/>
    <col min="16" max="16" width="60.7109375" style="12" customWidth="1"/>
    <col min="17" max="35" width="10.7109375" style="12" customWidth="1"/>
    <col min="36" max="48" width="10.7109375" style="16" customWidth="1"/>
    <col min="49" max="16384" width="9.140625" style="16"/>
  </cols>
  <sheetData>
    <row r="1" spans="1:48" s="20" customFormat="1" ht="33.75" customHeight="1" x14ac:dyDescent="0.35">
      <c r="C1" s="21" t="s">
        <v>167</v>
      </c>
      <c r="G1" s="22"/>
      <c r="H1" s="22"/>
      <c r="I1" s="22"/>
      <c r="J1" s="22"/>
      <c r="K1" s="22"/>
      <c r="M1" s="22"/>
      <c r="N1" s="22"/>
      <c r="O1" s="22"/>
      <c r="P1" s="22"/>
      <c r="Q1" s="22"/>
      <c r="R1" s="22"/>
      <c r="S1" s="22"/>
      <c r="T1" s="22"/>
      <c r="U1" s="22"/>
      <c r="V1" s="22"/>
      <c r="W1" s="22"/>
      <c r="X1" s="22"/>
      <c r="Y1" s="22"/>
      <c r="Z1" s="22"/>
      <c r="AA1" s="22"/>
      <c r="AB1" s="22"/>
      <c r="AC1" s="22"/>
      <c r="AD1" s="22"/>
      <c r="AE1" s="22"/>
      <c r="AF1" s="22"/>
      <c r="AG1" s="22"/>
      <c r="AH1" s="22"/>
      <c r="AI1" s="22"/>
    </row>
    <row r="2" spans="1:48" x14ac:dyDescent="0.2">
      <c r="A2" s="17"/>
      <c r="B2" s="4"/>
      <c r="C2" s="4"/>
      <c r="D2" s="5"/>
      <c r="E2" s="5"/>
      <c r="F2" s="5"/>
      <c r="G2" s="23"/>
      <c r="H2" s="23"/>
      <c r="I2" s="23"/>
      <c r="J2" s="23"/>
      <c r="K2" s="23"/>
      <c r="L2" s="5"/>
      <c r="M2" s="23"/>
      <c r="N2" s="23"/>
      <c r="O2" s="23"/>
      <c r="P2" s="23"/>
      <c r="Q2" s="23"/>
      <c r="R2" s="23"/>
      <c r="S2" s="23"/>
      <c r="T2" s="23"/>
      <c r="U2" s="23"/>
      <c r="V2" s="23"/>
      <c r="W2" s="23"/>
      <c r="X2" s="23"/>
      <c r="Y2" s="23"/>
      <c r="Z2" s="23"/>
      <c r="AA2" s="23"/>
      <c r="AB2" s="23"/>
      <c r="AC2" s="23"/>
      <c r="AD2" s="23"/>
      <c r="AE2" s="23"/>
      <c r="AF2" s="23"/>
      <c r="AG2" s="23"/>
      <c r="AH2" s="23"/>
      <c r="AI2" s="23"/>
    </row>
    <row r="3" spans="1:48" x14ac:dyDescent="0.2">
      <c r="A3" s="17"/>
      <c r="B3" s="4"/>
      <c r="C3" s="4"/>
      <c r="D3" s="5"/>
      <c r="E3" s="5"/>
      <c r="F3" s="5"/>
      <c r="G3" s="23"/>
      <c r="H3" s="23"/>
      <c r="I3" s="23"/>
      <c r="J3" s="23"/>
      <c r="K3" s="23"/>
      <c r="L3" s="5"/>
      <c r="M3" s="23"/>
      <c r="N3" s="23"/>
      <c r="O3" s="23"/>
      <c r="P3" s="23"/>
      <c r="Q3" s="23"/>
      <c r="R3" s="23"/>
      <c r="S3" s="23"/>
      <c r="T3" s="23"/>
      <c r="U3" s="23"/>
      <c r="V3" s="23"/>
      <c r="W3" s="23"/>
      <c r="X3" s="23"/>
      <c r="Y3" s="23"/>
      <c r="Z3" s="23"/>
      <c r="AA3" s="23"/>
      <c r="AB3" s="23"/>
      <c r="AC3" s="23"/>
      <c r="AD3" s="23"/>
      <c r="AE3" s="23"/>
      <c r="AF3" s="23"/>
      <c r="AG3" s="23"/>
      <c r="AH3" s="23"/>
      <c r="AI3" s="23"/>
    </row>
    <row r="4" spans="1:48" ht="26.25" x14ac:dyDescent="0.2">
      <c r="A4" s="17"/>
      <c r="B4" s="6" t="s">
        <v>219</v>
      </c>
      <c r="C4" s="4"/>
      <c r="D4" s="5"/>
      <c r="E4" s="5"/>
      <c r="F4" s="5"/>
      <c r="G4" s="23"/>
      <c r="H4" s="23"/>
      <c r="I4" s="23"/>
      <c r="J4" s="23"/>
      <c r="K4" s="23"/>
      <c r="L4" s="5"/>
      <c r="M4" s="23"/>
      <c r="N4" s="23"/>
      <c r="O4" s="23"/>
      <c r="P4" s="23"/>
      <c r="Q4" s="23"/>
      <c r="R4" s="23"/>
      <c r="S4" s="23"/>
      <c r="T4" s="23"/>
      <c r="U4" s="23"/>
      <c r="V4" s="23"/>
      <c r="W4" s="23"/>
      <c r="X4" s="23"/>
      <c r="Y4" s="23"/>
      <c r="Z4" s="23"/>
      <c r="AA4" s="23"/>
      <c r="AB4" s="23"/>
      <c r="AC4" s="23"/>
      <c r="AD4" s="23"/>
      <c r="AE4" s="23"/>
      <c r="AF4" s="23"/>
      <c r="AG4" s="23"/>
      <c r="AH4" s="23"/>
      <c r="AI4" s="23"/>
    </row>
    <row r="5" spans="1:48" ht="15" x14ac:dyDescent="0.25">
      <c r="A5" s="17"/>
      <c r="B5" s="14"/>
      <c r="C5" s="30"/>
      <c r="D5" s="5"/>
      <c r="E5" s="5"/>
      <c r="F5" s="5"/>
      <c r="G5" s="23"/>
      <c r="H5" s="23"/>
      <c r="I5" s="23"/>
      <c r="J5" s="23"/>
      <c r="K5" s="23"/>
      <c r="L5" s="5"/>
      <c r="M5" s="23"/>
      <c r="N5" s="23"/>
      <c r="O5" s="23"/>
      <c r="P5" s="23"/>
      <c r="Q5" s="23"/>
      <c r="R5" s="23"/>
      <c r="S5" s="23"/>
      <c r="T5" s="23"/>
      <c r="U5" s="23"/>
      <c r="V5" s="23"/>
      <c r="W5" s="23"/>
      <c r="X5" s="23"/>
      <c r="Y5" s="23"/>
      <c r="Z5" s="23"/>
      <c r="AA5" s="23"/>
      <c r="AB5" s="23"/>
      <c r="AC5" s="23"/>
      <c r="AD5" s="23"/>
      <c r="AE5" s="23"/>
      <c r="AF5" s="23"/>
      <c r="AG5" s="23"/>
      <c r="AH5" s="23"/>
      <c r="AI5" s="23"/>
    </row>
    <row r="6" spans="1:48" s="7" customFormat="1" ht="21" customHeight="1" x14ac:dyDescent="0.2">
      <c r="B6" s="37" t="s">
        <v>234</v>
      </c>
      <c r="C6" s="9"/>
      <c r="D6" s="10"/>
      <c r="E6" s="10"/>
      <c r="F6" s="8"/>
      <c r="G6" s="8"/>
      <c r="H6" s="8"/>
      <c r="I6" s="8"/>
      <c r="J6" s="8"/>
      <c r="K6" s="8"/>
      <c r="L6" s="10"/>
      <c r="M6" s="8"/>
      <c r="N6" s="8"/>
      <c r="O6" s="8"/>
      <c r="P6" s="8"/>
      <c r="Q6" s="8"/>
      <c r="R6" s="8"/>
      <c r="S6" s="8"/>
      <c r="T6" s="8"/>
      <c r="U6" s="8"/>
      <c r="V6" s="8"/>
      <c r="W6" s="8"/>
      <c r="X6" s="8"/>
      <c r="Y6" s="8"/>
      <c r="Z6" s="8"/>
      <c r="AA6" s="8"/>
      <c r="AB6" s="8"/>
      <c r="AC6" s="8"/>
      <c r="AD6" s="8"/>
      <c r="AE6" s="8"/>
      <c r="AF6" s="8"/>
      <c r="AG6" s="8"/>
      <c r="AH6" s="8"/>
      <c r="AI6" s="8"/>
    </row>
    <row r="7" spans="1:48" s="7" customFormat="1" ht="21" customHeight="1" x14ac:dyDescent="0.2">
      <c r="B7" s="37" t="s">
        <v>252</v>
      </c>
      <c r="C7" s="9"/>
      <c r="D7" s="10"/>
      <c r="E7" s="10"/>
      <c r="F7" s="8"/>
      <c r="G7" s="8"/>
      <c r="H7" s="8"/>
      <c r="I7" s="8"/>
      <c r="J7" s="8"/>
      <c r="K7" s="8"/>
      <c r="L7" s="10"/>
      <c r="M7" s="8"/>
      <c r="N7" s="8"/>
      <c r="O7" s="8"/>
      <c r="P7" s="8"/>
      <c r="Q7" s="8"/>
      <c r="R7" s="8"/>
      <c r="S7" s="8"/>
      <c r="T7" s="8"/>
      <c r="U7" s="8"/>
      <c r="V7" s="8"/>
      <c r="W7" s="8"/>
      <c r="X7" s="8"/>
      <c r="Y7" s="8"/>
      <c r="Z7" s="8"/>
      <c r="AA7" s="8"/>
      <c r="AB7" s="8"/>
      <c r="AC7" s="8"/>
      <c r="AD7" s="8"/>
      <c r="AE7" s="8"/>
      <c r="AF7" s="8"/>
      <c r="AG7" s="8"/>
      <c r="AH7" s="8"/>
      <c r="AI7" s="8"/>
    </row>
    <row r="8" spans="1:48" s="7" customFormat="1" ht="21" customHeight="1" x14ac:dyDescent="0.2">
      <c r="B8" s="37" t="s">
        <v>295</v>
      </c>
      <c r="C8" s="9"/>
      <c r="D8" s="10"/>
      <c r="E8" s="10"/>
      <c r="F8" s="8"/>
      <c r="G8" s="8"/>
      <c r="H8" s="8"/>
      <c r="I8" s="8"/>
      <c r="J8" s="8"/>
      <c r="K8" s="8"/>
      <c r="L8" s="10"/>
      <c r="M8" s="8"/>
      <c r="N8" s="8"/>
      <c r="O8" s="8"/>
      <c r="P8" s="8"/>
      <c r="Q8" s="8"/>
      <c r="R8" s="8"/>
      <c r="S8" s="8"/>
      <c r="T8" s="8"/>
      <c r="U8" s="8"/>
      <c r="V8" s="8"/>
      <c r="W8" s="8"/>
      <c r="X8" s="8"/>
      <c r="Y8" s="8"/>
      <c r="Z8" s="8"/>
      <c r="AA8" s="8"/>
      <c r="AB8" s="8"/>
      <c r="AC8" s="8"/>
      <c r="AD8" s="8"/>
      <c r="AE8" s="8"/>
      <c r="AF8" s="8"/>
      <c r="AG8" s="8"/>
      <c r="AH8" s="8"/>
      <c r="AI8" s="8"/>
    </row>
    <row r="9" spans="1:48" s="7" customFormat="1" ht="21" customHeight="1" x14ac:dyDescent="0.2">
      <c r="B9" s="37" t="s">
        <v>253</v>
      </c>
      <c r="C9" s="9"/>
      <c r="D9" s="10"/>
      <c r="E9" s="10"/>
      <c r="F9" s="8"/>
      <c r="G9" s="8"/>
      <c r="H9" s="8"/>
      <c r="I9" s="8"/>
      <c r="J9" s="8"/>
      <c r="K9" s="8"/>
      <c r="L9" s="10"/>
      <c r="M9" s="8"/>
      <c r="N9" s="8"/>
      <c r="O9" s="8"/>
      <c r="P9" s="8"/>
      <c r="Q9" s="8"/>
      <c r="R9" s="8"/>
      <c r="S9" s="8"/>
      <c r="T9" s="8"/>
      <c r="U9" s="8"/>
      <c r="V9" s="8"/>
      <c r="W9" s="8"/>
      <c r="X9" s="8"/>
      <c r="Y9" s="8"/>
      <c r="Z9" s="8"/>
      <c r="AA9" s="8"/>
      <c r="AB9" s="8"/>
      <c r="AC9" s="8"/>
      <c r="AD9" s="8"/>
      <c r="AE9" s="8"/>
      <c r="AF9" s="8"/>
      <c r="AG9" s="8"/>
      <c r="AH9" s="8"/>
      <c r="AI9" s="8"/>
    </row>
    <row r="10" spans="1:48" s="7" customFormat="1" ht="21" customHeight="1" x14ac:dyDescent="0.2">
      <c r="B10" s="37" t="s">
        <v>233</v>
      </c>
      <c r="C10" s="9"/>
      <c r="D10" s="10"/>
      <c r="E10" s="10"/>
      <c r="F10" s="8"/>
      <c r="G10" s="8"/>
      <c r="H10" s="8"/>
      <c r="I10" s="8"/>
      <c r="J10" s="8"/>
      <c r="K10" s="8"/>
      <c r="L10" s="10"/>
      <c r="M10" s="8"/>
      <c r="N10" s="8"/>
      <c r="O10" s="8"/>
      <c r="P10" s="8"/>
      <c r="Q10" s="8"/>
      <c r="R10" s="8"/>
      <c r="S10" s="8"/>
      <c r="T10" s="8"/>
      <c r="U10" s="8"/>
      <c r="V10" s="8"/>
      <c r="W10" s="8"/>
      <c r="X10" s="8"/>
      <c r="Y10" s="8"/>
      <c r="Z10" s="8"/>
      <c r="AA10" s="8"/>
      <c r="AB10" s="8"/>
      <c r="AC10" s="8"/>
      <c r="AD10" s="8"/>
      <c r="AE10" s="8"/>
      <c r="AF10" s="8"/>
      <c r="AG10" s="8"/>
      <c r="AH10" s="8"/>
      <c r="AI10" s="8"/>
    </row>
    <row r="11" spans="1:48" s="7" customFormat="1" ht="21" customHeight="1" x14ac:dyDescent="0.2">
      <c r="B11" s="38"/>
      <c r="C11" s="9"/>
      <c r="D11" s="10"/>
      <c r="E11" s="10"/>
      <c r="F11" s="8"/>
      <c r="G11" s="8"/>
      <c r="H11" s="8"/>
      <c r="I11" s="8"/>
      <c r="J11" s="8"/>
      <c r="K11" s="8"/>
      <c r="L11" s="10"/>
      <c r="M11" s="8"/>
      <c r="N11" s="8"/>
      <c r="O11" s="8"/>
      <c r="P11" s="8"/>
      <c r="Q11" s="8"/>
      <c r="R11" s="8"/>
      <c r="S11" s="8"/>
      <c r="T11" s="8"/>
      <c r="U11" s="8"/>
      <c r="V11" s="8"/>
      <c r="W11" s="8"/>
      <c r="X11" s="8"/>
      <c r="Y11" s="8"/>
      <c r="Z11" s="8"/>
      <c r="AA11" s="8"/>
      <c r="AB11" s="8"/>
      <c r="AC11" s="8"/>
      <c r="AD11" s="8"/>
      <c r="AE11" s="8"/>
      <c r="AF11" s="8"/>
      <c r="AG11" s="8"/>
      <c r="AH11" s="8"/>
      <c r="AI11" s="8"/>
    </row>
    <row r="12" spans="1:48" s="7" customFormat="1" ht="45.75" customHeight="1" x14ac:dyDescent="0.2">
      <c r="B12" s="114" t="s">
        <v>254</v>
      </c>
      <c r="C12" s="113" t="s">
        <v>301</v>
      </c>
      <c r="D12" s="10"/>
      <c r="E12" s="10"/>
      <c r="F12" s="8"/>
      <c r="G12" s="8"/>
      <c r="H12" s="8"/>
      <c r="I12" s="8"/>
      <c r="J12" s="8"/>
      <c r="K12" s="8"/>
      <c r="L12" s="10"/>
      <c r="M12" s="8"/>
      <c r="N12" s="8"/>
      <c r="O12" s="8"/>
      <c r="P12" s="8"/>
      <c r="Q12" s="8"/>
      <c r="R12" s="8"/>
      <c r="S12" s="8"/>
      <c r="T12" s="8"/>
      <c r="U12" s="8"/>
      <c r="V12" s="8"/>
      <c r="W12" s="8"/>
      <c r="X12" s="8"/>
      <c r="Y12" s="8"/>
      <c r="Z12" s="8"/>
      <c r="AA12" s="8"/>
      <c r="AB12" s="8"/>
      <c r="AC12" s="8"/>
      <c r="AD12" s="8"/>
      <c r="AE12" s="8"/>
      <c r="AF12" s="8"/>
      <c r="AG12" s="8"/>
      <c r="AH12" s="8"/>
      <c r="AI12" s="8"/>
    </row>
    <row r="13" spans="1:48" s="7" customFormat="1" ht="12" customHeight="1" x14ac:dyDescent="0.2">
      <c r="B13" s="8"/>
      <c r="C13" s="9"/>
      <c r="D13" s="10"/>
      <c r="E13" s="10"/>
      <c r="F13" s="8"/>
      <c r="G13" s="8"/>
      <c r="H13" s="8"/>
      <c r="I13" s="8"/>
      <c r="J13" s="8"/>
      <c r="K13" s="8"/>
      <c r="L13" s="10"/>
      <c r="M13" s="8"/>
      <c r="N13" s="8"/>
      <c r="O13" s="8"/>
      <c r="P13" s="8"/>
      <c r="Q13" s="8"/>
      <c r="R13" s="8"/>
      <c r="S13" s="8"/>
      <c r="T13" s="8"/>
      <c r="U13" s="8"/>
      <c r="V13" s="8"/>
      <c r="W13" s="8"/>
      <c r="X13" s="8"/>
      <c r="Y13" s="8"/>
      <c r="Z13" s="8"/>
      <c r="AA13" s="8"/>
      <c r="AB13" s="8"/>
      <c r="AC13" s="8"/>
      <c r="AD13" s="8"/>
      <c r="AE13" s="8"/>
      <c r="AF13" s="8"/>
      <c r="AG13" s="8"/>
      <c r="AH13" s="8"/>
      <c r="AI13" s="8"/>
    </row>
    <row r="14" spans="1:48" s="7" customFormat="1" ht="12" customHeight="1" x14ac:dyDescent="0.2">
      <c r="B14" s="8"/>
      <c r="C14" s="9"/>
      <c r="D14" s="10"/>
      <c r="E14" s="10"/>
      <c r="F14" s="8"/>
      <c r="G14" s="8"/>
      <c r="H14" s="8"/>
      <c r="I14" s="8"/>
      <c r="J14" s="8"/>
      <c r="K14" s="8"/>
      <c r="L14" s="10"/>
      <c r="M14" s="8"/>
      <c r="N14" s="8"/>
      <c r="O14" s="8"/>
      <c r="P14" s="8"/>
      <c r="Q14" s="8"/>
      <c r="R14" s="8"/>
      <c r="S14" s="8"/>
      <c r="T14" s="8"/>
      <c r="U14" s="8"/>
      <c r="V14" s="8"/>
      <c r="W14" s="8"/>
      <c r="X14" s="8"/>
      <c r="Y14" s="8"/>
      <c r="Z14" s="8"/>
      <c r="AA14" s="8"/>
      <c r="AB14" s="8"/>
      <c r="AC14" s="8"/>
      <c r="AD14" s="8"/>
      <c r="AE14" s="8"/>
      <c r="AF14" s="8"/>
      <c r="AG14" s="8"/>
      <c r="AH14" s="8"/>
      <c r="AI14" s="8"/>
    </row>
    <row r="15" spans="1:48" s="7" customFormat="1" ht="33" customHeight="1" x14ac:dyDescent="0.2">
      <c r="B15" s="284" t="s">
        <v>221</v>
      </c>
      <c r="C15" s="284"/>
      <c r="D15" s="284"/>
      <c r="E15" s="284"/>
      <c r="F15" s="284"/>
      <c r="G15" s="284"/>
      <c r="H15" s="284"/>
      <c r="I15" s="284"/>
      <c r="J15" s="284"/>
      <c r="K15" s="284"/>
      <c r="L15" s="284"/>
      <c r="M15" s="284"/>
      <c r="N15" s="284"/>
      <c r="O15" s="284"/>
      <c r="P15" s="285"/>
      <c r="Q15" s="282" t="s">
        <v>214</v>
      </c>
      <c r="R15" s="283"/>
      <c r="S15" s="283"/>
      <c r="T15" s="283"/>
      <c r="U15" s="283"/>
      <c r="V15" s="283"/>
      <c r="W15" s="283"/>
      <c r="X15" s="283"/>
      <c r="Y15" s="283"/>
      <c r="Z15" s="283"/>
      <c r="AA15" s="283"/>
      <c r="AB15" s="283"/>
      <c r="AC15" s="283"/>
      <c r="AD15" s="283"/>
      <c r="AE15" s="283"/>
      <c r="AF15" s="283"/>
      <c r="AG15" s="283"/>
      <c r="AH15" s="283"/>
      <c r="AI15" s="283"/>
      <c r="AJ15" s="283"/>
      <c r="AK15" s="283"/>
      <c r="AL15" s="283"/>
      <c r="AM15" s="283"/>
      <c r="AN15" s="283"/>
      <c r="AO15" s="283"/>
      <c r="AP15" s="283"/>
      <c r="AQ15" s="283"/>
      <c r="AR15" s="283"/>
      <c r="AS15" s="283"/>
      <c r="AT15" s="283"/>
      <c r="AU15" s="283"/>
      <c r="AV15" s="283"/>
    </row>
    <row r="16" spans="1:48" s="7" customFormat="1" ht="155.25" customHeight="1" x14ac:dyDescent="0.2">
      <c r="B16" s="47" t="s">
        <v>264</v>
      </c>
      <c r="C16" s="32" t="s">
        <v>216</v>
      </c>
      <c r="D16" s="32" t="s">
        <v>239</v>
      </c>
      <c r="E16" s="32" t="s">
        <v>240</v>
      </c>
      <c r="F16" s="32" t="s">
        <v>241</v>
      </c>
      <c r="G16" s="32" t="s">
        <v>173</v>
      </c>
      <c r="H16" s="32" t="s">
        <v>170</v>
      </c>
      <c r="I16" s="32" t="s">
        <v>169</v>
      </c>
      <c r="J16" s="32" t="s">
        <v>187</v>
      </c>
      <c r="K16" s="32" t="s">
        <v>172</v>
      </c>
      <c r="L16" s="32" t="s">
        <v>222</v>
      </c>
      <c r="M16" s="32" t="s">
        <v>242</v>
      </c>
      <c r="N16" s="32" t="s">
        <v>74</v>
      </c>
      <c r="O16" s="32" t="s">
        <v>171</v>
      </c>
      <c r="P16" s="31" t="s">
        <v>291</v>
      </c>
      <c r="Q16" s="42" t="s">
        <v>188</v>
      </c>
      <c r="R16" s="43" t="s">
        <v>92</v>
      </c>
      <c r="S16" s="43" t="s">
        <v>90</v>
      </c>
      <c r="T16" s="43" t="s">
        <v>77</v>
      </c>
      <c r="U16" s="43" t="s">
        <v>189</v>
      </c>
      <c r="V16" s="43" t="s">
        <v>185</v>
      </c>
      <c r="W16" s="43" t="s">
        <v>190</v>
      </c>
      <c r="X16" s="43" t="s">
        <v>191</v>
      </c>
      <c r="Y16" s="43" t="s">
        <v>192</v>
      </c>
      <c r="Z16" s="43" t="s">
        <v>150</v>
      </c>
      <c r="AA16" s="43" t="s">
        <v>193</v>
      </c>
      <c r="AB16" s="43" t="s">
        <v>194</v>
      </c>
      <c r="AC16" s="43" t="s">
        <v>195</v>
      </c>
      <c r="AD16" s="43" t="s">
        <v>196</v>
      </c>
      <c r="AE16" s="43" t="s">
        <v>197</v>
      </c>
      <c r="AF16" s="43" t="s">
        <v>198</v>
      </c>
      <c r="AG16" s="43" t="s">
        <v>199</v>
      </c>
      <c r="AH16" s="43" t="s">
        <v>200</v>
      </c>
      <c r="AI16" s="43" t="s">
        <v>201</v>
      </c>
      <c r="AJ16" s="43" t="s">
        <v>202</v>
      </c>
      <c r="AK16" s="43" t="s">
        <v>203</v>
      </c>
      <c r="AL16" s="43" t="s">
        <v>235</v>
      </c>
      <c r="AM16" s="43" t="s">
        <v>204</v>
      </c>
      <c r="AN16" s="43" t="s">
        <v>205</v>
      </c>
      <c r="AO16" s="43" t="s">
        <v>206</v>
      </c>
      <c r="AP16" s="43" t="s">
        <v>207</v>
      </c>
      <c r="AQ16" s="43" t="s">
        <v>208</v>
      </c>
      <c r="AR16" s="43" t="s">
        <v>212</v>
      </c>
      <c r="AS16" s="43" t="s">
        <v>108</v>
      </c>
      <c r="AT16" s="43" t="s">
        <v>236</v>
      </c>
      <c r="AU16" s="44" t="s">
        <v>209</v>
      </c>
      <c r="AV16" s="28" t="s">
        <v>210</v>
      </c>
    </row>
    <row r="17" spans="1:48" s="7" customFormat="1" ht="201.75" customHeight="1" x14ac:dyDescent="0.2">
      <c r="A17" s="66"/>
      <c r="B17" s="48" t="s">
        <v>226</v>
      </c>
      <c r="C17" s="33" t="s">
        <v>225</v>
      </c>
      <c r="D17" s="33" t="s">
        <v>227</v>
      </c>
      <c r="E17" s="33" t="s">
        <v>248</v>
      </c>
      <c r="F17" s="33" t="s">
        <v>249</v>
      </c>
      <c r="G17" s="33" t="s">
        <v>232</v>
      </c>
      <c r="H17" s="34" t="s">
        <v>285</v>
      </c>
      <c r="I17" s="33" t="s">
        <v>287</v>
      </c>
      <c r="J17" s="34" t="s">
        <v>223</v>
      </c>
      <c r="K17" s="35" t="s">
        <v>231</v>
      </c>
      <c r="L17" s="33" t="s">
        <v>290</v>
      </c>
      <c r="M17" s="33" t="s">
        <v>247</v>
      </c>
      <c r="N17" s="33" t="s">
        <v>224</v>
      </c>
      <c r="O17" s="33" t="s">
        <v>245</v>
      </c>
      <c r="P17" s="33" t="s">
        <v>292</v>
      </c>
      <c r="Q17" s="45" t="s">
        <v>230</v>
      </c>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6"/>
      <c r="AV17" s="36"/>
    </row>
    <row r="18" spans="1:48" s="7" customFormat="1" ht="141.75" customHeight="1" x14ac:dyDescent="0.2">
      <c r="A18" s="67" t="s">
        <v>180</v>
      </c>
      <c r="B18" s="70" t="s">
        <v>238</v>
      </c>
      <c r="C18" s="71" t="s">
        <v>1</v>
      </c>
      <c r="D18" s="71" t="s">
        <v>174</v>
      </c>
      <c r="E18" s="71" t="s">
        <v>175</v>
      </c>
      <c r="F18" s="71" t="s">
        <v>228</v>
      </c>
      <c r="G18" s="72" t="s">
        <v>176</v>
      </c>
      <c r="H18" s="73">
        <v>42522</v>
      </c>
      <c r="I18" s="72">
        <v>132</v>
      </c>
      <c r="J18" s="73">
        <f>IF(ISBLANK('Instructions and Descriptions'!$H$17:$H$19),"",'Instructions and Descriptions'!$H$17:$H$19-'Instructions and Descriptions'!$I$17:$I$19)</f>
        <v>42390</v>
      </c>
      <c r="K18" s="74">
        <v>0.05</v>
      </c>
      <c r="L18" s="72" t="b">
        <v>1</v>
      </c>
      <c r="M18" s="72" t="s">
        <v>250</v>
      </c>
      <c r="N18" s="72" t="s">
        <v>178</v>
      </c>
      <c r="O18" s="72" t="s">
        <v>179</v>
      </c>
      <c r="P18" s="75" t="s">
        <v>251</v>
      </c>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v>42384</v>
      </c>
      <c r="AS18" s="73"/>
      <c r="AT18" s="73"/>
      <c r="AU18" s="73"/>
      <c r="AV18" s="76"/>
    </row>
    <row r="19" spans="1:48" s="7" customFormat="1" ht="141.75" customHeight="1" x14ac:dyDescent="0.2">
      <c r="A19" s="66"/>
      <c r="B19" s="77" t="s">
        <v>237</v>
      </c>
      <c r="C19" s="78" t="s">
        <v>1</v>
      </c>
      <c r="D19" s="78" t="s">
        <v>174</v>
      </c>
      <c r="E19" s="78" t="s">
        <v>183</v>
      </c>
      <c r="F19" s="78" t="s">
        <v>229</v>
      </c>
      <c r="G19" s="79" t="s">
        <v>176</v>
      </c>
      <c r="H19" s="80">
        <v>42522</v>
      </c>
      <c r="I19" s="79">
        <v>102</v>
      </c>
      <c r="J19" s="80">
        <f>IF(ISBLANK('Instructions and Descriptions'!$H$17:$H$19),"",'Instructions and Descriptions'!$H$17:$H$19-'Instructions and Descriptions'!$I$17:$I$19)</f>
        <v>42420</v>
      </c>
      <c r="K19" s="81">
        <v>0</v>
      </c>
      <c r="L19" s="79" t="b">
        <v>0</v>
      </c>
      <c r="M19" s="79" t="s">
        <v>250</v>
      </c>
      <c r="N19" s="79" t="s">
        <v>220</v>
      </c>
      <c r="O19" s="79" t="s">
        <v>179</v>
      </c>
      <c r="P19" s="79" t="s">
        <v>251</v>
      </c>
      <c r="Q19" s="82"/>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t="s">
        <v>211</v>
      </c>
      <c r="AQ19" s="80"/>
      <c r="AR19" s="80">
        <v>42308</v>
      </c>
      <c r="AS19" s="80"/>
      <c r="AT19" s="80"/>
      <c r="AU19" s="80"/>
      <c r="AV19" s="83"/>
    </row>
    <row r="20" spans="1:48" s="7" customFormat="1" ht="12" customHeight="1" x14ac:dyDescent="0.2">
      <c r="B20" s="84"/>
      <c r="C20" s="85"/>
      <c r="D20" s="86"/>
      <c r="E20" s="86"/>
      <c r="F20" s="84"/>
      <c r="G20" s="84"/>
      <c r="H20" s="84"/>
      <c r="I20" s="84"/>
      <c r="J20" s="84"/>
      <c r="K20" s="84"/>
      <c r="L20" s="86"/>
      <c r="M20" s="84"/>
      <c r="N20" s="84"/>
      <c r="O20" s="84"/>
      <c r="P20" s="84"/>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3"/>
    </row>
    <row r="21" spans="1:48" s="7" customFormat="1" ht="12" customHeight="1" x14ac:dyDescent="0.2">
      <c r="B21" s="84"/>
      <c r="C21" s="85"/>
      <c r="D21" s="86"/>
      <c r="E21" s="86"/>
      <c r="F21" s="84"/>
      <c r="G21" s="84"/>
      <c r="H21" s="84"/>
      <c r="I21" s="84"/>
      <c r="J21" s="84"/>
      <c r="K21" s="84"/>
      <c r="L21" s="86"/>
      <c r="M21" s="84"/>
      <c r="N21" s="84"/>
      <c r="O21" s="84"/>
      <c r="P21" s="84"/>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3"/>
    </row>
    <row r="22" spans="1:48" s="7" customFormat="1" ht="12" customHeight="1" x14ac:dyDescent="0.2">
      <c r="B22" s="87"/>
      <c r="C22" s="88"/>
      <c r="D22" s="89"/>
      <c r="E22" s="89"/>
      <c r="F22" s="87"/>
      <c r="G22" s="87"/>
      <c r="H22" s="87"/>
      <c r="I22" s="87"/>
      <c r="J22" s="87"/>
      <c r="K22" s="87"/>
      <c r="L22" s="89"/>
      <c r="M22" s="87"/>
      <c r="N22" s="87"/>
      <c r="O22" s="87"/>
      <c r="P22" s="87"/>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1"/>
    </row>
    <row r="23" spans="1:48" s="7" customFormat="1" ht="12" customHeight="1" x14ac:dyDescent="0.2">
      <c r="B23" s="8"/>
      <c r="C23" s="9"/>
      <c r="D23" s="10"/>
      <c r="E23" s="10"/>
      <c r="F23" s="8"/>
      <c r="G23" s="8"/>
      <c r="H23" s="8"/>
      <c r="I23" s="8"/>
      <c r="J23" s="8"/>
      <c r="K23" s="8"/>
      <c r="L23" s="10"/>
      <c r="M23" s="8"/>
      <c r="N23" s="8"/>
      <c r="O23" s="8"/>
      <c r="P23" s="29"/>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7"/>
    </row>
    <row r="24" spans="1:48" s="7" customFormat="1" ht="12" customHeight="1" x14ac:dyDescent="0.2">
      <c r="B24" s="8"/>
      <c r="C24" s="9"/>
      <c r="D24" s="10"/>
      <c r="E24" s="10"/>
      <c r="F24" s="8"/>
      <c r="G24" s="8"/>
      <c r="H24" s="8"/>
      <c r="I24" s="8"/>
      <c r="J24" s="8"/>
      <c r="K24" s="8"/>
      <c r="L24" s="10"/>
      <c r="M24" s="8"/>
      <c r="N24" s="8"/>
      <c r="O24" s="8"/>
      <c r="P24" s="8"/>
      <c r="Q24" s="8"/>
      <c r="R24" s="8"/>
      <c r="S24" s="8"/>
      <c r="T24" s="8"/>
      <c r="U24" s="8"/>
      <c r="V24" s="8"/>
      <c r="W24" s="8"/>
      <c r="X24" s="8"/>
      <c r="Y24" s="8"/>
      <c r="Z24" s="8"/>
      <c r="AA24" s="8"/>
      <c r="AB24" s="8"/>
      <c r="AC24" s="8"/>
      <c r="AD24" s="8"/>
      <c r="AE24" s="8"/>
      <c r="AF24" s="8"/>
      <c r="AG24" s="8"/>
      <c r="AH24" s="8"/>
      <c r="AI24" s="8"/>
    </row>
    <row r="25" spans="1:48" s="7" customFormat="1" ht="12" customHeight="1" x14ac:dyDescent="0.2">
      <c r="B25" s="8"/>
      <c r="C25" s="9"/>
      <c r="D25" s="10"/>
      <c r="E25" s="10"/>
      <c r="F25" s="8"/>
      <c r="G25" s="8"/>
      <c r="H25" s="8"/>
      <c r="I25" s="8"/>
      <c r="J25" s="8"/>
      <c r="K25" s="8"/>
      <c r="L25" s="10"/>
      <c r="M25" s="8"/>
      <c r="N25" s="8"/>
      <c r="O25" s="8"/>
      <c r="P25" s="8"/>
      <c r="Q25" s="8"/>
      <c r="R25" s="8"/>
      <c r="S25" s="8"/>
      <c r="T25" s="8"/>
      <c r="U25" s="8"/>
      <c r="V25" s="8"/>
      <c r="W25" s="8"/>
      <c r="X25" s="8"/>
      <c r="Y25" s="8"/>
      <c r="Z25" s="8"/>
      <c r="AA25" s="8"/>
      <c r="AB25" s="8"/>
      <c r="AC25" s="8"/>
      <c r="AD25" s="8"/>
      <c r="AE25" s="8"/>
      <c r="AF25" s="8"/>
      <c r="AG25" s="8"/>
      <c r="AH25" s="8"/>
      <c r="AI25" s="8"/>
    </row>
    <row r="26" spans="1:48" s="7" customFormat="1" ht="12" customHeight="1" x14ac:dyDescent="0.2">
      <c r="B26" s="8"/>
      <c r="C26" s="9"/>
      <c r="D26" s="10"/>
      <c r="E26" s="10"/>
      <c r="F26" s="8"/>
      <c r="G26" s="8"/>
      <c r="H26" s="8"/>
      <c r="I26" s="8"/>
      <c r="J26" s="8"/>
      <c r="K26" s="8"/>
      <c r="L26" s="10"/>
      <c r="M26" s="8"/>
      <c r="N26" s="8"/>
      <c r="O26" s="8"/>
      <c r="P26" s="8"/>
      <c r="Q26" s="8"/>
      <c r="R26" s="8"/>
      <c r="S26" s="8"/>
      <c r="T26" s="8"/>
      <c r="U26" s="8"/>
      <c r="V26" s="8"/>
      <c r="W26" s="8"/>
      <c r="X26" s="8"/>
      <c r="Y26" s="8"/>
      <c r="Z26" s="8"/>
      <c r="AA26" s="8"/>
      <c r="AB26" s="8"/>
      <c r="AC26" s="8"/>
      <c r="AD26" s="8"/>
      <c r="AE26" s="8"/>
      <c r="AF26" s="8"/>
      <c r="AG26" s="8"/>
      <c r="AH26" s="8"/>
      <c r="AI26" s="8"/>
    </row>
    <row r="27" spans="1:48" s="7" customFormat="1" ht="21" customHeight="1" x14ac:dyDescent="0.2">
      <c r="A27" s="66"/>
      <c r="B27" s="39" t="s">
        <v>255</v>
      </c>
      <c r="C27" s="115" t="s">
        <v>300</v>
      </c>
      <c r="D27" s="10"/>
      <c r="E27" s="10"/>
      <c r="F27" s="8"/>
      <c r="G27" s="8"/>
      <c r="H27" s="8"/>
      <c r="I27" s="8"/>
      <c r="J27" s="8"/>
      <c r="K27" s="8"/>
      <c r="L27" s="10"/>
      <c r="M27" s="8"/>
      <c r="N27" s="8"/>
      <c r="O27" s="8"/>
      <c r="P27" s="8"/>
      <c r="Q27" s="8"/>
      <c r="R27" s="8"/>
      <c r="S27" s="8"/>
      <c r="T27" s="8"/>
      <c r="U27" s="8"/>
      <c r="V27" s="8"/>
      <c r="W27" s="8"/>
      <c r="X27" s="8"/>
      <c r="Y27" s="8"/>
      <c r="Z27" s="8"/>
      <c r="AA27" s="8"/>
      <c r="AB27" s="8"/>
      <c r="AC27" s="8"/>
      <c r="AD27" s="8"/>
      <c r="AE27" s="8"/>
      <c r="AF27" s="8"/>
      <c r="AG27" s="8"/>
      <c r="AH27" s="8"/>
      <c r="AI27" s="8"/>
    </row>
    <row r="28" spans="1:48" s="7" customFormat="1" ht="15" customHeight="1" x14ac:dyDescent="0.2">
      <c r="B28" s="39"/>
      <c r="C28" s="9"/>
      <c r="D28" s="10"/>
      <c r="E28" s="10"/>
      <c r="F28" s="8"/>
      <c r="G28" s="8"/>
      <c r="H28" s="8"/>
      <c r="I28" s="8"/>
      <c r="J28" s="8"/>
      <c r="K28" s="8"/>
      <c r="L28" s="10"/>
      <c r="M28" s="8"/>
      <c r="N28" s="8"/>
      <c r="O28" s="8"/>
      <c r="P28" s="8"/>
      <c r="Q28" s="8"/>
      <c r="R28" s="8"/>
      <c r="S28" s="8"/>
      <c r="T28" s="8"/>
      <c r="U28" s="8"/>
      <c r="V28" s="8"/>
      <c r="W28" s="8"/>
      <c r="X28" s="8"/>
      <c r="Y28" s="8"/>
      <c r="Z28" s="8"/>
      <c r="AA28" s="8"/>
      <c r="AB28" s="8"/>
      <c r="AC28" s="8"/>
      <c r="AD28" s="8"/>
      <c r="AE28" s="8"/>
      <c r="AF28" s="8"/>
      <c r="AG28" s="8"/>
      <c r="AH28" s="8"/>
      <c r="AI28" s="8"/>
    </row>
    <row r="29" spans="1:48" s="7" customFormat="1" ht="12" customHeight="1" x14ac:dyDescent="0.2">
      <c r="B29" s="8"/>
      <c r="C29" s="9"/>
      <c r="D29" s="10"/>
      <c r="E29" s="10"/>
      <c r="F29" s="8"/>
      <c r="G29" s="25"/>
      <c r="H29" s="8"/>
      <c r="I29" s="8"/>
      <c r="J29" s="8"/>
      <c r="K29" s="8"/>
      <c r="L29" s="10"/>
      <c r="M29" s="8"/>
      <c r="N29" s="8"/>
      <c r="O29" s="8"/>
      <c r="P29" s="8"/>
      <c r="Q29" s="8"/>
      <c r="R29" s="8"/>
      <c r="S29" s="8"/>
      <c r="T29" s="8"/>
      <c r="U29" s="8"/>
      <c r="V29" s="8"/>
      <c r="W29" s="8"/>
      <c r="X29" s="8"/>
      <c r="Y29" s="8"/>
      <c r="Z29" s="8"/>
      <c r="AA29" s="8"/>
      <c r="AB29" s="8"/>
      <c r="AC29" s="8"/>
      <c r="AD29" s="8"/>
      <c r="AE29" s="8"/>
      <c r="AF29" s="8"/>
      <c r="AG29" s="8"/>
      <c r="AH29" s="8"/>
      <c r="AI29" s="8"/>
    </row>
    <row r="30" spans="1:48" s="7" customFormat="1" ht="34.5" customHeight="1" x14ac:dyDescent="0.2">
      <c r="B30" s="284" t="s">
        <v>213</v>
      </c>
      <c r="C30" s="284"/>
      <c r="D30" s="284"/>
      <c r="E30" s="284"/>
      <c r="F30" s="284"/>
      <c r="G30" s="284"/>
      <c r="H30" s="284"/>
      <c r="I30" s="284"/>
      <c r="J30" s="284"/>
      <c r="K30" s="284"/>
      <c r="L30" s="284"/>
      <c r="M30" s="284"/>
      <c r="N30" s="284"/>
      <c r="O30" s="284"/>
      <c r="P30" s="285"/>
      <c r="Q30" s="286" t="s">
        <v>214</v>
      </c>
      <c r="R30" s="287"/>
      <c r="S30" s="287"/>
      <c r="T30" s="287"/>
      <c r="U30" s="287"/>
      <c r="V30" s="287"/>
      <c r="W30" s="287"/>
      <c r="X30" s="287"/>
      <c r="Y30" s="287"/>
      <c r="Z30" s="287"/>
      <c r="AA30" s="287"/>
      <c r="AB30" s="287"/>
      <c r="AC30" s="287"/>
      <c r="AD30" s="287"/>
      <c r="AE30" s="287"/>
      <c r="AF30" s="287"/>
      <c r="AG30" s="287"/>
      <c r="AH30" s="287"/>
      <c r="AI30" s="287"/>
      <c r="AJ30" s="287"/>
      <c r="AK30" s="287"/>
      <c r="AL30" s="287"/>
      <c r="AM30" s="287"/>
      <c r="AN30" s="287"/>
      <c r="AO30" s="287"/>
      <c r="AP30" s="287"/>
      <c r="AQ30" s="287"/>
      <c r="AR30" s="287"/>
      <c r="AS30" s="287"/>
      <c r="AT30" s="287"/>
      <c r="AU30" s="287"/>
      <c r="AV30" s="287"/>
    </row>
    <row r="31" spans="1:48" s="11" customFormat="1" ht="126.75" customHeight="1" x14ac:dyDescent="0.2">
      <c r="B31" s="101" t="s">
        <v>217</v>
      </c>
      <c r="C31" s="102" t="s">
        <v>239</v>
      </c>
      <c r="D31" s="102" t="s">
        <v>240</v>
      </c>
      <c r="E31" s="103" t="s">
        <v>218</v>
      </c>
      <c r="F31" s="103" t="s">
        <v>173</v>
      </c>
      <c r="G31" s="103" t="s">
        <v>215</v>
      </c>
      <c r="H31" s="103" t="s">
        <v>170</v>
      </c>
      <c r="I31" s="103" t="s">
        <v>169</v>
      </c>
      <c r="J31" s="103" t="s">
        <v>187</v>
      </c>
      <c r="K31" s="103" t="s">
        <v>172</v>
      </c>
      <c r="L31" s="103" t="s">
        <v>222</v>
      </c>
      <c r="M31" s="102" t="s">
        <v>242</v>
      </c>
      <c r="N31" s="103" t="s">
        <v>74</v>
      </c>
      <c r="O31" s="103" t="s">
        <v>171</v>
      </c>
      <c r="P31" s="102" t="s">
        <v>294</v>
      </c>
      <c r="Q31" s="104" t="s">
        <v>188</v>
      </c>
      <c r="R31" s="104" t="s">
        <v>92</v>
      </c>
      <c r="S31" s="104" t="s">
        <v>90</v>
      </c>
      <c r="T31" s="104" t="s">
        <v>77</v>
      </c>
      <c r="U31" s="104" t="s">
        <v>189</v>
      </c>
      <c r="V31" s="104" t="s">
        <v>185</v>
      </c>
      <c r="W31" s="104" t="s">
        <v>190</v>
      </c>
      <c r="X31" s="104" t="s">
        <v>191</v>
      </c>
      <c r="Y31" s="104" t="s">
        <v>192</v>
      </c>
      <c r="Z31" s="104" t="s">
        <v>150</v>
      </c>
      <c r="AA31" s="104" t="s">
        <v>193</v>
      </c>
      <c r="AB31" s="104" t="s">
        <v>194</v>
      </c>
      <c r="AC31" s="104" t="s">
        <v>195</v>
      </c>
      <c r="AD31" s="104" t="s">
        <v>196</v>
      </c>
      <c r="AE31" s="104" t="s">
        <v>197</v>
      </c>
      <c r="AF31" s="104" t="s">
        <v>198</v>
      </c>
      <c r="AG31" s="104" t="s">
        <v>199</v>
      </c>
      <c r="AH31" s="104" t="s">
        <v>200</v>
      </c>
      <c r="AI31" s="104" t="s">
        <v>201</v>
      </c>
      <c r="AJ31" s="104" t="s">
        <v>202</v>
      </c>
      <c r="AK31" s="104" t="s">
        <v>203</v>
      </c>
      <c r="AL31" s="104" t="s">
        <v>235</v>
      </c>
      <c r="AM31" s="104" t="s">
        <v>204</v>
      </c>
      <c r="AN31" s="104" t="s">
        <v>205</v>
      </c>
      <c r="AO31" s="104" t="s">
        <v>206</v>
      </c>
      <c r="AP31" s="104" t="s">
        <v>207</v>
      </c>
      <c r="AQ31" s="104" t="s">
        <v>208</v>
      </c>
      <c r="AR31" s="104" t="s">
        <v>212</v>
      </c>
      <c r="AS31" s="104" t="s">
        <v>108</v>
      </c>
      <c r="AT31" s="104" t="s">
        <v>236</v>
      </c>
      <c r="AU31" s="104" t="s">
        <v>209</v>
      </c>
      <c r="AV31" s="105" t="s">
        <v>210</v>
      </c>
    </row>
    <row r="32" spans="1:48" s="24" customFormat="1" ht="174.75" customHeight="1" x14ac:dyDescent="0.2">
      <c r="B32" s="48" t="s">
        <v>278</v>
      </c>
      <c r="C32" s="33" t="s">
        <v>227</v>
      </c>
      <c r="D32" s="40" t="s">
        <v>248</v>
      </c>
      <c r="E32" s="33" t="s">
        <v>279</v>
      </c>
      <c r="F32" s="33" t="s">
        <v>232</v>
      </c>
      <c r="G32" s="33" t="s">
        <v>280</v>
      </c>
      <c r="H32" s="41" t="s">
        <v>286</v>
      </c>
      <c r="I32" s="33" t="s">
        <v>288</v>
      </c>
      <c r="J32" s="34" t="s">
        <v>223</v>
      </c>
      <c r="K32" s="35" t="s">
        <v>231</v>
      </c>
      <c r="L32" s="40" t="s">
        <v>289</v>
      </c>
      <c r="M32" s="40" t="s">
        <v>247</v>
      </c>
      <c r="N32" s="33" t="s">
        <v>224</v>
      </c>
      <c r="O32" s="40" t="s">
        <v>245</v>
      </c>
      <c r="P32" s="33" t="s">
        <v>293</v>
      </c>
      <c r="Q32" s="45" t="s">
        <v>230</v>
      </c>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68"/>
    </row>
    <row r="33" spans="1:48" s="24" customFormat="1" ht="75" x14ac:dyDescent="0.2">
      <c r="B33" s="99" t="s">
        <v>256</v>
      </c>
      <c r="C33" s="71" t="s">
        <v>174</v>
      </c>
      <c r="D33" s="71" t="s">
        <v>175</v>
      </c>
      <c r="E33" s="71" t="s">
        <v>177</v>
      </c>
      <c r="F33" s="71" t="s">
        <v>176</v>
      </c>
      <c r="G33" s="72" t="b">
        <v>0</v>
      </c>
      <c r="H33" s="73">
        <v>42420</v>
      </c>
      <c r="I33" s="72">
        <v>30</v>
      </c>
      <c r="J33" s="73">
        <f>IF(ISBLANK('Instructions and Descriptions'!$H33),"",'Instructions and Descriptions'!$H33-'Instructions and Descriptions'!$I33)</f>
        <v>42390</v>
      </c>
      <c r="K33" s="74">
        <v>0.05</v>
      </c>
      <c r="L33" s="72" t="b">
        <v>1</v>
      </c>
      <c r="M33" s="72" t="s">
        <v>250</v>
      </c>
      <c r="N33" s="72" t="s">
        <v>178</v>
      </c>
      <c r="O33" s="72" t="s">
        <v>179</v>
      </c>
      <c r="P33" s="75" t="s">
        <v>186</v>
      </c>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6"/>
    </row>
    <row r="34" spans="1:48" s="19" customFormat="1" ht="30" x14ac:dyDescent="0.2">
      <c r="B34" s="100" t="s">
        <v>257</v>
      </c>
      <c r="C34" s="78" t="s">
        <v>174</v>
      </c>
      <c r="D34" s="78" t="s">
        <v>175</v>
      </c>
      <c r="E34" s="78" t="s">
        <v>182</v>
      </c>
      <c r="F34" s="78" t="s">
        <v>176</v>
      </c>
      <c r="G34" s="79" t="b">
        <v>1</v>
      </c>
      <c r="H34" s="80">
        <v>42430</v>
      </c>
      <c r="I34" s="79">
        <v>10</v>
      </c>
      <c r="J34" s="80">
        <f>IF(ISBLANK('Instructions and Descriptions'!$H34),"",'Instructions and Descriptions'!$H34-'Instructions and Descriptions'!$I34)</f>
        <v>42420</v>
      </c>
      <c r="K34" s="81">
        <v>0</v>
      </c>
      <c r="L34" s="79" t="b">
        <v>0</v>
      </c>
      <c r="M34" s="79"/>
      <c r="N34" s="79" t="s">
        <v>178</v>
      </c>
      <c r="O34" s="79" t="s">
        <v>179</v>
      </c>
      <c r="P34" s="79"/>
      <c r="Q34" s="82"/>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t="s">
        <v>211</v>
      </c>
      <c r="AQ34" s="80"/>
      <c r="AR34" s="80"/>
      <c r="AS34" s="80"/>
      <c r="AT34" s="80"/>
      <c r="AU34" s="80"/>
      <c r="AV34" s="83"/>
    </row>
    <row r="35" spans="1:48" s="19" customFormat="1" ht="30" x14ac:dyDescent="0.2">
      <c r="B35" s="100" t="s">
        <v>270</v>
      </c>
      <c r="C35" s="78" t="s">
        <v>174</v>
      </c>
      <c r="D35" s="78" t="s">
        <v>175</v>
      </c>
      <c r="E35" s="78" t="s">
        <v>181</v>
      </c>
      <c r="F35" s="78" t="s">
        <v>176</v>
      </c>
      <c r="G35" s="79" t="b">
        <v>0</v>
      </c>
      <c r="H35" s="80">
        <v>42522</v>
      </c>
      <c r="I35" s="79">
        <v>90</v>
      </c>
      <c r="J35" s="80">
        <f>IF(ISBLANK('Instructions and Descriptions'!$H35),"",'Instructions and Descriptions'!$H35-'Instructions and Descriptions'!$I35)</f>
        <v>42432</v>
      </c>
      <c r="K35" s="81">
        <v>0</v>
      </c>
      <c r="L35" s="79" t="b">
        <v>0</v>
      </c>
      <c r="M35" s="79"/>
      <c r="N35" s="79" t="s">
        <v>178</v>
      </c>
      <c r="O35" s="79" t="s">
        <v>179</v>
      </c>
      <c r="P35" s="79"/>
      <c r="Q35" s="82"/>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3"/>
    </row>
    <row r="36" spans="1:48" s="15" customFormat="1" ht="83.25" customHeight="1" x14ac:dyDescent="0.2">
      <c r="A36" s="66" t="s">
        <v>180</v>
      </c>
      <c r="B36" s="100" t="s">
        <v>268</v>
      </c>
      <c r="C36" s="78" t="s">
        <v>174</v>
      </c>
      <c r="D36" s="78" t="s">
        <v>183</v>
      </c>
      <c r="E36" s="78" t="s">
        <v>177</v>
      </c>
      <c r="F36" s="78" t="s">
        <v>176</v>
      </c>
      <c r="G36" s="79" t="b">
        <v>0</v>
      </c>
      <c r="H36" s="80">
        <v>42449</v>
      </c>
      <c r="I36" s="79">
        <v>30</v>
      </c>
      <c r="J36" s="80">
        <f>IF(ISBLANK('Instructions and Descriptions'!$H36),"",'Instructions and Descriptions'!$H36-'Instructions and Descriptions'!$I36)</f>
        <v>42419</v>
      </c>
      <c r="K36" s="81">
        <v>0.05</v>
      </c>
      <c r="L36" s="79" t="b">
        <v>1</v>
      </c>
      <c r="M36" s="79" t="s">
        <v>250</v>
      </c>
      <c r="N36" s="79" t="s">
        <v>220</v>
      </c>
      <c r="O36" s="79" t="s">
        <v>179</v>
      </c>
      <c r="P36" s="79" t="s">
        <v>186</v>
      </c>
      <c r="Q36" s="82"/>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3"/>
    </row>
    <row r="37" spans="1:48" ht="30" x14ac:dyDescent="0.2">
      <c r="B37" s="100" t="s">
        <v>269</v>
      </c>
      <c r="C37" s="78" t="s">
        <v>174</v>
      </c>
      <c r="D37" s="78" t="s">
        <v>183</v>
      </c>
      <c r="E37" s="78" t="s">
        <v>182</v>
      </c>
      <c r="F37" s="78" t="s">
        <v>176</v>
      </c>
      <c r="G37" s="79" t="b">
        <v>1</v>
      </c>
      <c r="H37" s="80">
        <v>42461</v>
      </c>
      <c r="I37" s="79">
        <v>10</v>
      </c>
      <c r="J37" s="80">
        <f>IF(ISBLANK('Instructions and Descriptions'!$H37),"",'Instructions and Descriptions'!$H37-'Instructions and Descriptions'!$I37)</f>
        <v>42451</v>
      </c>
      <c r="K37" s="81">
        <v>0</v>
      </c>
      <c r="L37" s="79" t="b">
        <v>0</v>
      </c>
      <c r="M37" s="79"/>
      <c r="N37" s="79" t="s">
        <v>220</v>
      </c>
      <c r="O37" s="79" t="s">
        <v>179</v>
      </c>
      <c r="P37" s="79"/>
      <c r="Q37" s="82"/>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3"/>
    </row>
    <row r="38" spans="1:48" ht="30" x14ac:dyDescent="0.2">
      <c r="B38" s="99" t="s">
        <v>271</v>
      </c>
      <c r="C38" s="71" t="s">
        <v>174</v>
      </c>
      <c r="D38" s="71" t="s">
        <v>183</v>
      </c>
      <c r="E38" s="71" t="s">
        <v>184</v>
      </c>
      <c r="F38" s="71" t="s">
        <v>176</v>
      </c>
      <c r="G38" s="72" t="b">
        <v>0</v>
      </c>
      <c r="H38" s="73">
        <v>42522</v>
      </c>
      <c r="I38" s="72">
        <v>60</v>
      </c>
      <c r="J38" s="73">
        <f>IF(ISBLANK('Instructions and Descriptions'!$H38),"",'Instructions and Descriptions'!$H38-'Instructions and Descriptions'!$I38)</f>
        <v>42462</v>
      </c>
      <c r="K38" s="74">
        <v>0</v>
      </c>
      <c r="L38" s="72" t="b">
        <v>0</v>
      </c>
      <c r="M38" s="72"/>
      <c r="N38" s="72" t="s">
        <v>220</v>
      </c>
      <c r="O38" s="72" t="s">
        <v>179</v>
      </c>
      <c r="P38" s="75"/>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6"/>
    </row>
    <row r="39" spans="1:48" ht="15" x14ac:dyDescent="0.2">
      <c r="B39" s="106"/>
      <c r="C39" s="107"/>
      <c r="D39" s="107"/>
      <c r="E39" s="107"/>
      <c r="F39" s="107"/>
      <c r="G39" s="108"/>
      <c r="H39" s="109"/>
      <c r="I39" s="108"/>
      <c r="J39" s="109" t="str">
        <f>IF(ISBLANK('Instructions and Descriptions'!$H39),"",'Instructions and Descriptions'!$H39-'Instructions and Descriptions'!$I39)</f>
        <v/>
      </c>
      <c r="K39" s="110"/>
      <c r="L39" s="108"/>
      <c r="M39" s="108"/>
      <c r="N39" s="108"/>
      <c r="O39" s="108"/>
      <c r="P39" s="108"/>
      <c r="Q39" s="111"/>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12"/>
    </row>
    <row r="44" spans="1:48" ht="18" x14ac:dyDescent="0.2">
      <c r="B44" s="39" t="s">
        <v>267</v>
      </c>
    </row>
    <row r="47" spans="1:48" ht="99.75" customHeight="1" x14ac:dyDescent="0.2">
      <c r="B47" s="58" t="s">
        <v>264</v>
      </c>
      <c r="C47" s="58" t="s">
        <v>265</v>
      </c>
      <c r="D47" s="58" t="s">
        <v>263</v>
      </c>
      <c r="E47" s="58" t="s">
        <v>262</v>
      </c>
      <c r="F47" s="58" t="s">
        <v>261</v>
      </c>
      <c r="G47" s="58" t="s">
        <v>74</v>
      </c>
      <c r="H47" s="58" t="s">
        <v>260</v>
      </c>
      <c r="I47" s="96" t="s">
        <v>259</v>
      </c>
    </row>
    <row r="48" spans="1:48" ht="99" customHeight="1" x14ac:dyDescent="0.2">
      <c r="B48" s="64" t="s">
        <v>272</v>
      </c>
      <c r="C48" s="40" t="s">
        <v>273</v>
      </c>
      <c r="D48" s="65" t="s">
        <v>274</v>
      </c>
      <c r="E48" s="65" t="s">
        <v>275</v>
      </c>
      <c r="F48" s="65" t="s">
        <v>276</v>
      </c>
      <c r="G48" s="65" t="s">
        <v>277</v>
      </c>
      <c r="H48" s="65" t="s">
        <v>284</v>
      </c>
      <c r="I48" s="40" t="s">
        <v>258</v>
      </c>
    </row>
    <row r="49" spans="1:9" ht="42.75" customHeight="1" x14ac:dyDescent="0.2">
      <c r="B49" s="92" t="s">
        <v>237</v>
      </c>
      <c r="C49" s="93" t="s">
        <v>183</v>
      </c>
      <c r="D49" s="94" t="s">
        <v>283</v>
      </c>
      <c r="E49" s="94" t="s">
        <v>152</v>
      </c>
      <c r="F49" s="94" t="s">
        <v>153</v>
      </c>
      <c r="G49" s="95" t="s">
        <v>281</v>
      </c>
      <c r="H49" s="92">
        <v>10000</v>
      </c>
      <c r="I49" s="95" t="s">
        <v>282</v>
      </c>
    </row>
    <row r="50" spans="1:9" ht="30" customHeight="1" x14ac:dyDescent="0.2">
      <c r="A50" s="66" t="s">
        <v>180</v>
      </c>
      <c r="B50" s="63"/>
      <c r="C50" s="97"/>
      <c r="D50" s="62"/>
      <c r="E50" s="62"/>
      <c r="F50" s="62"/>
      <c r="G50" s="60"/>
      <c r="H50" s="98"/>
      <c r="I50" s="60"/>
    </row>
    <row r="10020" spans="151:151" x14ac:dyDescent="0.2">
      <c r="EU10020" s="16" t="s">
        <v>180</v>
      </c>
    </row>
  </sheetData>
  <dataConsolidate/>
  <mergeCells count="4">
    <mergeCell ref="Q15:AV15"/>
    <mergeCell ref="B15:P15"/>
    <mergeCell ref="B30:P30"/>
    <mergeCell ref="Q30:AV30"/>
  </mergeCells>
  <conditionalFormatting sqref="P23:AS23 Q18:AT22">
    <cfRule type="cellIs" dxfId="240" priority="14" operator="equal">
      <formula>42308</formula>
    </cfRule>
  </conditionalFormatting>
  <conditionalFormatting sqref="AU18:AU22">
    <cfRule type="cellIs" dxfId="239" priority="11" operator="equal">
      <formula>42308</formula>
    </cfRule>
  </conditionalFormatting>
  <conditionalFormatting sqref="AU18:AU22">
    <cfRule type="cellIs" dxfId="238" priority="10" operator="equal">
      <formula>42308</formula>
    </cfRule>
  </conditionalFormatting>
  <conditionalFormatting sqref="AV18:AV22">
    <cfRule type="cellIs" dxfId="237" priority="9" operator="equal">
      <formula>42308</formula>
    </cfRule>
  </conditionalFormatting>
  <conditionalFormatting sqref="Q33:AT34 Q38:AT39">
    <cfRule type="cellIs" dxfId="236" priority="8" operator="equal">
      <formula>42308</formula>
    </cfRule>
  </conditionalFormatting>
  <conditionalFormatting sqref="AU33:AU34 AU38:AU39">
    <cfRule type="cellIs" dxfId="235" priority="7" operator="equal">
      <formula>42308</formula>
    </cfRule>
  </conditionalFormatting>
  <conditionalFormatting sqref="AU33:AU34 AU38:AU39">
    <cfRule type="cellIs" dxfId="234" priority="6" operator="equal">
      <formula>42308</formula>
    </cfRule>
  </conditionalFormatting>
  <conditionalFormatting sqref="AV33:AV34 AV38:AV39">
    <cfRule type="cellIs" dxfId="233" priority="5" operator="equal">
      <formula>42308</formula>
    </cfRule>
  </conditionalFormatting>
  <conditionalFormatting sqref="Q35:AT37">
    <cfRule type="cellIs" dxfId="232" priority="4" operator="equal">
      <formula>42308</formula>
    </cfRule>
  </conditionalFormatting>
  <conditionalFormatting sqref="AU35:AU37">
    <cfRule type="cellIs" dxfId="231" priority="3" operator="equal">
      <formula>42308</formula>
    </cfRule>
  </conditionalFormatting>
  <conditionalFormatting sqref="AU35:AU37">
    <cfRule type="cellIs" dxfId="230" priority="2" operator="equal">
      <formula>42308</formula>
    </cfRule>
  </conditionalFormatting>
  <conditionalFormatting sqref="AV35:AV37">
    <cfRule type="cellIs" dxfId="229" priority="1" operator="equal">
      <formula>42308</formula>
    </cfRule>
  </conditionalFormatting>
  <dataValidations count="4">
    <dataValidation type="list" allowBlank="1" showInputMessage="1" showErrorMessage="1" sqref="G18:G19 F33:F38">
      <formula1>"Both, Up. Co., V-A Co."</formula1>
    </dataValidation>
    <dataValidation type="date" allowBlank="1" showInputMessage="1" showErrorMessage="1" sqref="R32:AU39 Q33:Q38 AV32 P23:AS23 Q18:AV22">
      <formula1>42308</formula1>
      <formula2>42735</formula2>
    </dataValidation>
    <dataValidation type="list" allowBlank="1" showInputMessage="1" showErrorMessage="1" sqref="G33:G38 L18:L19 L33:L38">
      <formula1>"TRUE,FALSE"</formula1>
    </dataValidation>
    <dataValidation type="list" allowBlank="1" showInputMessage="1" showErrorMessage="1" sqref="E47:F47 E49:F50">
      <formula1>"Yes, No"</formula1>
    </dataValidation>
  </dataValidations>
  <pageMargins left="0.75" right="0.75" top="1" bottom="1" header="0.5" footer="0.5"/>
  <pageSetup scale="22" fitToWidth="0" orientation="landscape" r:id="rId1"/>
  <headerFooter alignWithMargins="0"/>
  <colBreaks count="1" manualBreakCount="1">
    <brk id="16" max="53" man="1"/>
  </colBreaks>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outlinePr summaryBelow="0" summaryRight="0"/>
    <pageSetUpPr fitToPage="1"/>
  </sheetPr>
  <dimension ref="A1:FD9979"/>
  <sheetViews>
    <sheetView showGridLines="0" zoomScale="60" zoomScaleNormal="60" workbookViewId="0">
      <pane xSplit="4" ySplit="9" topLeftCell="BB10" activePane="bottomRight" state="frozen"/>
      <selection pane="topRight" activeCell="E1" sqref="E1"/>
      <selection pane="bottomLeft" activeCell="A10" sqref="A10"/>
      <selection pane="bottomRight" activeCell="BG11" sqref="BG11"/>
    </sheetView>
  </sheetViews>
  <sheetFormatPr defaultColWidth="9.140625" defaultRowHeight="12.75" x14ac:dyDescent="0.2"/>
  <cols>
    <col min="1" max="1" width="15.42578125" style="16" customWidth="1"/>
    <col min="2" max="2" width="20.7109375" style="12" customWidth="1"/>
    <col min="3" max="5" width="30.7109375" style="13" customWidth="1"/>
    <col min="6" max="8" width="30.7109375" style="13" hidden="1" customWidth="1"/>
    <col min="9" max="9" width="20.7109375" style="12" hidden="1" customWidth="1"/>
    <col min="10" max="10" width="37.85546875" style="12" customWidth="1"/>
    <col min="11" max="11" width="29.28515625" style="12" customWidth="1"/>
    <col min="12" max="13" width="20.7109375" style="12" customWidth="1"/>
    <col min="14" max="14" width="20.7109375" style="13" customWidth="1"/>
    <col min="15" max="15" width="40.7109375" style="13" customWidth="1"/>
    <col min="16" max="17" width="20.7109375" style="12" customWidth="1"/>
    <col min="18" max="18" width="60.7109375" style="12" customWidth="1"/>
    <col min="19" max="19" width="14.28515625" style="12" customWidth="1"/>
    <col min="20" max="20" width="10.7109375" style="12" customWidth="1"/>
    <col min="21" max="21" width="15" style="12" customWidth="1"/>
    <col min="22" max="22" width="11" style="12" customWidth="1"/>
    <col min="23" max="24" width="10.7109375" style="12" customWidth="1"/>
    <col min="25" max="25" width="15.42578125" style="12" customWidth="1"/>
    <col min="26" max="26" width="43.140625" style="12" customWidth="1"/>
    <col min="27" max="27" width="43.5703125" style="12" customWidth="1"/>
    <col min="28" max="28" width="20.42578125" style="12" customWidth="1"/>
    <col min="29" max="30" width="10.7109375" style="12" customWidth="1"/>
    <col min="31" max="31" width="12.85546875" style="12" customWidth="1"/>
    <col min="32" max="32" width="36.85546875" style="12" customWidth="1"/>
    <col min="33" max="33" width="37.85546875" style="12" customWidth="1"/>
    <col min="34" max="34" width="19.7109375" style="12" customWidth="1"/>
    <col min="35" max="35" width="42.5703125" style="12" customWidth="1"/>
    <col min="36" max="36" width="29.28515625" style="12" customWidth="1"/>
    <col min="37" max="37" width="25.28515625" style="12" customWidth="1"/>
    <col min="38" max="38" width="22.85546875" style="12" customWidth="1"/>
    <col min="39" max="39" width="22.85546875" style="16" customWidth="1"/>
    <col min="40" max="40" width="13.85546875" style="16" customWidth="1"/>
    <col min="41" max="41" width="32.42578125" style="16" customWidth="1"/>
    <col min="42" max="42" width="10.7109375" style="16" customWidth="1"/>
    <col min="43" max="43" width="22.85546875" style="16" customWidth="1"/>
    <col min="44" max="44" width="26.7109375" style="16" customWidth="1"/>
    <col min="45" max="45" width="23.85546875" style="16" customWidth="1"/>
    <col min="46" max="46" width="37.140625" style="16" customWidth="1"/>
    <col min="47" max="47" width="25.28515625" style="16" customWidth="1"/>
    <col min="48" max="48" width="26" style="16" customWidth="1"/>
    <col min="49" max="49" width="11" style="16" customWidth="1"/>
    <col min="50" max="50" width="10.7109375" style="16" customWidth="1"/>
    <col min="51" max="51" width="34.28515625" style="16" customWidth="1"/>
    <col min="52" max="52" width="31.140625" style="16" customWidth="1"/>
    <col min="53" max="53" width="38.5703125" style="16" customWidth="1"/>
    <col min="54" max="54" width="43.28515625" style="16" customWidth="1"/>
    <col min="55" max="55" width="23" style="16" hidden="1" customWidth="1"/>
    <col min="56" max="56" width="22.7109375" style="16" hidden="1" customWidth="1"/>
    <col min="57" max="57" width="23" style="16" bestFit="1" customWidth="1"/>
    <col min="58" max="58" width="20.42578125" style="16" bestFit="1" customWidth="1"/>
    <col min="59" max="59" width="21.85546875" style="16" bestFit="1" customWidth="1"/>
    <col min="60" max="16384" width="9.140625" style="16"/>
  </cols>
  <sheetData>
    <row r="1" spans="1:59" s="20" customFormat="1" ht="33.75" customHeight="1" x14ac:dyDescent="0.35">
      <c r="C1" s="21" t="s">
        <v>167</v>
      </c>
      <c r="I1" s="22"/>
      <c r="J1" s="22"/>
      <c r="K1" s="22"/>
      <c r="L1" s="22"/>
      <c r="M1" s="22"/>
      <c r="P1" s="22"/>
      <c r="Q1" s="22"/>
      <c r="R1" s="22"/>
      <c r="S1" s="22"/>
      <c r="T1" s="22"/>
      <c r="U1" s="22"/>
      <c r="V1" s="22"/>
      <c r="W1" s="22"/>
      <c r="X1" s="22"/>
      <c r="Y1" s="22"/>
      <c r="Z1" s="22"/>
      <c r="AA1" s="22"/>
      <c r="AB1" s="22"/>
      <c r="AC1" s="22"/>
      <c r="AD1" s="22"/>
      <c r="AE1" s="22"/>
      <c r="AF1" s="22"/>
      <c r="AG1" s="22"/>
      <c r="AH1" s="22"/>
      <c r="AI1" s="22"/>
      <c r="AJ1" s="22"/>
      <c r="AK1" s="22"/>
      <c r="AL1" s="22"/>
    </row>
    <row r="2" spans="1:59" x14ac:dyDescent="0.2">
      <c r="A2" s="17"/>
      <c r="B2" s="4"/>
      <c r="C2" s="4"/>
      <c r="D2" s="5"/>
      <c r="E2" s="5"/>
      <c r="F2" s="5"/>
      <c r="G2" s="5"/>
      <c r="H2" s="5"/>
      <c r="I2" s="23"/>
      <c r="J2" s="23"/>
      <c r="K2" s="23"/>
      <c r="L2" s="23"/>
      <c r="M2" s="23"/>
      <c r="N2" s="5"/>
      <c r="O2" s="5"/>
      <c r="P2" s="23"/>
      <c r="Q2" s="23"/>
      <c r="R2" s="23"/>
      <c r="S2" s="23"/>
      <c r="T2" s="23"/>
      <c r="U2" s="23"/>
      <c r="V2" s="23"/>
      <c r="W2" s="23"/>
      <c r="X2" s="23"/>
      <c r="Y2" s="23"/>
      <c r="Z2" s="23"/>
      <c r="AA2" s="23"/>
      <c r="AB2" s="23"/>
      <c r="AC2" s="23"/>
      <c r="AD2" s="23"/>
      <c r="AE2" s="23"/>
      <c r="AF2" s="23"/>
      <c r="AG2" s="23"/>
      <c r="AH2" s="23"/>
      <c r="AI2" s="23"/>
      <c r="AJ2" s="23"/>
      <c r="AK2" s="23"/>
      <c r="AL2" s="23"/>
    </row>
    <row r="3" spans="1:59" x14ac:dyDescent="0.2">
      <c r="A3" s="17"/>
      <c r="B3" s="4"/>
      <c r="C3" s="4"/>
      <c r="D3" s="5"/>
      <c r="E3" s="5"/>
      <c r="F3" s="5"/>
      <c r="G3" s="5"/>
      <c r="H3" s="5"/>
      <c r="I3" s="23"/>
      <c r="J3" s="23"/>
      <c r="K3" s="23"/>
      <c r="L3" s="23"/>
      <c r="M3" s="23"/>
      <c r="N3" s="5"/>
      <c r="O3" s="5"/>
      <c r="P3" s="23"/>
      <c r="Q3" s="23"/>
      <c r="R3" s="23"/>
      <c r="S3" s="23"/>
      <c r="T3" s="23"/>
      <c r="U3" s="23"/>
      <c r="V3" s="23"/>
      <c r="W3" s="23"/>
      <c r="X3" s="23"/>
      <c r="Y3" s="23"/>
      <c r="Z3" s="23"/>
      <c r="AA3" s="23"/>
      <c r="AB3" s="23"/>
      <c r="AC3" s="23"/>
      <c r="AD3" s="23"/>
      <c r="AE3" s="23"/>
      <c r="AF3" s="23"/>
      <c r="AG3" s="23"/>
      <c r="AH3" s="23"/>
      <c r="AI3" s="23"/>
      <c r="AJ3" s="23"/>
      <c r="AK3" s="23"/>
      <c r="AL3" s="23"/>
    </row>
    <row r="4" spans="1:59" ht="26.25" x14ac:dyDescent="0.2">
      <c r="A4" s="17"/>
      <c r="B4" s="6" t="s">
        <v>243</v>
      </c>
      <c r="C4" s="4"/>
      <c r="D4" s="5"/>
      <c r="E4" s="5"/>
      <c r="F4" s="5"/>
      <c r="G4" s="5"/>
      <c r="H4" s="5"/>
      <c r="I4" s="23"/>
      <c r="J4" s="23"/>
      <c r="K4" s="23"/>
      <c r="L4" s="23"/>
      <c r="M4" s="23"/>
      <c r="N4" s="5"/>
      <c r="O4" s="5"/>
      <c r="P4" s="23"/>
      <c r="Q4" s="23"/>
      <c r="R4" s="23"/>
      <c r="S4" s="23"/>
      <c r="T4" s="23"/>
      <c r="U4" s="23"/>
      <c r="V4" s="23"/>
      <c r="W4" s="23"/>
      <c r="X4" s="23"/>
      <c r="Y4" s="23"/>
      <c r="Z4" s="23"/>
      <c r="AA4" s="23"/>
      <c r="AB4" s="23"/>
      <c r="AC4" s="23"/>
      <c r="AD4" s="23"/>
      <c r="AE4" s="23"/>
      <c r="AF4" s="23"/>
      <c r="AG4" s="23"/>
      <c r="AH4" s="23"/>
      <c r="AI4" s="23"/>
      <c r="AJ4" s="23"/>
      <c r="AK4" s="23"/>
      <c r="AL4" s="23"/>
    </row>
    <row r="5" spans="1:59" ht="2.25" customHeight="1" x14ac:dyDescent="0.25">
      <c r="A5" s="17"/>
      <c r="B5" s="14" t="s">
        <v>168</v>
      </c>
      <c r="C5" s="30">
        <f ca="1">NOW()</f>
        <v>42419.412449768519</v>
      </c>
      <c r="D5" s="5"/>
      <c r="E5" s="5"/>
      <c r="F5" s="5"/>
      <c r="G5" s="5"/>
      <c r="H5" s="5"/>
      <c r="I5" s="23"/>
      <c r="J5" s="23"/>
      <c r="K5" s="23"/>
      <c r="L5" s="23"/>
      <c r="M5" s="23"/>
      <c r="N5" s="5"/>
      <c r="O5" s="5"/>
      <c r="P5" s="23"/>
      <c r="Q5" s="23"/>
      <c r="R5" s="23"/>
      <c r="S5" s="23"/>
      <c r="T5" s="23"/>
      <c r="U5" s="23"/>
      <c r="V5" s="23"/>
      <c r="W5" s="23"/>
      <c r="X5" s="23"/>
      <c r="Y5" s="23"/>
      <c r="Z5" s="23"/>
      <c r="AA5" s="23"/>
      <c r="AB5" s="23"/>
      <c r="AC5" s="23"/>
      <c r="AD5" s="23"/>
      <c r="AE5" s="23"/>
      <c r="AF5" s="23"/>
      <c r="AG5" s="23"/>
      <c r="AH5" s="23"/>
      <c r="AI5" s="23"/>
      <c r="AJ5" s="23"/>
      <c r="AK5" s="23"/>
      <c r="AL5" s="23"/>
    </row>
    <row r="6" spans="1:59" s="7" customFormat="1" ht="12" hidden="1" customHeight="1" x14ac:dyDescent="0.2">
      <c r="B6" s="8"/>
      <c r="C6" s="9"/>
      <c r="D6" s="10"/>
      <c r="E6" s="10"/>
      <c r="F6" s="10"/>
      <c r="G6" s="10"/>
      <c r="H6" s="10"/>
      <c r="I6" s="8"/>
      <c r="J6" s="8"/>
      <c r="K6" s="8"/>
      <c r="L6" s="8"/>
      <c r="M6" s="8"/>
      <c r="N6" s="10"/>
      <c r="O6" s="10"/>
      <c r="P6" s="8"/>
      <c r="Q6" s="8"/>
      <c r="R6" s="8"/>
      <c r="S6" s="8"/>
      <c r="T6" s="8"/>
      <c r="U6" s="8"/>
      <c r="V6" s="8"/>
      <c r="W6" s="8"/>
      <c r="X6" s="8"/>
      <c r="Y6" s="8"/>
      <c r="Z6" s="8"/>
      <c r="AA6" s="8"/>
      <c r="AB6" s="8"/>
      <c r="AC6" s="8"/>
      <c r="AD6" s="8"/>
      <c r="AE6" s="8"/>
      <c r="AF6" s="8"/>
      <c r="AG6" s="8"/>
      <c r="AH6" s="8"/>
      <c r="AI6" s="8"/>
      <c r="AJ6" s="8"/>
      <c r="AK6" s="8"/>
      <c r="AL6" s="8"/>
    </row>
    <row r="7" spans="1:59" s="7" customFormat="1" ht="12" hidden="1" customHeight="1" x14ac:dyDescent="0.2">
      <c r="B7" s="8"/>
      <c r="C7" s="9"/>
      <c r="D7" s="10"/>
      <c r="E7" s="10"/>
      <c r="F7" s="10"/>
      <c r="G7" s="10"/>
      <c r="H7" s="10"/>
      <c r="I7" s="25"/>
      <c r="J7" s="8"/>
      <c r="K7" s="8"/>
      <c r="L7" s="8"/>
      <c r="M7" s="8"/>
      <c r="N7" s="10"/>
      <c r="O7" s="10"/>
      <c r="P7" s="8"/>
      <c r="Q7" s="8"/>
      <c r="R7" s="8"/>
      <c r="S7" s="8"/>
      <c r="T7" s="8"/>
      <c r="U7" s="8"/>
      <c r="V7" s="8"/>
      <c r="W7" s="8"/>
      <c r="X7" s="8"/>
      <c r="Y7" s="8"/>
      <c r="Z7" s="8"/>
      <c r="AA7" s="8"/>
      <c r="AB7" s="8"/>
      <c r="AC7" s="8"/>
      <c r="AD7" s="8"/>
      <c r="AE7" s="8"/>
      <c r="AF7" s="8"/>
      <c r="AG7" s="8"/>
      <c r="AH7" s="8"/>
      <c r="AI7" s="8"/>
      <c r="AJ7" s="8"/>
      <c r="AK7" s="8"/>
      <c r="AL7" s="8"/>
    </row>
    <row r="8" spans="1:59" s="7" customFormat="1" ht="34.5" customHeight="1" x14ac:dyDescent="0.2">
      <c r="A8" s="291" t="s">
        <v>244</v>
      </c>
      <c r="B8" s="291"/>
      <c r="C8" s="291"/>
      <c r="D8" s="291"/>
      <c r="E8" s="291"/>
      <c r="F8" s="291"/>
      <c r="G8" s="291"/>
      <c r="H8" s="291"/>
      <c r="I8" s="291"/>
      <c r="J8" s="291"/>
      <c r="K8" s="291"/>
      <c r="L8" s="291"/>
      <c r="M8" s="291"/>
      <c r="N8" s="291"/>
      <c r="O8" s="291"/>
      <c r="P8" s="291"/>
      <c r="Q8" s="291"/>
      <c r="R8" s="292"/>
      <c r="S8" s="288" t="s">
        <v>214</v>
      </c>
      <c r="T8" s="289"/>
      <c r="U8" s="289"/>
      <c r="V8" s="289"/>
      <c r="W8" s="289"/>
      <c r="X8" s="289"/>
      <c r="Y8" s="289"/>
      <c r="Z8" s="289"/>
      <c r="AA8" s="289"/>
      <c r="AB8" s="289"/>
      <c r="AC8" s="289"/>
      <c r="AD8" s="289"/>
      <c r="AE8" s="289"/>
      <c r="AF8" s="289"/>
      <c r="AG8" s="289"/>
      <c r="AH8" s="289"/>
      <c r="AI8" s="289"/>
      <c r="AJ8" s="289"/>
      <c r="AK8" s="289"/>
      <c r="AL8" s="289"/>
      <c r="AM8" s="289"/>
      <c r="AN8" s="289"/>
      <c r="AO8" s="289"/>
      <c r="AP8" s="289"/>
      <c r="AQ8" s="289"/>
      <c r="AR8" s="289"/>
      <c r="AS8" s="289"/>
      <c r="AT8" s="289"/>
      <c r="AU8" s="289"/>
      <c r="AV8" s="289"/>
      <c r="AW8" s="289"/>
      <c r="AX8" s="290"/>
      <c r="AY8" s="119"/>
      <c r="AZ8" s="119"/>
      <c r="BA8" s="119"/>
      <c r="BB8" s="119"/>
    </row>
    <row r="9" spans="1:59" s="11" customFormat="1" ht="75" customHeight="1" x14ac:dyDescent="0.2">
      <c r="A9" s="255" t="s">
        <v>490</v>
      </c>
      <c r="B9" s="248" t="s">
        <v>297</v>
      </c>
      <c r="C9" s="249" t="s">
        <v>216</v>
      </c>
      <c r="D9" s="249" t="s">
        <v>239</v>
      </c>
      <c r="E9" s="249" t="s">
        <v>240</v>
      </c>
      <c r="F9" s="249" t="s">
        <v>298</v>
      </c>
      <c r="G9" s="249" t="s">
        <v>241</v>
      </c>
      <c r="H9" s="249" t="s">
        <v>299</v>
      </c>
      <c r="I9" s="249" t="s">
        <v>173</v>
      </c>
      <c r="J9" s="250" t="s">
        <v>170</v>
      </c>
      <c r="K9" s="250" t="s">
        <v>169</v>
      </c>
      <c r="L9" s="249" t="s">
        <v>788</v>
      </c>
      <c r="M9" s="250" t="s">
        <v>172</v>
      </c>
      <c r="N9" s="249" t="s">
        <v>222</v>
      </c>
      <c r="O9" s="249" t="s">
        <v>242</v>
      </c>
      <c r="P9" s="249" t="s">
        <v>74</v>
      </c>
      <c r="Q9" s="250" t="s">
        <v>171</v>
      </c>
      <c r="R9" s="250" t="s">
        <v>520</v>
      </c>
      <c r="S9" s="251" t="s">
        <v>188</v>
      </c>
      <c r="T9" s="251" t="s">
        <v>92</v>
      </c>
      <c r="U9" s="251" t="s">
        <v>90</v>
      </c>
      <c r="V9" s="251" t="s">
        <v>77</v>
      </c>
      <c r="W9" s="251" t="s">
        <v>189</v>
      </c>
      <c r="X9" s="251" t="s">
        <v>185</v>
      </c>
      <c r="Y9" s="251" t="s">
        <v>190</v>
      </c>
      <c r="Z9" s="251" t="s">
        <v>191</v>
      </c>
      <c r="AA9" s="251" t="s">
        <v>192</v>
      </c>
      <c r="AB9" s="251" t="s">
        <v>150</v>
      </c>
      <c r="AC9" s="251" t="s">
        <v>193</v>
      </c>
      <c r="AD9" s="251" t="s">
        <v>194</v>
      </c>
      <c r="AE9" s="251" t="s">
        <v>195</v>
      </c>
      <c r="AF9" s="251" t="s">
        <v>196</v>
      </c>
      <c r="AG9" s="251" t="s">
        <v>197</v>
      </c>
      <c r="AH9" s="251" t="s">
        <v>198</v>
      </c>
      <c r="AI9" s="251" t="s">
        <v>199</v>
      </c>
      <c r="AJ9" s="251" t="s">
        <v>200</v>
      </c>
      <c r="AK9" s="251" t="s">
        <v>201</v>
      </c>
      <c r="AL9" s="251" t="s">
        <v>202</v>
      </c>
      <c r="AM9" s="251" t="s">
        <v>203</v>
      </c>
      <c r="AN9" s="251" t="s">
        <v>235</v>
      </c>
      <c r="AO9" s="251" t="s">
        <v>204</v>
      </c>
      <c r="AP9" s="251" t="s">
        <v>205</v>
      </c>
      <c r="AQ9" s="251" t="s">
        <v>206</v>
      </c>
      <c r="AR9" s="251" t="s">
        <v>207</v>
      </c>
      <c r="AS9" s="251" t="s">
        <v>208</v>
      </c>
      <c r="AT9" s="251" t="s">
        <v>212</v>
      </c>
      <c r="AU9" s="251" t="s">
        <v>108</v>
      </c>
      <c r="AV9" s="251" t="s">
        <v>236</v>
      </c>
      <c r="AW9" s="251" t="s">
        <v>209</v>
      </c>
      <c r="AX9" s="249" t="s">
        <v>210</v>
      </c>
      <c r="AY9" s="249" t="s">
        <v>505</v>
      </c>
      <c r="AZ9" s="249" t="s">
        <v>506</v>
      </c>
      <c r="BA9" s="249" t="s">
        <v>507</v>
      </c>
      <c r="BB9" s="249" t="s">
        <v>508</v>
      </c>
      <c r="BC9" s="261" t="s">
        <v>783</v>
      </c>
      <c r="BD9" s="261" t="s">
        <v>784</v>
      </c>
      <c r="BE9" s="261" t="s">
        <v>785</v>
      </c>
      <c r="BF9" s="261" t="s">
        <v>787</v>
      </c>
      <c r="BG9" s="261" t="s">
        <v>786</v>
      </c>
    </row>
    <row r="10" spans="1:59" s="24" customFormat="1" ht="105" x14ac:dyDescent="0.2">
      <c r="A10" s="256" t="s">
        <v>302</v>
      </c>
      <c r="B10" s="252">
        <v>94</v>
      </c>
      <c r="C10" s="157" t="s">
        <v>321</v>
      </c>
      <c r="D10" s="157" t="s">
        <v>714</v>
      </c>
      <c r="E10" s="157" t="s">
        <v>398</v>
      </c>
      <c r="F10" s="157" t="s">
        <v>322</v>
      </c>
      <c r="G10" s="157" t="s">
        <v>323</v>
      </c>
      <c r="H10" s="157" t="s">
        <v>324</v>
      </c>
      <c r="I10" s="166" t="s">
        <v>325</v>
      </c>
      <c r="J10" s="170">
        <v>42551</v>
      </c>
      <c r="K10" s="166">
        <v>60</v>
      </c>
      <c r="L10" s="174">
        <f>IF(ISBLANK('Day 1 Project List_AT'!$J10),"",'Day 1 Project List_AT'!$J10-'Day 1 Project List_AT'!$K10)</f>
        <v>42491</v>
      </c>
      <c r="M10" s="169">
        <v>0</v>
      </c>
      <c r="N10" s="166" t="b">
        <v>1</v>
      </c>
      <c r="O10" s="166" t="s">
        <v>593</v>
      </c>
      <c r="P10" s="166" t="s">
        <v>563</v>
      </c>
      <c r="Q10" s="166" t="s">
        <v>179</v>
      </c>
      <c r="R10" s="160" t="s">
        <v>564</v>
      </c>
      <c r="S10" s="170"/>
      <c r="T10" s="170">
        <v>42408</v>
      </c>
      <c r="U10" s="170"/>
      <c r="V10" s="170">
        <v>42377</v>
      </c>
      <c r="W10" s="166"/>
      <c r="X10" s="166"/>
      <c r="Y10" s="166"/>
      <c r="Z10" s="166"/>
      <c r="AA10" s="166"/>
      <c r="AB10" s="166"/>
      <c r="AC10" s="166"/>
      <c r="AD10" s="166"/>
      <c r="AE10" s="166"/>
      <c r="AF10" s="166"/>
      <c r="AG10" s="166"/>
      <c r="AH10" s="170">
        <f>IF(ISBLANK('Day 1 Project List_AT'!$J10),"",'Day 1 Project List_AT'!$J10-'Day 1 Project List_AT'!$K10)</f>
        <v>42491</v>
      </c>
      <c r="AI10" s="166"/>
      <c r="AJ10" s="166"/>
      <c r="AK10" s="166"/>
      <c r="AL10" s="166"/>
      <c r="AM10" s="166"/>
      <c r="AN10" s="166"/>
      <c r="AO10" s="166"/>
      <c r="AP10" s="166"/>
      <c r="AQ10" s="166"/>
      <c r="AR10" s="166"/>
      <c r="AS10" s="166"/>
      <c r="AT10" s="166"/>
      <c r="AU10" s="166"/>
      <c r="AV10" s="166"/>
      <c r="AW10" s="166"/>
      <c r="AX10" s="207"/>
      <c r="AY10" s="208">
        <v>7</v>
      </c>
      <c r="AZ10" s="209">
        <f ca="1">COUNTIFS('Project Plan(s) - {AT}'!$A$14:$A$77,"=AT01",'Project Plan(s) - {AT}'!$AX$14:$AX$77,"=Review")</f>
        <v>0</v>
      </c>
      <c r="BA10" s="210">
        <f ca="1">'Day 1 Project List_AT'!$AZ10/'Day 1 Project List_AT'!$AY10</f>
        <v>0</v>
      </c>
      <c r="BB10" s="208" t="str">
        <f ca="1">IF(AND('Day 1 Project List_AT'!$Q10&lt;&gt;"On Track",'Day 1 Project List_AT'!$L10&lt;TODAY()+7),"Review",IF(OR('Day 1 Project List_AT'!$BA10&gt;0.25),"Review","No Review"))</f>
        <v>No Review</v>
      </c>
      <c r="BC10" s="259" t="str">
        <f ca="1">IFERROR(IF(ProjectsTable[[#This Row],[Start Date (Calculated)]]-(TODAY()-WEEKDAY(TODAY())-1)&gt;5,"REVIEW","-"),"")</f>
        <v>REVIEW</v>
      </c>
      <c r="BD10" s="259" t="str">
        <f ca="1">IFERROR(IF(ProjectsTable[[#This Row],[Required Completion Date]]-(TODAY()-WEEKDAY(TODAY())-1)&gt;5,"REVIEW","-"),"")</f>
        <v>REVIEW</v>
      </c>
      <c r="BE10" s="259" t="str">
        <f ca="1">IFERROR(IF(ProjectsTable[[#This Row],[% Complete]]&lt;(TODAY()-ProjectsTable[[#This Row],[Start Date (Calculated)]])/ProjectsTable[[#This Row],[Days to Accomplish]],"REVIEW","-"),"")</f>
        <v>-</v>
      </c>
      <c r="BF10" s="259" t="str">
        <f ca="1">IFERROR(IF(COUNTIFS(TasksTable[[#Data],[Project '#]],ProjectsTable[[#This Row],[Project '#]],TasksTable[[#Data],[For GSS PMO Review?]],"Review")/COUNTIF(TasksTable[[#Data],[Project '#]],ProjectsTable[[#This Row],[Project '#]])&gt;0.25,"REVIEW","-"),"")</f>
        <v>-</v>
      </c>
      <c r="BG10" s="260" t="str">
        <f>IFERROR(IF(OR(ProjectsTable[[#This Row],[Status]]="Off Track",ProjectsTable[[#This Row],[Status]]="At Risk"),"REVIEW","-"),"")</f>
        <v>-</v>
      </c>
    </row>
    <row r="11" spans="1:59" s="24" customFormat="1" ht="105" x14ac:dyDescent="0.2">
      <c r="A11" s="256" t="s">
        <v>303</v>
      </c>
      <c r="B11" s="252">
        <v>94</v>
      </c>
      <c r="C11" s="157" t="s">
        <v>321</v>
      </c>
      <c r="D11" s="157" t="s">
        <v>713</v>
      </c>
      <c r="E11" s="157" t="s">
        <v>715</v>
      </c>
      <c r="F11" s="157" t="s">
        <v>322</v>
      </c>
      <c r="G11" s="157" t="s">
        <v>323</v>
      </c>
      <c r="H11" s="157" t="s">
        <v>324</v>
      </c>
      <c r="I11" s="166" t="s">
        <v>325</v>
      </c>
      <c r="J11" s="170">
        <v>42551</v>
      </c>
      <c r="K11" s="166">
        <v>60</v>
      </c>
      <c r="L11" s="174">
        <f>IF(ISBLANK('Day 1 Project List_AT'!$J11),"",'Day 1 Project List_AT'!$J11-'Day 1 Project List_AT'!$K11)</f>
        <v>42491</v>
      </c>
      <c r="M11" s="169">
        <v>0</v>
      </c>
      <c r="N11" s="166" t="b">
        <v>1</v>
      </c>
      <c r="O11" s="166" t="s">
        <v>394</v>
      </c>
      <c r="P11" s="166" t="s">
        <v>326</v>
      </c>
      <c r="Q11" s="166" t="s">
        <v>179</v>
      </c>
      <c r="R11" s="160" t="s">
        <v>564</v>
      </c>
      <c r="S11" s="170"/>
      <c r="T11" s="170">
        <v>42408</v>
      </c>
      <c r="U11" s="170"/>
      <c r="V11" s="170">
        <v>42377</v>
      </c>
      <c r="W11" s="166"/>
      <c r="X11" s="166"/>
      <c r="Y11" s="166"/>
      <c r="Z11" s="166"/>
      <c r="AA11" s="166"/>
      <c r="AB11" s="166"/>
      <c r="AC11" s="166"/>
      <c r="AD11" s="166"/>
      <c r="AE11" s="166"/>
      <c r="AF11" s="166"/>
      <c r="AG11" s="166"/>
      <c r="AH11" s="170">
        <f>IF(ISBLANK('Day 1 Project List_AT'!$J11),"",'Day 1 Project List_AT'!$J11-'Day 1 Project List_AT'!$K11)</f>
        <v>42491</v>
      </c>
      <c r="AI11" s="166"/>
      <c r="AJ11" s="166"/>
      <c r="AK11" s="166"/>
      <c r="AL11" s="166"/>
      <c r="AM11" s="166"/>
      <c r="AN11" s="166"/>
      <c r="AO11" s="166"/>
      <c r="AP11" s="166"/>
      <c r="AQ11" s="166"/>
      <c r="AR11" s="166"/>
      <c r="AS11" s="166"/>
      <c r="AT11" s="166"/>
      <c r="AU11" s="166"/>
      <c r="AV11" s="166"/>
      <c r="AW11" s="166"/>
      <c r="AX11" s="160"/>
      <c r="AY11" s="181">
        <v>5</v>
      </c>
      <c r="AZ11" s="171">
        <f>COUNTIFS('Project Plan(s) - {AT}'!$A$14:$A$77,"=AT39",'Project Plan(s) - {AT}'!$AX$14:$AX$77,"=Review")</f>
        <v>0</v>
      </c>
      <c r="BA11" s="183">
        <f>'Day 1 Project List_AT'!$AZ11/'Day 1 Project List_AT'!$AY11</f>
        <v>0</v>
      </c>
      <c r="BB11" s="181" t="str">
        <f ca="1">IF(AND('Day 1 Project List_AT'!$Q11&lt;&gt;"On Track",'Day 1 Project List_AT'!$L11&lt;TODAY()+7),"Review",IF(OR('Day 1 Project List_AT'!$BA11&gt;0.25),"Review","No Review"))</f>
        <v>No Review</v>
      </c>
      <c r="BC11" s="257" t="str">
        <f ca="1">IFERROR(IF(ProjectsTable[[#This Row],[Start Date (Calculated)]]-(TODAY()-WEEKDAY(TODAY())-1)&gt;5,"REVIEW","-"),"")</f>
        <v>REVIEW</v>
      </c>
      <c r="BD11" s="258" t="str">
        <f ca="1">IFERROR(IF(ProjectsTable[[#This Row],[Required Completion Date]]-(TODAY()-WEEKDAY(TODAY())-1)&gt;5,"REVIEW","-"),"")</f>
        <v>REVIEW</v>
      </c>
      <c r="BE11" s="258" t="str">
        <f ca="1">IFERROR(IF(ProjectsTable[[#This Row],[% Complete]]&lt;(TODAY()-ProjectsTable[[#This Row],[Start Date (Calculated)]])/ProjectsTable[[#This Row],[Days to Accomplish]],"REVIEW","-"),"")</f>
        <v>-</v>
      </c>
      <c r="BF11" s="258" t="str">
        <f ca="1">IFERROR(IF(COUNTIFS(TasksTable[[#Data],[Project '#]],ProjectsTable[[#This Row],[Project '#]],TasksTable[[#Data],[For GSS PMO Review?]],"Review")/COUNTIF(TasksTable[[#Data],[Project '#]],ProjectsTable[[#This Row],[Project '#]])&gt;0.25,"REVIEW","-"),"")</f>
        <v>-</v>
      </c>
      <c r="BG11" s="258" t="str">
        <f>IFERROR(IF(OR(ProjectsTable[[#This Row],[Status]]="Off Track",ProjectsTable[[#This Row],[Status]]="At Risk"),"REVIEW","-"),"")</f>
        <v>-</v>
      </c>
    </row>
    <row r="12" spans="1:59" s="19" customFormat="1" ht="34.9" customHeight="1" x14ac:dyDescent="0.2">
      <c r="A12" s="256" t="s">
        <v>304</v>
      </c>
      <c r="B12" s="191">
        <v>95</v>
      </c>
      <c r="C12" s="173" t="s">
        <v>321</v>
      </c>
      <c r="D12" s="157" t="s">
        <v>713</v>
      </c>
      <c r="E12" s="173" t="s">
        <v>716</v>
      </c>
      <c r="F12" s="173" t="s">
        <v>327</v>
      </c>
      <c r="G12" s="173" t="s">
        <v>328</v>
      </c>
      <c r="H12" s="173" t="s">
        <v>324</v>
      </c>
      <c r="I12" s="160" t="s">
        <v>325</v>
      </c>
      <c r="J12" s="174">
        <v>42582</v>
      </c>
      <c r="K12" s="160">
        <v>30</v>
      </c>
      <c r="L12" s="174">
        <f>IF(ISBLANK('Day 1 Project List_AT'!$J12),"",'Day 1 Project List_AT'!$J12-'Day 1 Project List_AT'!$K12)</f>
        <v>42552</v>
      </c>
      <c r="M12" s="178">
        <v>0</v>
      </c>
      <c r="N12" s="166" t="b">
        <v>1</v>
      </c>
      <c r="O12" s="160" t="s">
        <v>390</v>
      </c>
      <c r="P12" s="160" t="s">
        <v>326</v>
      </c>
      <c r="Q12" s="166" t="s">
        <v>179</v>
      </c>
      <c r="R12" s="160"/>
      <c r="S12" s="174"/>
      <c r="T12" s="170">
        <v>42408</v>
      </c>
      <c r="U12" s="170">
        <v>42437</v>
      </c>
      <c r="V12" s="170">
        <v>42377</v>
      </c>
      <c r="W12" s="160"/>
      <c r="X12" s="160"/>
      <c r="Y12" s="160"/>
      <c r="Z12" s="160"/>
      <c r="AA12" s="160"/>
      <c r="AB12" s="170">
        <v>42529</v>
      </c>
      <c r="AC12" s="160"/>
      <c r="AD12" s="160"/>
      <c r="AE12" s="160"/>
      <c r="AF12" s="160"/>
      <c r="AG12" s="160"/>
      <c r="AH12" s="174">
        <f>IF(ISBLANK('Day 1 Project List_AT'!$J12),"",'Day 1 Project List_AT'!$J12-'Day 1 Project List_AT'!$K12)</f>
        <v>42552</v>
      </c>
      <c r="AI12" s="160"/>
      <c r="AJ12" s="160"/>
      <c r="AK12" s="160"/>
      <c r="AL12" s="160"/>
      <c r="AM12" s="160"/>
      <c r="AN12" s="160"/>
      <c r="AO12" s="160"/>
      <c r="AP12" s="160"/>
      <c r="AQ12" s="160"/>
      <c r="AR12" s="160"/>
      <c r="AS12" s="160"/>
      <c r="AT12" s="160"/>
      <c r="AU12" s="160"/>
      <c r="AV12" s="160"/>
      <c r="AW12" s="160"/>
      <c r="AX12" s="160"/>
      <c r="AY12" s="181">
        <v>3</v>
      </c>
      <c r="AZ12" s="171">
        <f>COUNTIFS('Project Plan(s) - {AT}'!$A$14:$A$77,"=AT40",'Project Plan(s) - {AT}'!$AX$14:$AX$77,"=Review")</f>
        <v>0</v>
      </c>
      <c r="BA12" s="183">
        <f>'Day 1 Project List_AT'!$AZ12/'Day 1 Project List_AT'!$AY12</f>
        <v>0</v>
      </c>
      <c r="BB12" s="181" t="str">
        <f ca="1">IF(AND('Day 1 Project List_AT'!$Q12&lt;&gt;"On Track",'Day 1 Project List_AT'!$L12&lt;TODAY()+7),"Review",IF(OR('Day 1 Project List_AT'!$BA12&gt;0.25),"Review","No Review"))</f>
        <v>No Review</v>
      </c>
      <c r="BC12" s="257" t="str">
        <f ca="1">IFERROR(IF(ProjectsTable[[#This Row],[Start Date (Calculated)]]-(TODAY()-WEEKDAY(TODAY())-1)&gt;5,"REVIEW","-"),"")</f>
        <v>REVIEW</v>
      </c>
      <c r="BD12" s="258" t="str">
        <f ca="1">IFERROR(IF(ProjectsTable[[#This Row],[Required Completion Date]]-(TODAY()-WEEKDAY(TODAY())-1)&gt;5,"REVIEW","-"),"")</f>
        <v>REVIEW</v>
      </c>
      <c r="BE12" s="258" t="str">
        <f ca="1">IFERROR(IF(ProjectsTable[[#This Row],[% Complete]]&lt;(TODAY()-ProjectsTable[[#This Row],[Start Date (Calculated)]])/ProjectsTable[[#This Row],[Days to Accomplish]],"REVIEW","-"),"")</f>
        <v>-</v>
      </c>
      <c r="BF12" s="258" t="str">
        <f>IFERROR(IF(COUNTIFS(TasksTable[[#Data],[Project '#]],ProjectsTable[[#This Row],[Project '#]],TasksTable[[#Data],[For GSS PMO Review?]],"Review")/COUNTIF(TasksTable[[#Data],[Project '#]],ProjectsTable[[#This Row],[Project '#]])&gt;0.25,"REVIEW","-"),"")</f>
        <v/>
      </c>
      <c r="BG12" s="258" t="str">
        <f>IFERROR(IF(OR(ProjectsTable[[#This Row],[Status]]="Off Track",ProjectsTable[[#This Row],[Status]]="At Risk"),"REVIEW","-"),"")</f>
        <v>-</v>
      </c>
    </row>
    <row r="13" spans="1:59" ht="30.6" customHeight="1" x14ac:dyDescent="0.2">
      <c r="A13" s="256" t="s">
        <v>305</v>
      </c>
      <c r="B13" s="253">
        <v>97</v>
      </c>
      <c r="C13" s="200" t="s">
        <v>321</v>
      </c>
      <c r="D13" s="157" t="s">
        <v>713</v>
      </c>
      <c r="E13" s="200" t="s">
        <v>718</v>
      </c>
      <c r="F13" s="200" t="s">
        <v>329</v>
      </c>
      <c r="G13" s="200" t="s">
        <v>330</v>
      </c>
      <c r="H13" s="200" t="s">
        <v>324</v>
      </c>
      <c r="I13" s="199" t="s">
        <v>325</v>
      </c>
      <c r="J13" s="168">
        <v>42551</v>
      </c>
      <c r="K13" s="199">
        <v>30</v>
      </c>
      <c r="L13" s="174">
        <f>IF(ISBLANK('Day 1 Project List_AT'!$J13),"",'Day 1 Project List_AT'!$J13-'Day 1 Project List_AT'!$K13)</f>
        <v>42521</v>
      </c>
      <c r="M13" s="178">
        <v>0</v>
      </c>
      <c r="N13" s="166" t="b">
        <v>1</v>
      </c>
      <c r="O13" s="160" t="s">
        <v>331</v>
      </c>
      <c r="P13" s="160" t="s">
        <v>326</v>
      </c>
      <c r="Q13" s="166" t="s">
        <v>179</v>
      </c>
      <c r="R13" s="160"/>
      <c r="S13" s="174"/>
      <c r="T13" s="170">
        <v>42408</v>
      </c>
      <c r="U13" s="170">
        <v>42437</v>
      </c>
      <c r="V13" s="170">
        <v>42377</v>
      </c>
      <c r="W13" s="160"/>
      <c r="X13" s="160"/>
      <c r="Y13" s="160"/>
      <c r="Z13" s="160"/>
      <c r="AA13" s="160"/>
      <c r="AB13" s="160"/>
      <c r="AC13" s="160"/>
      <c r="AD13" s="160"/>
      <c r="AE13" s="160"/>
      <c r="AF13" s="160"/>
      <c r="AG13" s="160"/>
      <c r="AH13" s="174">
        <f>IF(ISBLANK('Day 1 Project List_AT'!$J13),"",'Day 1 Project List_AT'!$J13-'Day 1 Project List_AT'!$K13)</f>
        <v>42521</v>
      </c>
      <c r="AI13" s="160"/>
      <c r="AJ13" s="160"/>
      <c r="AK13" s="160"/>
      <c r="AL13" s="160"/>
      <c r="AM13" s="160"/>
      <c r="AN13" s="160"/>
      <c r="AO13" s="160"/>
      <c r="AP13" s="160"/>
      <c r="AQ13" s="160"/>
      <c r="AR13" s="160"/>
      <c r="AS13" s="160"/>
      <c r="AT13" s="160"/>
      <c r="AU13" s="160"/>
      <c r="AV13" s="160"/>
      <c r="AW13" s="160"/>
      <c r="AX13" s="160"/>
      <c r="AY13" s="181">
        <v>3</v>
      </c>
      <c r="AZ13" s="171">
        <f ca="1">COUNTIFS('Project Plan(s) - {AT}'!$A$14:$A$77,"=AT20",'Project Plan(s) - {AT}'!$AX$14:$AX$77,"=Review")</f>
        <v>0</v>
      </c>
      <c r="BA13" s="183">
        <f ca="1">'Day 1 Project List_AT'!$AZ13/'Day 1 Project List_AT'!$AY13</f>
        <v>0</v>
      </c>
      <c r="BB13" s="181" t="str">
        <f ca="1">IF(AND('Day 1 Project List_AT'!$Q13&lt;&gt;"On Track",'Day 1 Project List_AT'!$L13&lt;TODAY()+7),"Review",IF(OR('Day 1 Project List_AT'!$BA13&gt;0.25),"Review","No Review"))</f>
        <v>No Review</v>
      </c>
      <c r="BC13" s="257" t="str">
        <f ca="1">IFERROR(IF(ProjectsTable[[#This Row],[Start Date (Calculated)]]-(TODAY()-WEEKDAY(TODAY())-1)&gt;5,"REVIEW","-"),"")</f>
        <v>REVIEW</v>
      </c>
      <c r="BD13" s="258" t="str">
        <f ca="1">IFERROR(IF(ProjectsTable[[#This Row],[Required Completion Date]]-(TODAY()-WEEKDAY(TODAY())-1)&gt;5,"REVIEW","-"),"")</f>
        <v>REVIEW</v>
      </c>
      <c r="BE13" s="258" t="str">
        <f ca="1">IFERROR(IF(ProjectsTable[[#This Row],[% Complete]]&lt;(TODAY()-ProjectsTable[[#This Row],[Start Date (Calculated)]])/ProjectsTable[[#This Row],[Days to Accomplish]],"REVIEW","-"),"")</f>
        <v>-</v>
      </c>
      <c r="BF13" s="258" t="str">
        <f ca="1">IFERROR(IF(COUNTIFS(TasksTable[[#Data],[Project '#]],ProjectsTable[[#This Row],[Project '#]],TasksTable[[#Data],[For GSS PMO Review?]],"Review")/COUNTIF(TasksTable[[#Data],[Project '#]],ProjectsTable[[#This Row],[Project '#]])&gt;0.25,"REVIEW","-"),"")</f>
        <v>-</v>
      </c>
      <c r="BG13" s="258" t="str">
        <f>IFERROR(IF(OR(ProjectsTable[[#This Row],[Status]]="Off Track",ProjectsTable[[#This Row],[Status]]="At Risk"),"REVIEW","-"),"")</f>
        <v>-</v>
      </c>
    </row>
    <row r="14" spans="1:59" ht="26.45" customHeight="1" x14ac:dyDescent="0.2">
      <c r="A14" s="256" t="s">
        <v>306</v>
      </c>
      <c r="B14" s="253">
        <v>98</v>
      </c>
      <c r="C14" s="200" t="s">
        <v>321</v>
      </c>
      <c r="D14" s="157" t="s">
        <v>713</v>
      </c>
      <c r="E14" s="200" t="s">
        <v>720</v>
      </c>
      <c r="F14" s="200" t="s">
        <v>332</v>
      </c>
      <c r="G14" s="200" t="s">
        <v>333</v>
      </c>
      <c r="H14" s="200" t="s">
        <v>324</v>
      </c>
      <c r="I14" s="199" t="s">
        <v>325</v>
      </c>
      <c r="J14" s="168">
        <v>42582</v>
      </c>
      <c r="K14" s="199">
        <v>30</v>
      </c>
      <c r="L14" s="174">
        <f>IF(ISBLANK('Day 1 Project List_AT'!$J14),"",'Day 1 Project List_AT'!$J14-'Day 1 Project List_AT'!$K14)</f>
        <v>42552</v>
      </c>
      <c r="M14" s="178">
        <v>0</v>
      </c>
      <c r="N14" s="166" t="b">
        <v>1</v>
      </c>
      <c r="O14" s="160" t="s">
        <v>331</v>
      </c>
      <c r="P14" s="160" t="s">
        <v>326</v>
      </c>
      <c r="Q14" s="166" t="s">
        <v>179</v>
      </c>
      <c r="R14" s="160"/>
      <c r="S14" s="174"/>
      <c r="T14" s="170">
        <v>42408</v>
      </c>
      <c r="U14" s="170">
        <v>42437</v>
      </c>
      <c r="V14" s="170">
        <v>42377</v>
      </c>
      <c r="W14" s="160"/>
      <c r="X14" s="160"/>
      <c r="Y14" s="160"/>
      <c r="Z14" s="160"/>
      <c r="AA14" s="160"/>
      <c r="AB14" s="160"/>
      <c r="AC14" s="160"/>
      <c r="AD14" s="160"/>
      <c r="AE14" s="160"/>
      <c r="AF14" s="160"/>
      <c r="AG14" s="160"/>
      <c r="AH14" s="174">
        <f>IF(ISBLANK('Day 1 Project List_AT'!$J14),"",'Day 1 Project List_AT'!$J14-'Day 1 Project List_AT'!$K14)</f>
        <v>42552</v>
      </c>
      <c r="AI14" s="160"/>
      <c r="AJ14" s="160"/>
      <c r="AK14" s="160"/>
      <c r="AL14" s="160"/>
      <c r="AM14" s="160"/>
      <c r="AN14" s="160"/>
      <c r="AO14" s="160"/>
      <c r="AP14" s="160"/>
      <c r="AQ14" s="160"/>
      <c r="AR14" s="160"/>
      <c r="AS14" s="160"/>
      <c r="AT14" s="160"/>
      <c r="AU14" s="160"/>
      <c r="AV14" s="160"/>
      <c r="AW14" s="160"/>
      <c r="AX14" s="160"/>
      <c r="AY14" s="181">
        <v>2</v>
      </c>
      <c r="AZ14" s="171">
        <f>COUNTIFS('Project Plan(s) - {AT}'!$A$14:$A$77,"=AT21",'Project Plan(s) - {AT}'!$AX$14:$AX$77,"=Review")</f>
        <v>0</v>
      </c>
      <c r="BA14" s="183">
        <f>'Day 1 Project List_AT'!$AZ14/'Day 1 Project List_AT'!$AY14</f>
        <v>0</v>
      </c>
      <c r="BB14" s="181" t="str">
        <f ca="1">IF(AND('Day 1 Project List_AT'!$Q14&lt;&gt;"On Track",'Day 1 Project List_AT'!$L14&lt;TODAY()+7),"Review",IF(OR('Day 1 Project List_AT'!$BA14&gt;0.25),"Review","No Review"))</f>
        <v>No Review</v>
      </c>
      <c r="BC14" s="257" t="str">
        <f ca="1">IFERROR(IF(ProjectsTable[[#This Row],[Start Date (Calculated)]]-(TODAY()-WEEKDAY(TODAY())-1)&gt;5,"REVIEW","-"),"")</f>
        <v>REVIEW</v>
      </c>
      <c r="BD14" s="258" t="str">
        <f ca="1">IFERROR(IF(ProjectsTable[[#This Row],[Required Completion Date]]-(TODAY()-WEEKDAY(TODAY())-1)&gt;5,"REVIEW","-"),"")</f>
        <v>REVIEW</v>
      </c>
      <c r="BE14" s="258" t="str">
        <f ca="1">IFERROR(IF(ProjectsTable[[#This Row],[% Complete]]&lt;(TODAY()-ProjectsTable[[#This Row],[Start Date (Calculated)]])/ProjectsTable[[#This Row],[Days to Accomplish]],"REVIEW","-"),"")</f>
        <v>-</v>
      </c>
      <c r="BF14" s="258" t="str">
        <f ca="1">IFERROR(IF(COUNTIFS(TasksTable[[#Data],[Project '#]],ProjectsTable[[#This Row],[Project '#]],TasksTable[[#Data],[For GSS PMO Review?]],"Review")/COUNTIF(TasksTable[[#Data],[Project '#]],ProjectsTable[[#This Row],[Project '#]])&gt;0.25,"REVIEW","-"),"")</f>
        <v>-</v>
      </c>
      <c r="BG14" s="258" t="str">
        <f>IFERROR(IF(OR(ProjectsTable[[#This Row],[Status]]="Off Track",ProjectsTable[[#This Row],[Status]]="At Risk"),"REVIEW","-"),"")</f>
        <v>-</v>
      </c>
    </row>
    <row r="15" spans="1:59" ht="15" customHeight="1" x14ac:dyDescent="0.2">
      <c r="A15" s="256" t="s">
        <v>307</v>
      </c>
      <c r="B15" s="253">
        <v>100</v>
      </c>
      <c r="C15" s="200" t="s">
        <v>321</v>
      </c>
      <c r="D15" s="200" t="s">
        <v>724</v>
      </c>
      <c r="E15" s="200" t="s">
        <v>413</v>
      </c>
      <c r="F15" s="200" t="s">
        <v>334</v>
      </c>
      <c r="G15" s="200" t="s">
        <v>335</v>
      </c>
      <c r="H15" s="200" t="s">
        <v>324</v>
      </c>
      <c r="I15" s="199" t="s">
        <v>325</v>
      </c>
      <c r="J15" s="168">
        <v>42582</v>
      </c>
      <c r="K15" s="199">
        <v>30</v>
      </c>
      <c r="L15" s="174">
        <f>IF(ISBLANK('Day 1 Project List_AT'!$J15),"",'Day 1 Project List_AT'!$J15-'Day 1 Project List_AT'!$K15)</f>
        <v>42552</v>
      </c>
      <c r="M15" s="178">
        <v>0</v>
      </c>
      <c r="N15" s="166" t="b">
        <v>1</v>
      </c>
      <c r="O15" s="160" t="s">
        <v>331</v>
      </c>
      <c r="P15" s="160" t="s">
        <v>326</v>
      </c>
      <c r="Q15" s="166" t="s">
        <v>179</v>
      </c>
      <c r="R15" s="160"/>
      <c r="S15" s="174"/>
      <c r="T15" s="170">
        <v>42408</v>
      </c>
      <c r="U15" s="170">
        <v>42437</v>
      </c>
      <c r="V15" s="170">
        <v>42377</v>
      </c>
      <c r="W15" s="160"/>
      <c r="X15" s="160"/>
      <c r="Y15" s="160"/>
      <c r="Z15" s="160"/>
      <c r="AA15" s="160"/>
      <c r="AB15" s="160"/>
      <c r="AC15" s="160"/>
      <c r="AD15" s="160"/>
      <c r="AE15" s="160"/>
      <c r="AF15" s="160"/>
      <c r="AG15" s="160"/>
      <c r="AH15" s="174">
        <f>IF(ISBLANK('Day 1 Project List_AT'!$J15),"",'Day 1 Project List_AT'!$J15-'Day 1 Project List_AT'!$K15)</f>
        <v>42552</v>
      </c>
      <c r="AI15" s="160"/>
      <c r="AJ15" s="160"/>
      <c r="AK15" s="160"/>
      <c r="AL15" s="160"/>
      <c r="AM15" s="160"/>
      <c r="AN15" s="160"/>
      <c r="AO15" s="160"/>
      <c r="AP15" s="160"/>
      <c r="AQ15" s="160"/>
      <c r="AR15" s="160"/>
      <c r="AS15" s="160"/>
      <c r="AT15" s="160"/>
      <c r="AU15" s="160"/>
      <c r="AV15" s="160"/>
      <c r="AW15" s="160"/>
      <c r="AX15" s="160"/>
      <c r="AY15" s="181">
        <v>3</v>
      </c>
      <c r="AZ15" s="171">
        <f ca="1">COUNTIFS('Project Plan(s) - {AT}'!$A$14:$A$77,"=AT05",'Project Plan(s) - {AT}'!$AX$14:$AX$77,"=Review")</f>
        <v>0</v>
      </c>
      <c r="BA15" s="183">
        <f ca="1">'Day 1 Project List_AT'!$AZ15/'Day 1 Project List_AT'!$AY15</f>
        <v>0</v>
      </c>
      <c r="BB15" s="181" t="str">
        <f ca="1">IF(AND('Day 1 Project List_AT'!$Q15&lt;&gt;"On Track",'Day 1 Project List_AT'!$L15&lt;TODAY()+7),"Review",IF(OR('Day 1 Project List_AT'!$BA15&gt;0.25),"Review","No Review"))</f>
        <v>No Review</v>
      </c>
      <c r="BC15" s="257" t="str">
        <f ca="1">IFERROR(IF(ProjectsTable[[#This Row],[Start Date (Calculated)]]-(TODAY()-WEEKDAY(TODAY())-1)&gt;5,"REVIEW","-"),"")</f>
        <v>REVIEW</v>
      </c>
      <c r="BD15" s="258" t="str">
        <f ca="1">IFERROR(IF(ProjectsTable[[#This Row],[Required Completion Date]]-(TODAY()-WEEKDAY(TODAY())-1)&gt;5,"REVIEW","-"),"")</f>
        <v>REVIEW</v>
      </c>
      <c r="BE15" s="258" t="str">
        <f ca="1">IFERROR(IF(ProjectsTable[[#This Row],[% Complete]]&lt;(TODAY()-ProjectsTable[[#This Row],[Start Date (Calculated)]])/ProjectsTable[[#This Row],[Days to Accomplish]],"REVIEW","-"),"")</f>
        <v>-</v>
      </c>
      <c r="BF15" s="258" t="str">
        <f ca="1">IFERROR(IF(COUNTIFS(TasksTable[[#Data],[Project '#]],ProjectsTable[[#This Row],[Project '#]],TasksTable[[#Data],[For GSS PMO Review?]],"Review")/COUNTIF(TasksTable[[#Data],[Project '#]],ProjectsTable[[#This Row],[Project '#]])&gt;0.25,"REVIEW","-"),"")</f>
        <v>-</v>
      </c>
      <c r="BG15" s="258" t="str">
        <f>IFERROR(IF(OR(ProjectsTable[[#This Row],[Status]]="Off Track",ProjectsTable[[#This Row],[Status]]="At Risk"),"REVIEW","-"),"")</f>
        <v>-</v>
      </c>
    </row>
    <row r="16" spans="1:59" ht="15" customHeight="1" x14ac:dyDescent="0.2">
      <c r="A16" s="256" t="s">
        <v>308</v>
      </c>
      <c r="B16" s="253">
        <v>101</v>
      </c>
      <c r="C16" s="200" t="s">
        <v>321</v>
      </c>
      <c r="D16" s="200" t="s">
        <v>712</v>
      </c>
      <c r="E16" s="200" t="s">
        <v>336</v>
      </c>
      <c r="F16" s="200" t="s">
        <v>337</v>
      </c>
      <c r="G16" s="200" t="s">
        <v>338</v>
      </c>
      <c r="H16" s="200" t="s">
        <v>324</v>
      </c>
      <c r="I16" s="199" t="s">
        <v>325</v>
      </c>
      <c r="J16" s="168">
        <v>42582</v>
      </c>
      <c r="K16" s="199">
        <v>30</v>
      </c>
      <c r="L16" s="174">
        <f>IF(ISBLANK('Day 1 Project List_AT'!$J16),"",'Day 1 Project List_AT'!$J16-'Day 1 Project List_AT'!$K16)</f>
        <v>42552</v>
      </c>
      <c r="M16" s="178">
        <v>0</v>
      </c>
      <c r="N16" s="166" t="b">
        <v>1</v>
      </c>
      <c r="O16" s="160" t="s">
        <v>331</v>
      </c>
      <c r="P16" s="160" t="s">
        <v>326</v>
      </c>
      <c r="Q16" s="166" t="s">
        <v>179</v>
      </c>
      <c r="R16" s="160"/>
      <c r="S16" s="174"/>
      <c r="T16" s="170">
        <v>42408</v>
      </c>
      <c r="U16" s="160"/>
      <c r="V16" s="170">
        <v>42377</v>
      </c>
      <c r="W16" s="160"/>
      <c r="X16" s="160"/>
      <c r="Y16" s="160"/>
      <c r="Z16" s="160"/>
      <c r="AA16" s="160"/>
      <c r="AB16" s="160"/>
      <c r="AC16" s="160"/>
      <c r="AD16" s="160"/>
      <c r="AE16" s="160"/>
      <c r="AF16" s="160"/>
      <c r="AG16" s="160"/>
      <c r="AH16" s="174">
        <f>IF(ISBLANK('Day 1 Project List_AT'!$J16),"",'Day 1 Project List_AT'!$J16-'Day 1 Project List_AT'!$K16)</f>
        <v>42552</v>
      </c>
      <c r="AI16" s="160"/>
      <c r="AJ16" s="160"/>
      <c r="AK16" s="160"/>
      <c r="AL16" s="160"/>
      <c r="AM16" s="160"/>
      <c r="AN16" s="160"/>
      <c r="AO16" s="160"/>
      <c r="AP16" s="160"/>
      <c r="AQ16" s="160"/>
      <c r="AR16" s="160"/>
      <c r="AS16" s="160"/>
      <c r="AT16" s="160"/>
      <c r="AU16" s="160"/>
      <c r="AV16" s="160"/>
      <c r="AW16" s="160"/>
      <c r="AX16" s="160"/>
      <c r="AY16" s="181">
        <v>2</v>
      </c>
      <c r="AZ16" s="171">
        <f ca="1">COUNTIFS('Project Plan(s) - {AT}'!$A$14:$A$77,"=AT07",'Project Plan(s) - {AT}'!$AX$14:$AX$77,"=Review")</f>
        <v>0</v>
      </c>
      <c r="BA16" s="183">
        <f ca="1">'Day 1 Project List_AT'!$AZ16/'Day 1 Project List_AT'!$AY16</f>
        <v>0</v>
      </c>
      <c r="BB16" s="181" t="str">
        <f ca="1">IF(AND('Day 1 Project List_AT'!$Q16&lt;&gt;"On Track",'Day 1 Project List_AT'!$L16&lt;TODAY()+7),"Review",IF(OR('Day 1 Project List_AT'!$BA16&gt;0.25),"Review","No Review"))</f>
        <v>No Review</v>
      </c>
      <c r="BC16" s="257" t="str">
        <f ca="1">IFERROR(IF(ProjectsTable[[#This Row],[Start Date (Calculated)]]-(TODAY()-WEEKDAY(TODAY())-1)&gt;5,"REVIEW","-"),"")</f>
        <v>REVIEW</v>
      </c>
      <c r="BD16" s="258" t="str">
        <f ca="1">IFERROR(IF(ProjectsTable[[#This Row],[Required Completion Date]]-(TODAY()-WEEKDAY(TODAY())-1)&gt;5,"REVIEW","-"),"")</f>
        <v>REVIEW</v>
      </c>
      <c r="BE16" s="258" t="str">
        <f ca="1">IFERROR(IF(ProjectsTable[[#This Row],[% Complete]]&lt;(TODAY()-ProjectsTable[[#This Row],[Start Date (Calculated)]])/ProjectsTable[[#This Row],[Days to Accomplish]],"REVIEW","-"),"")</f>
        <v>-</v>
      </c>
      <c r="BF16" s="258" t="str">
        <f ca="1">IFERROR(IF(COUNTIFS(TasksTable[[#Data],[Project '#]],ProjectsTable[[#This Row],[Project '#]],TasksTable[[#Data],[For GSS PMO Review?]],"Review")/COUNTIF(TasksTable[[#Data],[Project '#]],ProjectsTable[[#This Row],[Project '#]])&gt;0.25,"REVIEW","-"),"")</f>
        <v>-</v>
      </c>
      <c r="BG16" s="258" t="str">
        <f>IFERROR(IF(OR(ProjectsTable[[#This Row],[Status]]="Off Track",ProjectsTable[[#This Row],[Status]]="At Risk"),"REVIEW","-"),"")</f>
        <v>-</v>
      </c>
    </row>
    <row r="17" spans="1:59" ht="15" customHeight="1" x14ac:dyDescent="0.2">
      <c r="A17" s="256" t="s">
        <v>705</v>
      </c>
      <c r="B17" s="253">
        <v>103</v>
      </c>
      <c r="C17" s="200" t="s">
        <v>321</v>
      </c>
      <c r="D17" s="157" t="s">
        <v>713</v>
      </c>
      <c r="E17" s="200" t="s">
        <v>722</v>
      </c>
      <c r="F17" s="200" t="s">
        <v>339</v>
      </c>
      <c r="G17" s="200" t="s">
        <v>340</v>
      </c>
      <c r="H17" s="200" t="s">
        <v>324</v>
      </c>
      <c r="I17" s="199" t="s">
        <v>325</v>
      </c>
      <c r="J17" s="168">
        <v>42582</v>
      </c>
      <c r="K17" s="199">
        <v>30</v>
      </c>
      <c r="L17" s="174">
        <f>IF(ISBLANK('Day 1 Project List_AT'!$J17),"",'Day 1 Project List_AT'!$J17-'Day 1 Project List_AT'!$K17)</f>
        <v>42552</v>
      </c>
      <c r="M17" s="178">
        <v>0</v>
      </c>
      <c r="N17" s="166" t="b">
        <v>1</v>
      </c>
      <c r="O17" s="160" t="s">
        <v>331</v>
      </c>
      <c r="P17" s="160" t="s">
        <v>326</v>
      </c>
      <c r="Q17" s="166" t="s">
        <v>179</v>
      </c>
      <c r="R17" s="160"/>
      <c r="S17" s="174"/>
      <c r="T17" s="170">
        <v>42408</v>
      </c>
      <c r="U17" s="160"/>
      <c r="V17" s="170">
        <v>42377</v>
      </c>
      <c r="W17" s="160"/>
      <c r="X17" s="160"/>
      <c r="Y17" s="160"/>
      <c r="Z17" s="160"/>
      <c r="AA17" s="160"/>
      <c r="AB17" s="160"/>
      <c r="AC17" s="160"/>
      <c r="AD17" s="160"/>
      <c r="AE17" s="160"/>
      <c r="AF17" s="160"/>
      <c r="AG17" s="160"/>
      <c r="AH17" s="174">
        <f>IF(ISBLANK('Day 1 Project List_AT'!$J17),"",'Day 1 Project List_AT'!$J17-'Day 1 Project List_AT'!$K17)</f>
        <v>42552</v>
      </c>
      <c r="AI17" s="160"/>
      <c r="AJ17" s="160"/>
      <c r="AK17" s="160"/>
      <c r="AL17" s="160"/>
      <c r="AM17" s="160"/>
      <c r="AN17" s="160"/>
      <c r="AO17" s="160"/>
      <c r="AP17" s="160"/>
      <c r="AQ17" s="160"/>
      <c r="AR17" s="160"/>
      <c r="AS17" s="160"/>
      <c r="AT17" s="160"/>
      <c r="AU17" s="160"/>
      <c r="AV17" s="160"/>
      <c r="AW17" s="160"/>
      <c r="AX17" s="160"/>
      <c r="AY17" s="181">
        <v>2</v>
      </c>
      <c r="AZ17" s="171">
        <f>COUNTIFS('Project Plan(s) - {AT}'!$A$14:$A$77,"=AT37",'Project Plan(s) - {AT}'!$AX$14:$AX$77,"=Review")</f>
        <v>0</v>
      </c>
      <c r="BA17" s="183">
        <f>'Day 1 Project List_AT'!$AZ17/'Day 1 Project List_AT'!$AY17</f>
        <v>0</v>
      </c>
      <c r="BB17" s="181" t="str">
        <f ca="1">IF(AND('Day 1 Project List_AT'!$Q17&lt;&gt;"On Track",'Day 1 Project List_AT'!$L17&lt;TODAY()+7),"Review",IF(OR('Day 1 Project List_AT'!$BA17&gt;0.25),"Review","No Review"))</f>
        <v>No Review</v>
      </c>
      <c r="BC17" s="257" t="str">
        <f ca="1">IFERROR(IF(ProjectsTable[[#This Row],[Start Date (Calculated)]]-(TODAY()-WEEKDAY(TODAY())-1)&gt;5,"REVIEW","-"),"")</f>
        <v>REVIEW</v>
      </c>
      <c r="BD17" s="258" t="str">
        <f ca="1">IFERROR(IF(ProjectsTable[[#This Row],[Required Completion Date]]-(TODAY()-WEEKDAY(TODAY())-1)&gt;5,"REVIEW","-"),"")</f>
        <v>REVIEW</v>
      </c>
      <c r="BE17" s="258" t="str">
        <f ca="1">IFERROR(IF(ProjectsTable[[#This Row],[% Complete]]&lt;(TODAY()-ProjectsTable[[#This Row],[Start Date (Calculated)]])/ProjectsTable[[#This Row],[Days to Accomplish]],"REVIEW","-"),"")</f>
        <v>-</v>
      </c>
      <c r="BF17" s="258" t="str">
        <f ca="1">IFERROR(IF(COUNTIFS(TasksTable[[#Data],[Project '#]],ProjectsTable[[#This Row],[Project '#]],TasksTable[[#Data],[For GSS PMO Review?]],"Review")/COUNTIF(TasksTable[[#Data],[Project '#]],ProjectsTable[[#This Row],[Project '#]])&gt;0.25,"REVIEW","-"),"")</f>
        <v>-</v>
      </c>
      <c r="BG17" s="258" t="str">
        <f>IFERROR(IF(OR(ProjectsTable[[#This Row],[Status]]="Off Track",ProjectsTable[[#This Row],[Status]]="At Risk"),"REVIEW","-"),"")</f>
        <v>-</v>
      </c>
    </row>
    <row r="18" spans="1:59" ht="120" x14ac:dyDescent="0.2">
      <c r="A18" s="256" t="s">
        <v>309</v>
      </c>
      <c r="B18" s="253">
        <v>106</v>
      </c>
      <c r="C18" s="200" t="s">
        <v>321</v>
      </c>
      <c r="D18" s="200" t="s">
        <v>502</v>
      </c>
      <c r="E18" s="200" t="s">
        <v>560</v>
      </c>
      <c r="F18" s="200" t="s">
        <v>341</v>
      </c>
      <c r="G18" s="200" t="s">
        <v>323</v>
      </c>
      <c r="H18" s="200" t="s">
        <v>235</v>
      </c>
      <c r="I18" s="199" t="s">
        <v>176</v>
      </c>
      <c r="J18" s="212">
        <v>42428</v>
      </c>
      <c r="K18" s="199">
        <v>75</v>
      </c>
      <c r="L18" s="174">
        <f>IF(ISBLANK('Day 1 Project List_AT'!$J18),"",'Day 1 Project List_AT'!$J18-'Day 1 Project List_AT'!$K18)</f>
        <v>42353</v>
      </c>
      <c r="M18" s="178">
        <v>0.15</v>
      </c>
      <c r="N18" s="166" t="b">
        <v>1</v>
      </c>
      <c r="O18" s="160" t="s">
        <v>388</v>
      </c>
      <c r="P18" s="160" t="s">
        <v>344</v>
      </c>
      <c r="Q18" s="166" t="s">
        <v>513</v>
      </c>
      <c r="R18" s="160" t="s">
        <v>564</v>
      </c>
      <c r="S18" s="174">
        <f>IF(ISBLANK('Day 1 Project List_AT'!$J18),"",'Day 1 Project List_AT'!$J18-'Day 1 Project List_AT'!$K18)</f>
        <v>42353</v>
      </c>
      <c r="T18" s="174">
        <f>IF(ISBLANK('Day 1 Project List_AT'!$J18),"",'Day 1 Project List_AT'!$J18-'Day 1 Project List_AT'!$K18)</f>
        <v>42353</v>
      </c>
      <c r="U18" s="160"/>
      <c r="V18" s="174">
        <f>IF(ISBLANK('Day 1 Project List_AT'!$J18),"",'Day 1 Project List_AT'!$J18-'Day 1 Project List_AT'!$K18)</f>
        <v>42353</v>
      </c>
      <c r="W18" s="160"/>
      <c r="X18" s="174">
        <f>IF(ISBLANK('Day 1 Project List_AT'!$J18),"",'Day 1 Project List_AT'!$J18-'Day 1 Project List_AT'!$K18)</f>
        <v>42353</v>
      </c>
      <c r="Y18" s="160"/>
      <c r="Z18" s="160"/>
      <c r="AA18" s="160"/>
      <c r="AB18" s="174"/>
      <c r="AC18" s="160"/>
      <c r="AD18" s="160"/>
      <c r="AE18" s="160"/>
      <c r="AF18" s="160"/>
      <c r="AG18" s="160"/>
      <c r="AH18" s="174">
        <f>IF(ISBLANK('Day 1 Project List_AT'!$J18),"",'Day 1 Project List_AT'!$J18-'Day 1 Project List_AT'!$K18)</f>
        <v>42353</v>
      </c>
      <c r="AI18" s="160"/>
      <c r="AJ18" s="160"/>
      <c r="AK18" s="160"/>
      <c r="AL18" s="160"/>
      <c r="AM18" s="160"/>
      <c r="AN18" s="160"/>
      <c r="AO18" s="160"/>
      <c r="AP18" s="160"/>
      <c r="AQ18" s="160"/>
      <c r="AR18" s="160"/>
      <c r="AS18" s="160"/>
      <c r="AT18" s="160"/>
      <c r="AU18" s="160"/>
      <c r="AV18" s="160"/>
      <c r="AW18" s="160"/>
      <c r="AX18" s="160"/>
      <c r="AY18" s="181">
        <v>5</v>
      </c>
      <c r="AZ18" s="171">
        <f ca="1">COUNTIFS('Project Plan(s) - {AT}'!$A$14:$A$77,"=AT09",'Project Plan(s) - {AT}'!$AX$14:$AX$77,"=Review")</f>
        <v>0</v>
      </c>
      <c r="BA18" s="183">
        <f ca="1">'Day 1 Project List_AT'!$AZ18/'Day 1 Project List_AT'!$AY18</f>
        <v>0</v>
      </c>
      <c r="BB18" s="181" t="str">
        <f ca="1">IF(AND('Day 1 Project List_AT'!$Q18&lt;&gt;"On Track",'Day 1 Project List_AT'!$L18&lt;TODAY()+7),"Review",IF(OR('Day 1 Project List_AT'!$BA18&gt;0.25),"Review","No Review"))</f>
        <v>No Review</v>
      </c>
      <c r="BC18" s="257" t="str">
        <f ca="1">IFERROR(IF(ProjectsTable[[#This Row],[Start Date (Calculated)]]-(TODAY()-WEEKDAY(TODAY())-1)&gt;5,"REVIEW","-"),"")</f>
        <v>-</v>
      </c>
      <c r="BD18" s="258" t="str">
        <f ca="1">IFERROR(IF(ProjectsTable[[#This Row],[Required Completion Date]]-(TODAY()-WEEKDAY(TODAY())-1)&gt;5,"REVIEW","-"),"")</f>
        <v>REVIEW</v>
      </c>
      <c r="BE18" s="258" t="str">
        <f ca="1">IFERROR(IF(ProjectsTable[[#This Row],[% Complete]]&lt;(TODAY()-ProjectsTable[[#This Row],[Start Date (Calculated)]])/ProjectsTable[[#This Row],[Days to Accomplish]],"REVIEW","-"),"")</f>
        <v>REVIEW</v>
      </c>
      <c r="BF18" s="258" t="str">
        <f ca="1">IFERROR(IF(COUNTIFS(TasksTable[[#Data],[Project '#]],ProjectsTable[[#This Row],[Project '#]],TasksTable[[#Data],[For GSS PMO Review?]],"Review")/COUNTIF(TasksTable[[#Data],[Project '#]],ProjectsTable[[#This Row],[Project '#]])&gt;0.25,"REVIEW","-"),"")</f>
        <v>-</v>
      </c>
      <c r="BG18" s="258" t="str">
        <f>IFERROR(IF(OR(ProjectsTable[[#This Row],[Status]]="Off Track",ProjectsTable[[#This Row],[Status]]="At Risk"),"REVIEW","-"),"")</f>
        <v>-</v>
      </c>
    </row>
    <row r="19" spans="1:59" ht="105" customHeight="1" x14ac:dyDescent="0.2">
      <c r="A19" s="256" t="s">
        <v>310</v>
      </c>
      <c r="B19" s="253">
        <v>107</v>
      </c>
      <c r="C19" s="200" t="s">
        <v>321</v>
      </c>
      <c r="D19" s="200" t="s">
        <v>502</v>
      </c>
      <c r="E19" s="200" t="s">
        <v>717</v>
      </c>
      <c r="F19" s="200" t="s">
        <v>342</v>
      </c>
      <c r="G19" s="200" t="s">
        <v>343</v>
      </c>
      <c r="H19" s="200" t="s">
        <v>235</v>
      </c>
      <c r="I19" s="199" t="s">
        <v>176</v>
      </c>
      <c r="J19" s="168">
        <v>42551</v>
      </c>
      <c r="K19" s="199">
        <v>30</v>
      </c>
      <c r="L19" s="174">
        <f>IF(ISBLANK('Day 1 Project List_AT'!$J19),"",'Day 1 Project List_AT'!$J19-'Day 1 Project List_AT'!$K19)</f>
        <v>42521</v>
      </c>
      <c r="M19" s="178">
        <v>0</v>
      </c>
      <c r="N19" s="166" t="b">
        <v>1</v>
      </c>
      <c r="O19" s="160" t="s">
        <v>381</v>
      </c>
      <c r="P19" s="160" t="s">
        <v>344</v>
      </c>
      <c r="Q19" s="166" t="s">
        <v>179</v>
      </c>
      <c r="R19" s="160"/>
      <c r="S19" s="174"/>
      <c r="T19" s="170">
        <v>42408</v>
      </c>
      <c r="U19" s="170">
        <v>42437</v>
      </c>
      <c r="V19" s="170">
        <v>42377</v>
      </c>
      <c r="W19" s="160"/>
      <c r="X19" s="170">
        <v>42498</v>
      </c>
      <c r="Y19" s="160"/>
      <c r="Z19" s="160"/>
      <c r="AA19" s="160"/>
      <c r="AB19" s="170">
        <v>42529</v>
      </c>
      <c r="AC19" s="160"/>
      <c r="AD19" s="160"/>
      <c r="AE19" s="160"/>
      <c r="AF19" s="160"/>
      <c r="AG19" s="160"/>
      <c r="AH19" s="174">
        <f>IF(ISBLANK('Day 1 Project List_AT'!$J19),"",'Day 1 Project List_AT'!$J19-'Day 1 Project List_AT'!$K19)</f>
        <v>42521</v>
      </c>
      <c r="AI19" s="160"/>
      <c r="AJ19" s="160"/>
      <c r="AK19" s="160"/>
      <c r="AL19" s="160"/>
      <c r="AM19" s="160"/>
      <c r="AN19" s="160"/>
      <c r="AO19" s="160"/>
      <c r="AP19" s="160"/>
      <c r="AQ19" s="160"/>
      <c r="AR19" s="160"/>
      <c r="AS19" s="160"/>
      <c r="AT19" s="160"/>
      <c r="AU19" s="160"/>
      <c r="AV19" s="160"/>
      <c r="AW19" s="160"/>
      <c r="AX19" s="160"/>
      <c r="AY19" s="181">
        <v>4</v>
      </c>
      <c r="AZ19" s="171">
        <f ca="1">COUNTIFS('Project Plan(s) - {AT}'!$A$14:$A$77,"=AT10",'Project Plan(s) - {AT}'!$AX$14:$AX$77,"=Review")</f>
        <v>0</v>
      </c>
      <c r="BA19" s="183">
        <f ca="1">'Day 1 Project List_AT'!$AZ19/'Day 1 Project List_AT'!$AY19</f>
        <v>0</v>
      </c>
      <c r="BB19" s="181" t="str">
        <f ca="1">IF(AND('Day 1 Project List_AT'!$Q19&lt;&gt;"On Track",'Day 1 Project List_AT'!$L19&lt;TODAY()+7),"Review",IF(OR('Day 1 Project List_AT'!$BA19&gt;0.25),"Review","No Review"))</f>
        <v>No Review</v>
      </c>
      <c r="BC19" s="257" t="str">
        <f ca="1">IFERROR(IF(ProjectsTable[[#This Row],[Start Date (Calculated)]]-(TODAY()-WEEKDAY(TODAY())-1)&gt;5,"REVIEW","-"),"")</f>
        <v>REVIEW</v>
      </c>
      <c r="BD19" s="258" t="str">
        <f ca="1">IFERROR(IF(ProjectsTable[[#This Row],[Required Completion Date]]-(TODAY()-WEEKDAY(TODAY())-1)&gt;5,"REVIEW","-"),"")</f>
        <v>REVIEW</v>
      </c>
      <c r="BE19" s="258" t="str">
        <f ca="1">IFERROR(IF(ProjectsTable[[#This Row],[% Complete]]&lt;(TODAY()-ProjectsTable[[#This Row],[Start Date (Calculated)]])/ProjectsTable[[#This Row],[Days to Accomplish]],"REVIEW","-"),"")</f>
        <v>-</v>
      </c>
      <c r="BF19" s="258" t="str">
        <f ca="1">IFERROR(IF(COUNTIFS(TasksTable[[#Data],[Project '#]],ProjectsTable[[#This Row],[Project '#]],TasksTable[[#Data],[For GSS PMO Review?]],"Review")/COUNTIF(TasksTable[[#Data],[Project '#]],ProjectsTable[[#This Row],[Project '#]])&gt;0.25,"REVIEW","-"),"")</f>
        <v>-</v>
      </c>
      <c r="BG19" s="258" t="str">
        <f>IFERROR(IF(OR(ProjectsTable[[#This Row],[Status]]="Off Track",ProjectsTable[[#This Row],[Status]]="At Risk"),"REVIEW","-"),"")</f>
        <v>-</v>
      </c>
    </row>
    <row r="20" spans="1:59" ht="105" x14ac:dyDescent="0.2">
      <c r="A20" s="256" t="s">
        <v>311</v>
      </c>
      <c r="B20" s="253">
        <v>109</v>
      </c>
      <c r="C20" s="200" t="s">
        <v>321</v>
      </c>
      <c r="D20" s="200" t="s">
        <v>502</v>
      </c>
      <c r="E20" s="200" t="s">
        <v>719</v>
      </c>
      <c r="F20" s="200" t="s">
        <v>345</v>
      </c>
      <c r="G20" s="213" t="s">
        <v>330</v>
      </c>
      <c r="H20" s="200" t="s">
        <v>235</v>
      </c>
      <c r="I20" s="199" t="s">
        <v>176</v>
      </c>
      <c r="J20" s="168">
        <v>42582</v>
      </c>
      <c r="K20" s="199">
        <v>30</v>
      </c>
      <c r="L20" s="174">
        <f>IF(ISBLANK('Day 1 Project List_AT'!$J20),"",'Day 1 Project List_AT'!$J20-'Day 1 Project List_AT'!$K20)</f>
        <v>42552</v>
      </c>
      <c r="M20" s="178">
        <v>0</v>
      </c>
      <c r="N20" s="166" t="b">
        <v>1</v>
      </c>
      <c r="O20" s="160" t="s">
        <v>395</v>
      </c>
      <c r="P20" s="160" t="s">
        <v>344</v>
      </c>
      <c r="Q20" s="166" t="s">
        <v>179</v>
      </c>
      <c r="R20" s="160"/>
      <c r="S20" s="190"/>
      <c r="T20" s="170" t="s">
        <v>376</v>
      </c>
      <c r="U20" s="170" t="s">
        <v>379</v>
      </c>
      <c r="V20" s="170"/>
      <c r="W20" s="160"/>
      <c r="X20" s="170"/>
      <c r="Y20" s="160"/>
      <c r="Z20" s="191" t="s">
        <v>382</v>
      </c>
      <c r="AA20" s="191"/>
      <c r="AB20" s="191"/>
      <c r="AC20" s="191"/>
      <c r="AD20" s="191"/>
      <c r="AE20" s="191"/>
      <c r="AF20" s="191"/>
      <c r="AG20" s="191"/>
      <c r="AH20" s="190">
        <f>IF(ISBLANK('Day 1 Project List_AT'!$J20),"",'Day 1 Project List_AT'!$J20-'Day 1 Project List_AT'!$K20)</f>
        <v>42552</v>
      </c>
      <c r="AI20" s="191"/>
      <c r="AJ20" s="191"/>
      <c r="AK20" s="191"/>
      <c r="AL20" s="191"/>
      <c r="AM20" s="191"/>
      <c r="AN20" s="160"/>
      <c r="AO20" s="191"/>
      <c r="AP20" s="191"/>
      <c r="AQ20" s="191"/>
      <c r="AR20" s="191"/>
      <c r="AS20" s="191"/>
      <c r="AT20" s="191"/>
      <c r="AU20" s="191"/>
      <c r="AV20" s="160"/>
      <c r="AW20" s="191"/>
      <c r="AX20" s="191"/>
      <c r="AY20" s="181">
        <v>3</v>
      </c>
      <c r="AZ20" s="171">
        <f ca="1">COUNTIFS('Project Plan(s) - {AT}'!$A$14:$A$77,"=AT11",'Project Plan(s) - {AT}'!$AX$14:$AX$77,"=Review")</f>
        <v>0</v>
      </c>
      <c r="BA20" s="183">
        <f ca="1">'Day 1 Project List_AT'!$AZ20/'Day 1 Project List_AT'!$AY20</f>
        <v>0</v>
      </c>
      <c r="BB20" s="181" t="str">
        <f ca="1">IF(AND('Day 1 Project List_AT'!$Q20&lt;&gt;"On Track",'Day 1 Project List_AT'!$L20&lt;TODAY()+7),"Review",IF(OR('Day 1 Project List_AT'!$BA20&gt;0.25),"Review","No Review"))</f>
        <v>No Review</v>
      </c>
      <c r="BC20" s="257" t="str">
        <f ca="1">IFERROR(IF(ProjectsTable[[#This Row],[Start Date (Calculated)]]-(TODAY()-WEEKDAY(TODAY())-1)&gt;5,"REVIEW","-"),"")</f>
        <v>REVIEW</v>
      </c>
      <c r="BD20" s="258" t="str">
        <f ca="1">IFERROR(IF(ProjectsTable[[#This Row],[Required Completion Date]]-(TODAY()-WEEKDAY(TODAY())-1)&gt;5,"REVIEW","-"),"")</f>
        <v>REVIEW</v>
      </c>
      <c r="BE20" s="258" t="str">
        <f ca="1">IFERROR(IF(ProjectsTable[[#This Row],[% Complete]]&lt;(TODAY()-ProjectsTable[[#This Row],[Start Date (Calculated)]])/ProjectsTable[[#This Row],[Days to Accomplish]],"REVIEW","-"),"")</f>
        <v>-</v>
      </c>
      <c r="BF20" s="258" t="str">
        <f ca="1">IFERROR(IF(COUNTIFS(TasksTable[[#Data],[Project '#]],ProjectsTable[[#This Row],[Project '#]],TasksTable[[#Data],[For GSS PMO Review?]],"Review")/COUNTIF(TasksTable[[#Data],[Project '#]],ProjectsTable[[#This Row],[Project '#]])&gt;0.25,"REVIEW","-"),"")</f>
        <v>-</v>
      </c>
      <c r="BG20" s="258" t="str">
        <f>IFERROR(IF(OR(ProjectsTable[[#This Row],[Status]]="Off Track",ProjectsTable[[#This Row],[Status]]="At Risk"),"REVIEW","-"),"")</f>
        <v>-</v>
      </c>
    </row>
    <row r="21" spans="1:59" ht="101.45" customHeight="1" x14ac:dyDescent="0.2">
      <c r="A21" s="256" t="s">
        <v>312</v>
      </c>
      <c r="B21" s="253">
        <v>112</v>
      </c>
      <c r="C21" s="200" t="s">
        <v>321</v>
      </c>
      <c r="D21" s="200" t="s">
        <v>502</v>
      </c>
      <c r="E21" s="200" t="s">
        <v>721</v>
      </c>
      <c r="F21" s="200" t="s">
        <v>332</v>
      </c>
      <c r="G21" s="214" t="s">
        <v>366</v>
      </c>
      <c r="H21" s="200" t="s">
        <v>235</v>
      </c>
      <c r="I21" s="199" t="s">
        <v>176</v>
      </c>
      <c r="J21" s="168">
        <v>42582</v>
      </c>
      <c r="K21" s="199">
        <v>40</v>
      </c>
      <c r="L21" s="174">
        <f>IF(ISBLANK('Day 1 Project List_AT'!$J21),"",'Day 1 Project List_AT'!$J21-'Day 1 Project List_AT'!$K21)</f>
        <v>42542</v>
      </c>
      <c r="M21" s="178">
        <v>0</v>
      </c>
      <c r="N21" s="166" t="b">
        <v>1</v>
      </c>
      <c r="O21" s="160" t="s">
        <v>381</v>
      </c>
      <c r="P21" s="160" t="s">
        <v>344</v>
      </c>
      <c r="Q21" s="166" t="s">
        <v>179</v>
      </c>
      <c r="R21" s="160"/>
      <c r="S21" s="190"/>
      <c r="T21" s="170" t="s">
        <v>376</v>
      </c>
      <c r="U21" s="160"/>
      <c r="V21" s="170"/>
      <c r="W21" s="160"/>
      <c r="X21" s="191"/>
      <c r="Y21" s="191"/>
      <c r="Z21" s="191"/>
      <c r="AA21" s="191"/>
      <c r="AB21" s="170">
        <v>42490</v>
      </c>
      <c r="AC21" s="160"/>
      <c r="AD21" s="191"/>
      <c r="AE21" s="191"/>
      <c r="AF21" s="191"/>
      <c r="AG21" s="191"/>
      <c r="AH21" s="190">
        <f>IF(ISBLANK('Day 1 Project List_AT'!$J21),"",'Day 1 Project List_AT'!$J21-'Day 1 Project List_AT'!$K21)</f>
        <v>42542</v>
      </c>
      <c r="AI21" s="191"/>
      <c r="AJ21" s="191"/>
      <c r="AK21" s="191"/>
      <c r="AL21" s="191"/>
      <c r="AM21" s="191"/>
      <c r="AN21" s="160"/>
      <c r="AO21" s="191"/>
      <c r="AP21" s="191"/>
      <c r="AQ21" s="191"/>
      <c r="AR21" s="191"/>
      <c r="AS21" s="191"/>
      <c r="AT21" s="191"/>
      <c r="AU21" s="191"/>
      <c r="AV21" s="160"/>
      <c r="AW21" s="191"/>
      <c r="AX21" s="191"/>
      <c r="AY21" s="181">
        <v>2</v>
      </c>
      <c r="AZ21" s="171">
        <f ca="1">COUNTIFS('Project Plan(s) - {AT}'!$A$14:$A$77,"=AT12",'Project Plan(s) - {AT}'!$AX$14:$AX$77,"=Review")</f>
        <v>0</v>
      </c>
      <c r="BA21" s="183">
        <f ca="1">'Day 1 Project List_AT'!$AZ21/'Day 1 Project List_AT'!$AY21</f>
        <v>0</v>
      </c>
      <c r="BB21" s="181" t="str">
        <f ca="1">IF(AND('Day 1 Project List_AT'!$Q21&lt;&gt;"On Track",'Day 1 Project List_AT'!$L21&lt;TODAY()+7),"Review",IF(OR('Day 1 Project List_AT'!$BA21&gt;0.25),"Review","No Review"))</f>
        <v>No Review</v>
      </c>
      <c r="BC21" s="257" t="str">
        <f ca="1">IFERROR(IF(ProjectsTable[[#This Row],[Start Date (Calculated)]]-(TODAY()-WEEKDAY(TODAY())-1)&gt;5,"REVIEW","-"),"")</f>
        <v>REVIEW</v>
      </c>
      <c r="BD21" s="258" t="str">
        <f ca="1">IFERROR(IF(ProjectsTable[[#This Row],[Required Completion Date]]-(TODAY()-WEEKDAY(TODAY())-1)&gt;5,"REVIEW","-"),"")</f>
        <v>REVIEW</v>
      </c>
      <c r="BE21" s="258" t="str">
        <f ca="1">IFERROR(IF(ProjectsTable[[#This Row],[% Complete]]&lt;(TODAY()-ProjectsTable[[#This Row],[Start Date (Calculated)]])/ProjectsTable[[#This Row],[Days to Accomplish]],"REVIEW","-"),"")</f>
        <v>-</v>
      </c>
      <c r="BF21" s="258" t="str">
        <f ca="1">IFERROR(IF(COUNTIFS(TasksTable[[#Data],[Project '#]],ProjectsTable[[#This Row],[Project '#]],TasksTable[[#Data],[For GSS PMO Review?]],"Review")/COUNTIF(TasksTable[[#Data],[Project '#]],ProjectsTable[[#This Row],[Project '#]])&gt;0.25,"REVIEW","-"),"")</f>
        <v>-</v>
      </c>
      <c r="BG21" s="258" t="str">
        <f>IFERROR(IF(OR(ProjectsTable[[#This Row],[Status]]="Off Track",ProjectsTable[[#This Row],[Status]]="At Risk"),"REVIEW","-"),"")</f>
        <v>-</v>
      </c>
    </row>
    <row r="22" spans="1:59" ht="79.5" customHeight="1" x14ac:dyDescent="0.2">
      <c r="A22" s="256" t="s">
        <v>313</v>
      </c>
      <c r="B22" s="253">
        <v>113</v>
      </c>
      <c r="C22" s="200" t="s">
        <v>321</v>
      </c>
      <c r="D22" s="157" t="s">
        <v>714</v>
      </c>
      <c r="E22" s="215" t="s">
        <v>96</v>
      </c>
      <c r="F22" s="200" t="s">
        <v>346</v>
      </c>
      <c r="G22" s="200" t="s">
        <v>367</v>
      </c>
      <c r="H22" s="200" t="s">
        <v>235</v>
      </c>
      <c r="I22" s="199" t="s">
        <v>176</v>
      </c>
      <c r="J22" s="168">
        <v>42582</v>
      </c>
      <c r="K22" s="199">
        <v>90</v>
      </c>
      <c r="L22" s="174">
        <f>IF(ISBLANK('Day 1 Project List_AT'!$J22),"",'Day 1 Project List_AT'!$J22-'Day 1 Project List_AT'!$K22)</f>
        <v>42492</v>
      </c>
      <c r="M22" s="178">
        <v>0</v>
      </c>
      <c r="N22" s="166" t="b">
        <v>1</v>
      </c>
      <c r="O22" s="160" t="s">
        <v>383</v>
      </c>
      <c r="P22" s="160" t="s">
        <v>374</v>
      </c>
      <c r="Q22" s="166" t="s">
        <v>179</v>
      </c>
      <c r="R22" s="160"/>
      <c r="S22" s="190"/>
      <c r="T22" s="170" t="s">
        <v>376</v>
      </c>
      <c r="U22" s="160"/>
      <c r="V22" s="170"/>
      <c r="W22" s="170"/>
      <c r="X22" s="160"/>
      <c r="Y22" s="191"/>
      <c r="Z22" s="191"/>
      <c r="AA22" s="191"/>
      <c r="AB22" s="170">
        <v>42490</v>
      </c>
      <c r="AC22" s="160"/>
      <c r="AD22" s="191"/>
      <c r="AE22" s="191"/>
      <c r="AF22" s="191"/>
      <c r="AG22" s="191"/>
      <c r="AH22" s="190">
        <f>IF(ISBLANK('Day 1 Project List_AT'!$J22),"",'Day 1 Project List_AT'!$J22-'Day 1 Project List_AT'!$K22)</f>
        <v>42492</v>
      </c>
      <c r="AI22" s="191"/>
      <c r="AJ22" s="191"/>
      <c r="AK22" s="191"/>
      <c r="AL22" s="191"/>
      <c r="AM22" s="191"/>
      <c r="AN22" s="160"/>
      <c r="AO22" s="191"/>
      <c r="AP22" s="191"/>
      <c r="AQ22" s="191"/>
      <c r="AR22" s="191"/>
      <c r="AS22" s="191"/>
      <c r="AT22" s="191"/>
      <c r="AU22" s="191"/>
      <c r="AV22" s="160"/>
      <c r="AW22" s="191"/>
      <c r="AX22" s="191"/>
      <c r="AY22" s="181">
        <v>5</v>
      </c>
      <c r="AZ22" s="171">
        <f>COUNTIFS('Project Plan(s) - {AT}'!$A$14:$A$77,"=AT38",'Project Plan(s) - {AT}'!$AX$14:$AX$77,"=Review")</f>
        <v>0</v>
      </c>
      <c r="BA22" s="183">
        <f>'Day 1 Project List_AT'!$AZ22/'Day 1 Project List_AT'!$AY22</f>
        <v>0</v>
      </c>
      <c r="BB22" s="181" t="str">
        <f ca="1">IF(AND('Day 1 Project List_AT'!$Q22&lt;&gt;"On Track",'Day 1 Project List_AT'!$L22&lt;TODAY()+7),"Review",IF(OR('Day 1 Project List_AT'!$BA22&gt;0.25),"Review","No Review"))</f>
        <v>No Review</v>
      </c>
      <c r="BC22" s="257" t="str">
        <f ca="1">IFERROR(IF(ProjectsTable[[#This Row],[Start Date (Calculated)]]-(TODAY()-WEEKDAY(TODAY())-1)&gt;5,"REVIEW","-"),"")</f>
        <v>REVIEW</v>
      </c>
      <c r="BD22" s="258" t="str">
        <f ca="1">IFERROR(IF(ProjectsTable[[#This Row],[Required Completion Date]]-(TODAY()-WEEKDAY(TODAY())-1)&gt;5,"REVIEW","-"),"")</f>
        <v>REVIEW</v>
      </c>
      <c r="BE22" s="258" t="str">
        <f ca="1">IFERROR(IF(ProjectsTable[[#This Row],[% Complete]]&lt;(TODAY()-ProjectsTable[[#This Row],[Start Date (Calculated)]])/ProjectsTable[[#This Row],[Days to Accomplish]],"REVIEW","-"),"")</f>
        <v>-</v>
      </c>
      <c r="BF22" s="258" t="str">
        <f ca="1">IFERROR(IF(COUNTIFS(TasksTable[[#Data],[Project '#]],ProjectsTable[[#This Row],[Project '#]],TasksTable[[#Data],[For GSS PMO Review?]],"Review")/COUNTIF(TasksTable[[#Data],[Project '#]],ProjectsTable[[#This Row],[Project '#]])&gt;0.25,"REVIEW","-"),"")</f>
        <v>-</v>
      </c>
      <c r="BG22" s="258" t="str">
        <f>IFERROR(IF(OR(ProjectsTable[[#This Row],[Status]]="Off Track",ProjectsTable[[#This Row],[Status]]="At Risk"),"REVIEW","-"),"")</f>
        <v>-</v>
      </c>
    </row>
    <row r="23" spans="1:59" ht="81.75" customHeight="1" x14ac:dyDescent="0.2">
      <c r="A23" s="256" t="s">
        <v>314</v>
      </c>
      <c r="B23" s="253">
        <v>114</v>
      </c>
      <c r="C23" s="200" t="s">
        <v>321</v>
      </c>
      <c r="D23" s="157" t="s">
        <v>714</v>
      </c>
      <c r="E23" s="216" t="s">
        <v>347</v>
      </c>
      <c r="F23" s="200" t="s">
        <v>348</v>
      </c>
      <c r="G23" s="200" t="s">
        <v>368</v>
      </c>
      <c r="H23" s="200" t="s">
        <v>235</v>
      </c>
      <c r="I23" s="199" t="s">
        <v>176</v>
      </c>
      <c r="J23" s="168">
        <v>42582</v>
      </c>
      <c r="K23" s="199">
        <v>90</v>
      </c>
      <c r="L23" s="174">
        <f>IF(ISBLANK('Day 1 Project List_AT'!$J23),"",'Day 1 Project List_AT'!$J23-'Day 1 Project List_AT'!$K23)</f>
        <v>42492</v>
      </c>
      <c r="M23" s="178">
        <v>0</v>
      </c>
      <c r="N23" s="166" t="b">
        <v>1</v>
      </c>
      <c r="O23" s="160" t="s">
        <v>383</v>
      </c>
      <c r="P23" s="160" t="s">
        <v>374</v>
      </c>
      <c r="Q23" s="166" t="s">
        <v>179</v>
      </c>
      <c r="R23" s="160"/>
      <c r="S23" s="190"/>
      <c r="T23" s="170"/>
      <c r="U23" s="160"/>
      <c r="V23" s="170"/>
      <c r="W23" s="170"/>
      <c r="X23" s="160"/>
      <c r="Y23" s="191"/>
      <c r="Z23" s="191"/>
      <c r="AA23" s="191"/>
      <c r="AB23" s="170">
        <v>42490</v>
      </c>
      <c r="AC23" s="160"/>
      <c r="AD23" s="191"/>
      <c r="AE23" s="191"/>
      <c r="AF23" s="191"/>
      <c r="AG23" s="191"/>
      <c r="AH23" s="190">
        <f>IF(ISBLANK('Day 1 Project List_AT'!$J23),"",'Day 1 Project List_AT'!$J23-'Day 1 Project List_AT'!$K23)</f>
        <v>42492</v>
      </c>
      <c r="AI23" s="191"/>
      <c r="AJ23" s="191"/>
      <c r="AK23" s="191"/>
      <c r="AL23" s="191"/>
      <c r="AM23" s="191"/>
      <c r="AN23" s="160"/>
      <c r="AO23" s="191"/>
      <c r="AP23" s="191"/>
      <c r="AQ23" s="191"/>
      <c r="AR23" s="191"/>
      <c r="AS23" s="191"/>
      <c r="AT23" s="191"/>
      <c r="AU23" s="191"/>
      <c r="AV23" s="160"/>
      <c r="AW23" s="191"/>
      <c r="AX23" s="191"/>
      <c r="AY23" s="181">
        <v>3</v>
      </c>
      <c r="AZ23" s="171">
        <f ca="1">COUNTIFS('Project Plan(s) - {AT}'!$A$14:$A$77,"=AT02",'Project Plan(s) - {AT}'!$AX$14:$AX$77,"=Review")</f>
        <v>0</v>
      </c>
      <c r="BA23" s="183">
        <f ca="1">'Day 1 Project List_AT'!$AZ23/'Day 1 Project List_AT'!$AY23</f>
        <v>0</v>
      </c>
      <c r="BB23" s="181" t="str">
        <f ca="1">IF(AND('Day 1 Project List_AT'!$Q23&lt;&gt;"On Track",'Day 1 Project List_AT'!$L23&lt;TODAY()+7),"Review",IF(OR('Day 1 Project List_AT'!$BA23&gt;0.25),"Review","No Review"))</f>
        <v>No Review</v>
      </c>
      <c r="BC23" s="257" t="str">
        <f ca="1">IFERROR(IF(ProjectsTable[[#This Row],[Start Date (Calculated)]]-(TODAY()-WEEKDAY(TODAY())-1)&gt;5,"REVIEW","-"),"")</f>
        <v>REVIEW</v>
      </c>
      <c r="BD23" s="258" t="str">
        <f ca="1">IFERROR(IF(ProjectsTable[[#This Row],[Required Completion Date]]-(TODAY()-WEEKDAY(TODAY())-1)&gt;5,"REVIEW","-"),"")</f>
        <v>REVIEW</v>
      </c>
      <c r="BE23" s="258" t="str">
        <f ca="1">IFERROR(IF(ProjectsTable[[#This Row],[% Complete]]&lt;(TODAY()-ProjectsTable[[#This Row],[Start Date (Calculated)]])/ProjectsTable[[#This Row],[Days to Accomplish]],"REVIEW","-"),"")</f>
        <v>-</v>
      </c>
      <c r="BF23" s="258" t="str">
        <f ca="1">IFERROR(IF(COUNTIFS(TasksTable[[#Data],[Project '#]],ProjectsTable[[#This Row],[Project '#]],TasksTable[[#Data],[For GSS PMO Review?]],"Review")/COUNTIF(TasksTable[[#Data],[Project '#]],ProjectsTable[[#This Row],[Project '#]])&gt;0.25,"REVIEW","-"),"")</f>
        <v>-</v>
      </c>
      <c r="BG23" s="258" t="str">
        <f>IFERROR(IF(OR(ProjectsTable[[#This Row],[Status]]="Off Track",ProjectsTable[[#This Row],[Status]]="At Risk"),"REVIEW","-"),"")</f>
        <v>-</v>
      </c>
    </row>
    <row r="24" spans="1:59" ht="53.25" customHeight="1" x14ac:dyDescent="0.2">
      <c r="A24" s="256" t="s">
        <v>315</v>
      </c>
      <c r="B24" s="253">
        <v>115</v>
      </c>
      <c r="C24" s="200" t="s">
        <v>321</v>
      </c>
      <c r="D24" s="157" t="s">
        <v>714</v>
      </c>
      <c r="E24" s="215" t="s">
        <v>587</v>
      </c>
      <c r="F24" s="200" t="s">
        <v>349</v>
      </c>
      <c r="G24" s="200" t="s">
        <v>338</v>
      </c>
      <c r="H24" s="200" t="s">
        <v>235</v>
      </c>
      <c r="I24" s="199" t="s">
        <v>176</v>
      </c>
      <c r="J24" s="168">
        <v>42582</v>
      </c>
      <c r="K24" s="199">
        <v>90</v>
      </c>
      <c r="L24" s="174">
        <f>IF(ISBLANK('Day 1 Project List_AT'!$J24),"",'Day 1 Project List_AT'!$J24-'Day 1 Project List_AT'!$K24)</f>
        <v>42492</v>
      </c>
      <c r="M24" s="178">
        <v>0</v>
      </c>
      <c r="N24" s="166" t="b">
        <v>1</v>
      </c>
      <c r="O24" s="160" t="s">
        <v>396</v>
      </c>
      <c r="P24" s="160" t="s">
        <v>374</v>
      </c>
      <c r="Q24" s="166" t="s">
        <v>179</v>
      </c>
      <c r="R24" s="160"/>
      <c r="S24" s="190"/>
      <c r="T24" s="191"/>
      <c r="U24" s="191"/>
      <c r="V24" s="190">
        <v>42522</v>
      </c>
      <c r="W24" s="190">
        <v>42522</v>
      </c>
      <c r="X24" s="191"/>
      <c r="Y24" s="191"/>
      <c r="Z24" s="191"/>
      <c r="AA24" s="191"/>
      <c r="AB24" s="191"/>
      <c r="AC24" s="191"/>
      <c r="AD24" s="191"/>
      <c r="AE24" s="191"/>
      <c r="AF24" s="191"/>
      <c r="AG24" s="191"/>
      <c r="AH24" s="190">
        <f>IF(ISBLANK('Day 1 Project List_AT'!$J24),"",'Day 1 Project List_AT'!$J24-'Day 1 Project List_AT'!$K24)</f>
        <v>42492</v>
      </c>
      <c r="AI24" s="191"/>
      <c r="AJ24" s="191"/>
      <c r="AK24" s="191"/>
      <c r="AL24" s="191"/>
      <c r="AM24" s="191"/>
      <c r="AN24" s="160"/>
      <c r="AO24" s="191"/>
      <c r="AP24" s="191"/>
      <c r="AQ24" s="191"/>
      <c r="AR24" s="191"/>
      <c r="AS24" s="191"/>
      <c r="AT24" s="191"/>
      <c r="AU24" s="191"/>
      <c r="AV24" s="160"/>
      <c r="AW24" s="191"/>
      <c r="AX24" s="191"/>
      <c r="AY24" s="181">
        <v>4</v>
      </c>
      <c r="AZ24" s="171">
        <f ca="1">COUNTIFS('Project Plan(s) - {AT}'!$A$14:$A$77,"=AT14",'Project Plan(s) - {AT}'!$AX$14:$AX$77,"=Review")</f>
        <v>0</v>
      </c>
      <c r="BA24" s="183">
        <f ca="1">'Day 1 Project List_AT'!$AZ24/'Day 1 Project List_AT'!$AY24</f>
        <v>0</v>
      </c>
      <c r="BB24" s="181" t="str">
        <f ca="1">IF(AND('Day 1 Project List_AT'!$Q24&lt;&gt;"On Track",'Day 1 Project List_AT'!$L24&lt;TODAY()+7),"Review",IF(OR('Day 1 Project List_AT'!$BA24&gt;0.25),"Review","No Review"))</f>
        <v>No Review</v>
      </c>
      <c r="BC24" s="257" t="str">
        <f ca="1">IFERROR(IF(ProjectsTable[[#This Row],[Start Date (Calculated)]]-(TODAY()-WEEKDAY(TODAY())-1)&gt;5,"REVIEW","-"),"")</f>
        <v>REVIEW</v>
      </c>
      <c r="BD24" s="258" t="str">
        <f ca="1">IFERROR(IF(ProjectsTable[[#This Row],[Required Completion Date]]-(TODAY()-WEEKDAY(TODAY())-1)&gt;5,"REVIEW","-"),"")</f>
        <v>REVIEW</v>
      </c>
      <c r="BE24" s="258" t="str">
        <f ca="1">IFERROR(IF(ProjectsTable[[#This Row],[% Complete]]&lt;(TODAY()-ProjectsTable[[#This Row],[Start Date (Calculated)]])/ProjectsTable[[#This Row],[Days to Accomplish]],"REVIEW","-"),"")</f>
        <v>-</v>
      </c>
      <c r="BF24" s="258" t="str">
        <f ca="1">IFERROR(IF(COUNTIFS(TasksTable[[#Data],[Project '#]],ProjectsTable[[#This Row],[Project '#]],TasksTable[[#Data],[For GSS PMO Review?]],"Review")/COUNTIF(TasksTable[[#Data],[Project '#]],ProjectsTable[[#This Row],[Project '#]])&gt;0.25,"REVIEW","-"),"")</f>
        <v>-</v>
      </c>
      <c r="BG24" s="258" t="str">
        <f>IFERROR(IF(OR(ProjectsTable[[#This Row],[Status]]="Off Track",ProjectsTable[[#This Row],[Status]]="At Risk"),"REVIEW","-"),"")</f>
        <v>-</v>
      </c>
    </row>
    <row r="25" spans="1:59" ht="43.5" customHeight="1" x14ac:dyDescent="0.2">
      <c r="A25" s="256" t="s">
        <v>706</v>
      </c>
      <c r="B25" s="253">
        <v>116</v>
      </c>
      <c r="C25" s="200" t="s">
        <v>321</v>
      </c>
      <c r="D25" s="157" t="s">
        <v>714</v>
      </c>
      <c r="E25" s="216" t="s">
        <v>350</v>
      </c>
      <c r="F25" s="200" t="s">
        <v>351</v>
      </c>
      <c r="G25" s="200" t="s">
        <v>352</v>
      </c>
      <c r="H25" s="200" t="s">
        <v>235</v>
      </c>
      <c r="I25" s="199" t="s">
        <v>176</v>
      </c>
      <c r="J25" s="168">
        <v>42522</v>
      </c>
      <c r="K25" s="199">
        <v>60</v>
      </c>
      <c r="L25" s="174">
        <f>IF(ISBLANK('Day 1 Project List_AT'!$J25),"",'Day 1 Project List_AT'!$J25-'Day 1 Project List_AT'!$K25)</f>
        <v>42462</v>
      </c>
      <c r="M25" s="178">
        <v>0</v>
      </c>
      <c r="N25" s="166" t="b">
        <v>1</v>
      </c>
      <c r="O25" s="160" t="s">
        <v>391</v>
      </c>
      <c r="P25" s="160" t="s">
        <v>374</v>
      </c>
      <c r="Q25" s="166" t="s">
        <v>179</v>
      </c>
      <c r="R25" s="160"/>
      <c r="S25" s="190"/>
      <c r="T25" s="191"/>
      <c r="U25" s="191"/>
      <c r="V25" s="170"/>
      <c r="W25" s="170"/>
      <c r="X25" s="160" t="s">
        <v>375</v>
      </c>
      <c r="Y25" s="191"/>
      <c r="Z25" s="191" t="s">
        <v>375</v>
      </c>
      <c r="AA25" s="191"/>
      <c r="AB25" s="191"/>
      <c r="AC25" s="191"/>
      <c r="AD25" s="191"/>
      <c r="AE25" s="191"/>
      <c r="AF25" s="191"/>
      <c r="AG25" s="191"/>
      <c r="AH25" s="190">
        <f>IF(ISBLANK('Day 1 Project List_AT'!$J25),"",'Day 1 Project List_AT'!$J25-'Day 1 Project List_AT'!$K25)</f>
        <v>42462</v>
      </c>
      <c r="AI25" s="191"/>
      <c r="AJ25" s="191"/>
      <c r="AK25" s="191"/>
      <c r="AL25" s="191"/>
      <c r="AM25" s="191"/>
      <c r="AN25" s="160"/>
      <c r="AO25" s="191"/>
      <c r="AP25" s="191"/>
      <c r="AQ25" s="191"/>
      <c r="AR25" s="191"/>
      <c r="AS25" s="191"/>
      <c r="AT25" s="191"/>
      <c r="AU25" s="191"/>
      <c r="AV25" s="160"/>
      <c r="AW25" s="191"/>
      <c r="AX25" s="191"/>
      <c r="AY25" s="181">
        <v>1</v>
      </c>
      <c r="AZ25" s="171">
        <f ca="1">COUNTIFS('Project Plan(s) - {AT}'!$A$14:$A$77,"=AT15",'Project Plan(s) - {AT}'!$AX$14:$AX$77,"=Review")</f>
        <v>0</v>
      </c>
      <c r="BA25" s="183">
        <f ca="1">'Day 1 Project List_AT'!$AZ25/'Day 1 Project List_AT'!$AY25</f>
        <v>0</v>
      </c>
      <c r="BB25" s="181" t="str">
        <f ca="1">IF(AND('Day 1 Project List_AT'!$Q25&lt;&gt;"On Track",'Day 1 Project List_AT'!$L25&lt;TODAY()+7),"Review",IF(OR('Day 1 Project List_AT'!$BA25&gt;0.25),"Review","No Review"))</f>
        <v>No Review</v>
      </c>
      <c r="BC25" s="257" t="str">
        <f ca="1">IFERROR(IF(ProjectsTable[[#This Row],[Start Date (Calculated)]]-(TODAY()-WEEKDAY(TODAY())-1)&gt;5,"REVIEW","-"),"")</f>
        <v>REVIEW</v>
      </c>
      <c r="BD25" s="258" t="str">
        <f ca="1">IFERROR(IF(ProjectsTable[[#This Row],[Required Completion Date]]-(TODAY()-WEEKDAY(TODAY())-1)&gt;5,"REVIEW","-"),"")</f>
        <v>REVIEW</v>
      </c>
      <c r="BE25" s="258" t="str">
        <f ca="1">IFERROR(IF(ProjectsTable[[#This Row],[% Complete]]&lt;(TODAY()-ProjectsTable[[#This Row],[Start Date (Calculated)]])/ProjectsTable[[#This Row],[Days to Accomplish]],"REVIEW","-"),"")</f>
        <v>-</v>
      </c>
      <c r="BF25" s="258" t="str">
        <f ca="1">IFERROR(IF(COUNTIFS(TasksTable[[#Data],[Project '#]],ProjectsTable[[#This Row],[Project '#]],TasksTable[[#Data],[For GSS PMO Review?]],"Review")/COUNTIF(TasksTable[[#Data],[Project '#]],ProjectsTable[[#This Row],[Project '#]])&gt;0.25,"REVIEW","-"),"")</f>
        <v>-</v>
      </c>
      <c r="BG25" s="258" t="str">
        <f>IFERROR(IF(OR(ProjectsTable[[#This Row],[Status]]="Off Track",ProjectsTable[[#This Row],[Status]]="At Risk"),"REVIEW","-"),"")</f>
        <v>-</v>
      </c>
    </row>
    <row r="26" spans="1:59" ht="40.5" customHeight="1" x14ac:dyDescent="0.2">
      <c r="A26" s="256" t="s">
        <v>707</v>
      </c>
      <c r="B26" s="253">
        <v>118</v>
      </c>
      <c r="C26" s="200" t="s">
        <v>321</v>
      </c>
      <c r="D26" s="200" t="s">
        <v>724</v>
      </c>
      <c r="E26" s="200" t="s">
        <v>353</v>
      </c>
      <c r="F26" s="200" t="s">
        <v>354</v>
      </c>
      <c r="G26" s="200" t="s">
        <v>369</v>
      </c>
      <c r="H26" s="200" t="s">
        <v>235</v>
      </c>
      <c r="I26" s="199" t="s">
        <v>176</v>
      </c>
      <c r="J26" s="168">
        <v>42582</v>
      </c>
      <c r="K26" s="199">
        <v>30</v>
      </c>
      <c r="L26" s="174">
        <f>IF(ISBLANK('Day 1 Project List_AT'!$J26),"",'Day 1 Project List_AT'!$J26-'Day 1 Project List_AT'!$K26)</f>
        <v>42552</v>
      </c>
      <c r="M26" s="178">
        <v>0</v>
      </c>
      <c r="N26" s="166" t="b">
        <v>1</v>
      </c>
      <c r="O26" s="160" t="s">
        <v>385</v>
      </c>
      <c r="P26" s="160" t="s">
        <v>344</v>
      </c>
      <c r="Q26" s="166" t="s">
        <v>179</v>
      </c>
      <c r="R26" s="160"/>
      <c r="S26" s="190"/>
      <c r="T26" s="191"/>
      <c r="U26" s="191"/>
      <c r="V26" s="191"/>
      <c r="W26" s="191" t="s">
        <v>384</v>
      </c>
      <c r="X26" s="191"/>
      <c r="Y26" s="191"/>
      <c r="Z26" s="191"/>
      <c r="AA26" s="191"/>
      <c r="AB26" s="191"/>
      <c r="AC26" s="191"/>
      <c r="AD26" s="191"/>
      <c r="AE26" s="191"/>
      <c r="AF26" s="191"/>
      <c r="AG26" s="191"/>
      <c r="AH26" s="190">
        <f>IF(ISBLANK('Day 1 Project List_AT'!$J26),"",'Day 1 Project List_AT'!$J26-'Day 1 Project List_AT'!$K26)</f>
        <v>42552</v>
      </c>
      <c r="AI26" s="191"/>
      <c r="AJ26" s="191"/>
      <c r="AK26" s="191"/>
      <c r="AL26" s="191"/>
      <c r="AM26" s="191"/>
      <c r="AN26" s="160"/>
      <c r="AO26" s="191"/>
      <c r="AP26" s="191"/>
      <c r="AQ26" s="191"/>
      <c r="AR26" s="191"/>
      <c r="AS26" s="191"/>
      <c r="AT26" s="191"/>
      <c r="AU26" s="191"/>
      <c r="AV26" s="160"/>
      <c r="AW26" s="191"/>
      <c r="AX26" s="191"/>
      <c r="AY26" s="181">
        <v>1</v>
      </c>
      <c r="AZ26" s="217">
        <f>COUNTIFS('Project Plan(s) - {AT}'!$A$14:$A$77,"=AT13",'Project Plan(s) - {AT}'!$AX$14:$AX$77,"=Review")</f>
        <v>0</v>
      </c>
      <c r="BA26" s="183">
        <f>'Day 1 Project List_AT'!$AZ26/'Day 1 Project List_AT'!$AY26</f>
        <v>0</v>
      </c>
      <c r="BB26" s="181" t="str">
        <f ca="1">IF(AND('Day 1 Project List_AT'!$Q26&lt;&gt;"On Track",'Day 1 Project List_AT'!$L26&lt;TODAY()+7),"Review",IF(OR('Day 1 Project List_AT'!$BA26&gt;0.25),"Review","No Review"))</f>
        <v>No Review</v>
      </c>
      <c r="BC26" s="257" t="str">
        <f ca="1">IFERROR(IF(ProjectsTable[[#This Row],[Start Date (Calculated)]]-(TODAY()-WEEKDAY(TODAY())-1)&gt;5,"REVIEW","-"),"")</f>
        <v>REVIEW</v>
      </c>
      <c r="BD26" s="258" t="str">
        <f ca="1">IFERROR(IF(ProjectsTable[[#This Row],[Required Completion Date]]-(TODAY()-WEEKDAY(TODAY())-1)&gt;5,"REVIEW","-"),"")</f>
        <v>REVIEW</v>
      </c>
      <c r="BE26" s="258" t="str">
        <f ca="1">IFERROR(IF(ProjectsTable[[#This Row],[% Complete]]&lt;(TODAY()-ProjectsTable[[#This Row],[Start Date (Calculated)]])/ProjectsTable[[#This Row],[Days to Accomplish]],"REVIEW","-"),"")</f>
        <v>-</v>
      </c>
      <c r="BF26" s="258" t="str">
        <f ca="1">IFERROR(IF(COUNTIFS(TasksTable[[#Data],[Project '#]],ProjectsTable[[#This Row],[Project '#]],TasksTable[[#Data],[For GSS PMO Review?]],"Review")/COUNTIF(TasksTable[[#Data],[Project '#]],ProjectsTable[[#This Row],[Project '#]])&gt;0.25,"REVIEW","-"),"")</f>
        <v>-</v>
      </c>
      <c r="BG26" s="258" t="str">
        <f>IFERROR(IF(OR(ProjectsTable[[#This Row],[Status]]="Off Track",ProjectsTable[[#This Row],[Status]]="At Risk"),"REVIEW","-"),"")</f>
        <v>-</v>
      </c>
    </row>
    <row r="27" spans="1:59" ht="31.5" customHeight="1" x14ac:dyDescent="0.2">
      <c r="A27" s="256" t="s">
        <v>316</v>
      </c>
      <c r="B27" s="253">
        <v>119</v>
      </c>
      <c r="C27" s="200" t="s">
        <v>321</v>
      </c>
      <c r="D27" s="200" t="s">
        <v>725</v>
      </c>
      <c r="E27" s="200" t="s">
        <v>83</v>
      </c>
      <c r="F27" s="200" t="e">
        <f>- Compliance testing on behalf of location
- Procurement related Compliance activities
- ASAT management
- Consultancy on Compliance
- Ensure SOX Compliance of locations over thorough testing</f>
        <v>#NAME?</v>
      </c>
      <c r="G27" s="200" t="s">
        <v>370</v>
      </c>
      <c r="H27" s="200" t="s">
        <v>235</v>
      </c>
      <c r="I27" s="199" t="s">
        <v>176</v>
      </c>
      <c r="J27" s="168">
        <v>42582</v>
      </c>
      <c r="K27" s="199">
        <v>60</v>
      </c>
      <c r="L27" s="174">
        <f>IF(ISBLANK('Day 1 Project List_AT'!$J27),"",'Day 1 Project List_AT'!$J27-'Day 1 Project List_AT'!$K27)</f>
        <v>42522</v>
      </c>
      <c r="M27" s="178">
        <v>0</v>
      </c>
      <c r="N27" s="166" t="b">
        <v>1</v>
      </c>
      <c r="O27" s="160" t="s">
        <v>386</v>
      </c>
      <c r="P27" s="160" t="s">
        <v>344</v>
      </c>
      <c r="Q27" s="166" t="s">
        <v>179</v>
      </c>
      <c r="R27" s="160"/>
      <c r="S27" s="190"/>
      <c r="T27" s="191"/>
      <c r="U27" s="191"/>
      <c r="V27" s="191"/>
      <c r="W27" s="191"/>
      <c r="X27" s="191" t="s">
        <v>375</v>
      </c>
      <c r="Y27" s="191"/>
      <c r="Z27" s="191"/>
      <c r="AA27" s="191"/>
      <c r="AB27" s="191"/>
      <c r="AC27" s="191"/>
      <c r="AD27" s="191"/>
      <c r="AE27" s="191"/>
      <c r="AF27" s="191"/>
      <c r="AG27" s="191"/>
      <c r="AH27" s="190">
        <f>IF(ISBLANK('Day 1 Project List_AT'!$J27),"",'Day 1 Project List_AT'!$J27-'Day 1 Project List_AT'!$K27)</f>
        <v>42522</v>
      </c>
      <c r="AI27" s="191"/>
      <c r="AJ27" s="191"/>
      <c r="AK27" s="191"/>
      <c r="AL27" s="191" t="s">
        <v>375</v>
      </c>
      <c r="AM27" s="191"/>
      <c r="AN27" s="160"/>
      <c r="AO27" s="191"/>
      <c r="AP27" s="191"/>
      <c r="AQ27" s="191"/>
      <c r="AR27" s="191"/>
      <c r="AS27" s="191"/>
      <c r="AT27" s="191"/>
      <c r="AU27" s="191"/>
      <c r="AV27" s="160"/>
      <c r="AW27" s="191"/>
      <c r="AX27" s="191"/>
      <c r="AY27" s="181">
        <v>2</v>
      </c>
      <c r="AZ27" s="171">
        <f ca="1">COUNTIFS('Project Plan(s) - {AT}'!$A$14:$A$77,"=AT18",'Project Plan(s) - {AT}'!$AX$14:$AX$77,"=Review")</f>
        <v>0</v>
      </c>
      <c r="BA27" s="183">
        <f ca="1">'Day 1 Project List_AT'!$AZ27/'Day 1 Project List_AT'!$AY27</f>
        <v>0</v>
      </c>
      <c r="BB27" s="181" t="str">
        <f ca="1">IF(AND('Day 1 Project List_AT'!$Q27&lt;&gt;"On Track",'Day 1 Project List_AT'!$L27&lt;TODAY()+7),"Review",IF(OR('Day 1 Project List_AT'!$BA27&gt;0.25),"Review","No Review"))</f>
        <v>No Review</v>
      </c>
      <c r="BC27" s="257" t="str">
        <f ca="1">IFERROR(IF(ProjectsTable[[#This Row],[Start Date (Calculated)]]-(TODAY()-WEEKDAY(TODAY())-1)&gt;5,"REVIEW","-"),"")</f>
        <v>REVIEW</v>
      </c>
      <c r="BD27" s="258" t="str">
        <f ca="1">IFERROR(IF(ProjectsTable[[#This Row],[Required Completion Date]]-(TODAY()-WEEKDAY(TODAY())-1)&gt;5,"REVIEW","-"),"")</f>
        <v>REVIEW</v>
      </c>
      <c r="BE27" s="258" t="str">
        <f ca="1">IFERROR(IF(ProjectsTable[[#This Row],[% Complete]]&lt;(TODAY()-ProjectsTable[[#This Row],[Start Date (Calculated)]])/ProjectsTable[[#This Row],[Days to Accomplish]],"REVIEW","-"),"")</f>
        <v>-</v>
      </c>
      <c r="BF27" s="258" t="str">
        <f ca="1">IFERROR(IF(COUNTIFS(TasksTable[[#Data],[Project '#]],ProjectsTable[[#This Row],[Project '#]],TasksTable[[#Data],[For GSS PMO Review?]],"Review")/COUNTIF(TasksTable[[#Data],[Project '#]],ProjectsTable[[#This Row],[Project '#]])&gt;0.25,"REVIEW","-"),"")</f>
        <v>-</v>
      </c>
      <c r="BG27" s="258" t="str">
        <f>IFERROR(IF(OR(ProjectsTable[[#This Row],[Status]]="Off Track",ProjectsTable[[#This Row],[Status]]="At Risk"),"REVIEW","-"),"")</f>
        <v>-</v>
      </c>
    </row>
    <row r="28" spans="1:59" ht="51.75" customHeight="1" x14ac:dyDescent="0.2">
      <c r="A28" s="256" t="s">
        <v>317</v>
      </c>
      <c r="B28" s="253">
        <v>120</v>
      </c>
      <c r="C28" s="200" t="s">
        <v>321</v>
      </c>
      <c r="D28" s="200" t="s">
        <v>502</v>
      </c>
      <c r="E28" s="200" t="s">
        <v>723</v>
      </c>
      <c r="F28" s="200" t="s">
        <v>355</v>
      </c>
      <c r="G28" s="200" t="s">
        <v>372</v>
      </c>
      <c r="H28" s="200" t="s">
        <v>235</v>
      </c>
      <c r="I28" s="199" t="s">
        <v>176</v>
      </c>
      <c r="J28" s="168">
        <v>42582</v>
      </c>
      <c r="K28" s="199">
        <v>180</v>
      </c>
      <c r="L28" s="174">
        <f>IF(ISBLANK('Day 1 Project List_AT'!$J28),"",'Day 1 Project List_AT'!$J28-'Day 1 Project List_AT'!$K28)</f>
        <v>42402</v>
      </c>
      <c r="M28" s="178">
        <v>0.04</v>
      </c>
      <c r="N28" s="166" t="b">
        <v>1</v>
      </c>
      <c r="O28" s="160" t="s">
        <v>387</v>
      </c>
      <c r="P28" s="160" t="s">
        <v>344</v>
      </c>
      <c r="Q28" s="166" t="s">
        <v>513</v>
      </c>
      <c r="R28" s="160"/>
      <c r="S28" s="190" t="s">
        <v>380</v>
      </c>
      <c r="T28" s="170"/>
      <c r="U28" s="160"/>
      <c r="V28" s="191"/>
      <c r="W28" s="191"/>
      <c r="X28" s="191"/>
      <c r="Y28" s="191"/>
      <c r="Z28" s="191"/>
      <c r="AA28" s="191"/>
      <c r="AB28" s="191"/>
      <c r="AC28" s="191"/>
      <c r="AD28" s="191"/>
      <c r="AE28" s="191"/>
      <c r="AF28" s="191"/>
      <c r="AG28" s="191"/>
      <c r="AH28" s="190">
        <f>IF(ISBLANK('Day 1 Project List_AT'!$J28),"",'Day 1 Project List_AT'!$J28-'Day 1 Project List_AT'!$K28)</f>
        <v>42402</v>
      </c>
      <c r="AI28" s="191"/>
      <c r="AJ28" s="191"/>
      <c r="AK28" s="191"/>
      <c r="AL28" s="191"/>
      <c r="AM28" s="191"/>
      <c r="AN28" s="160"/>
      <c r="AO28" s="191"/>
      <c r="AP28" s="191"/>
      <c r="AQ28" s="191"/>
      <c r="AR28" s="191"/>
      <c r="AS28" s="191"/>
      <c r="AT28" s="191"/>
      <c r="AU28" s="191"/>
      <c r="AV28" s="160"/>
      <c r="AW28" s="191"/>
      <c r="AX28" s="191"/>
      <c r="AY28" s="181">
        <v>1</v>
      </c>
      <c r="AZ28" s="217">
        <f ca="1">COUNTIFS('Project Plan(s) - {AT}'!$A$14:$A$77,"=AT19",'Project Plan(s) - {AT}'!$AX$14:$AX$77,"=Review")</f>
        <v>0</v>
      </c>
      <c r="BA28" s="183">
        <f ca="1">'Day 1 Project List_AT'!$AZ28/'Day 1 Project List_AT'!$AY28</f>
        <v>0</v>
      </c>
      <c r="BB28" s="181" t="str">
        <f ca="1">IF(AND('Day 1 Project List_AT'!$Q28&lt;&gt;"On Track",'Day 1 Project List_AT'!$L28&lt;TODAY()+7),"Review",IF(OR('Day 1 Project List_AT'!$BA28&gt;0.25),"Review","No Review"))</f>
        <v>No Review</v>
      </c>
      <c r="BC28" s="257" t="str">
        <f ca="1">IFERROR(IF(ProjectsTable[[#This Row],[Start Date (Calculated)]]-(TODAY()-WEEKDAY(TODAY())-1)&gt;5,"REVIEW","-"),"")</f>
        <v>-</v>
      </c>
      <c r="BD28" s="258" t="str">
        <f ca="1">IFERROR(IF(ProjectsTable[[#This Row],[Required Completion Date]]-(TODAY()-WEEKDAY(TODAY())-1)&gt;5,"REVIEW","-"),"")</f>
        <v>REVIEW</v>
      </c>
      <c r="BE28" s="258" t="str">
        <f ca="1">IFERROR(IF(ProjectsTable[[#This Row],[% Complete]]&lt;(TODAY()-ProjectsTable[[#This Row],[Start Date (Calculated)]])/ProjectsTable[[#This Row],[Days to Accomplish]],"REVIEW","-"),"")</f>
        <v>REVIEW</v>
      </c>
      <c r="BF28" s="258" t="str">
        <f ca="1">IFERROR(IF(COUNTIFS(TasksTable[[#Data],[Project '#]],ProjectsTable[[#This Row],[Project '#]],TasksTable[[#Data],[For GSS PMO Review?]],"Review")/COUNTIF(TasksTable[[#Data],[Project '#]],ProjectsTable[[#This Row],[Project '#]])&gt;0.25,"REVIEW","-"),"")</f>
        <v>-</v>
      </c>
      <c r="BG28" s="258" t="str">
        <f>IFERROR(IF(OR(ProjectsTable[[#This Row],[Status]]="Off Track",ProjectsTable[[#This Row],[Status]]="At Risk"),"REVIEW","-"),"")</f>
        <v>-</v>
      </c>
    </row>
    <row r="29" spans="1:59" ht="74.25" customHeight="1" x14ac:dyDescent="0.2">
      <c r="A29" s="256" t="s">
        <v>318</v>
      </c>
      <c r="B29" s="253">
        <v>124</v>
      </c>
      <c r="C29" s="200" t="s">
        <v>321</v>
      </c>
      <c r="D29" s="200" t="s">
        <v>502</v>
      </c>
      <c r="E29" s="200" t="s">
        <v>356</v>
      </c>
      <c r="F29" s="200" t="s">
        <v>357</v>
      </c>
      <c r="G29" s="200" t="s">
        <v>371</v>
      </c>
      <c r="H29" s="200" t="s">
        <v>235</v>
      </c>
      <c r="I29" s="199" t="s">
        <v>176</v>
      </c>
      <c r="J29" s="168">
        <v>42582</v>
      </c>
      <c r="K29" s="199">
        <v>180</v>
      </c>
      <c r="L29" s="174">
        <f>IF(ISBLANK('Day 1 Project List_AT'!$J29),"",'Day 1 Project List_AT'!$J29-'Day 1 Project List_AT'!$K29)</f>
        <v>42402</v>
      </c>
      <c r="M29" s="178">
        <v>0.1</v>
      </c>
      <c r="N29" s="166" t="b">
        <v>1</v>
      </c>
      <c r="O29" s="160" t="s">
        <v>389</v>
      </c>
      <c r="P29" s="160" t="s">
        <v>344</v>
      </c>
      <c r="Q29" s="166" t="s">
        <v>513</v>
      </c>
      <c r="R29" s="160"/>
      <c r="S29" s="190" t="s">
        <v>378</v>
      </c>
      <c r="T29" s="191"/>
      <c r="U29" s="191"/>
      <c r="V29" s="191" t="s">
        <v>379</v>
      </c>
      <c r="W29" s="191"/>
      <c r="X29" s="191"/>
      <c r="Y29" s="191"/>
      <c r="Z29" s="191"/>
      <c r="AA29" s="191"/>
      <c r="AB29" s="191" t="s">
        <v>379</v>
      </c>
      <c r="AC29" s="191"/>
      <c r="AD29" s="191"/>
      <c r="AE29" s="191"/>
      <c r="AF29" s="191"/>
      <c r="AG29" s="191"/>
      <c r="AH29" s="190">
        <f>IF(ISBLANK('Day 1 Project List_AT'!$J29),"",'Day 1 Project List_AT'!$J29-'Day 1 Project List_AT'!$K29)</f>
        <v>42402</v>
      </c>
      <c r="AI29" s="191"/>
      <c r="AJ29" s="191"/>
      <c r="AK29" s="191"/>
      <c r="AL29" s="191"/>
      <c r="AM29" s="191"/>
      <c r="AN29" s="160"/>
      <c r="AO29" s="191"/>
      <c r="AP29" s="191"/>
      <c r="AQ29" s="191"/>
      <c r="AR29" s="191"/>
      <c r="AS29" s="191"/>
      <c r="AT29" s="191"/>
      <c r="AU29" s="191"/>
      <c r="AV29" s="160"/>
      <c r="AW29" s="191"/>
      <c r="AX29" s="191"/>
      <c r="AY29" s="181">
        <v>2</v>
      </c>
      <c r="AZ29" s="171">
        <f>COUNTIFS('Project Plan(s) - {AT}'!$A$14:$A$77,"=AT03",'Project Plan(s) - {AT}'!$AX$14:$AX$77,"=Review")</f>
        <v>0</v>
      </c>
      <c r="BA29" s="183">
        <f>'Day 1 Project List_AT'!$AZ29/'Day 1 Project List_AT'!$AY29</f>
        <v>0</v>
      </c>
      <c r="BB29" s="181" t="str">
        <f ca="1">IF(AND('Day 1 Project List_AT'!$Q29&lt;&gt;"On Track",'Day 1 Project List_AT'!$L29&lt;TODAY()+7),"Review",IF(OR('Day 1 Project List_AT'!$BA29&gt;0.25),"Review","No Review"))</f>
        <v>No Review</v>
      </c>
      <c r="BC29" s="257" t="str">
        <f ca="1">IFERROR(IF(ProjectsTable[[#This Row],[Start Date (Calculated)]]-(TODAY()-WEEKDAY(TODAY())-1)&gt;5,"REVIEW","-"),"")</f>
        <v>-</v>
      </c>
      <c r="BD29" s="258" t="str">
        <f ca="1">IFERROR(IF(ProjectsTable[[#This Row],[Required Completion Date]]-(TODAY()-WEEKDAY(TODAY())-1)&gt;5,"REVIEW","-"),"")</f>
        <v>REVIEW</v>
      </c>
      <c r="BE29" s="258" t="str">
        <f ca="1">IFERROR(IF(ProjectsTable[[#This Row],[% Complete]]&lt;(TODAY()-ProjectsTable[[#This Row],[Start Date (Calculated)]])/ProjectsTable[[#This Row],[Days to Accomplish]],"REVIEW","-"),"")</f>
        <v>-</v>
      </c>
      <c r="BF29" s="258" t="str">
        <f ca="1">IFERROR(IF(COUNTIFS(TasksTable[[#Data],[Project '#]],ProjectsTable[[#This Row],[Project '#]],TasksTable[[#Data],[For GSS PMO Review?]],"Review")/COUNTIF(TasksTable[[#Data],[Project '#]],ProjectsTable[[#This Row],[Project '#]])&gt;0.25,"REVIEW","-"),"")</f>
        <v>-</v>
      </c>
      <c r="BG29" s="258" t="str">
        <f>IFERROR(IF(OR(ProjectsTable[[#This Row],[Status]]="Off Track",ProjectsTable[[#This Row],[Status]]="At Risk"),"REVIEW","-"),"")</f>
        <v>-</v>
      </c>
    </row>
    <row r="30" spans="1:59" ht="55.5" customHeight="1" x14ac:dyDescent="0.2">
      <c r="A30" s="256" t="s">
        <v>319</v>
      </c>
      <c r="B30" s="253">
        <v>125</v>
      </c>
      <c r="C30" s="200" t="s">
        <v>321</v>
      </c>
      <c r="D30" s="200" t="s">
        <v>704</v>
      </c>
      <c r="E30" s="200" t="s">
        <v>358</v>
      </c>
      <c r="F30" s="200" t="s">
        <v>359</v>
      </c>
      <c r="G30" s="200" t="s">
        <v>373</v>
      </c>
      <c r="H30" s="200" t="s">
        <v>235</v>
      </c>
      <c r="I30" s="199" t="s">
        <v>176</v>
      </c>
      <c r="J30" s="168">
        <v>42582</v>
      </c>
      <c r="K30" s="199">
        <v>180</v>
      </c>
      <c r="L30" s="174">
        <f>IF(ISBLANK('Day 1 Project List_AT'!$J30),"",'Day 1 Project List_AT'!$J30-'Day 1 Project List_AT'!$K30)</f>
        <v>42402</v>
      </c>
      <c r="M30" s="178">
        <v>0.04</v>
      </c>
      <c r="N30" s="166" t="b">
        <v>1</v>
      </c>
      <c r="O30" s="160" t="s">
        <v>392</v>
      </c>
      <c r="P30" s="160" t="s">
        <v>344</v>
      </c>
      <c r="Q30" s="166" t="s">
        <v>513</v>
      </c>
      <c r="R30" s="160"/>
      <c r="S30" s="190"/>
      <c r="T30" s="191" t="s">
        <v>380</v>
      </c>
      <c r="U30" s="191"/>
      <c r="V30" s="191" t="s">
        <v>379</v>
      </c>
      <c r="W30" s="191"/>
      <c r="X30" s="191"/>
      <c r="Y30" s="191"/>
      <c r="Z30" s="191"/>
      <c r="AA30" s="191"/>
      <c r="AB30" s="191"/>
      <c r="AC30" s="191"/>
      <c r="AD30" s="191"/>
      <c r="AE30" s="191"/>
      <c r="AF30" s="191"/>
      <c r="AG30" s="191"/>
      <c r="AH30" s="190">
        <f>IF(ISBLANK('Day 1 Project List_AT'!$J30),"",'Day 1 Project List_AT'!$J30-'Day 1 Project List_AT'!$K30)</f>
        <v>42402</v>
      </c>
      <c r="AI30" s="191"/>
      <c r="AJ30" s="191"/>
      <c r="AK30" s="191"/>
      <c r="AL30" s="191"/>
      <c r="AM30" s="191"/>
      <c r="AN30" s="160"/>
      <c r="AO30" s="191"/>
      <c r="AP30" s="191"/>
      <c r="AQ30" s="191"/>
      <c r="AR30" s="191"/>
      <c r="AS30" s="191"/>
      <c r="AT30" s="191"/>
      <c r="AU30" s="191"/>
      <c r="AV30" s="160"/>
      <c r="AW30" s="191"/>
      <c r="AX30" s="191"/>
      <c r="AY30" s="181">
        <v>3</v>
      </c>
      <c r="AZ30" s="171">
        <f>COUNTIFS('Project Plan(s) - {AT}'!$A$14:$A$77,"=AT41",'Project Plan(s) - {AT}'!$AX$14:$AX$77,"=Review")</f>
        <v>0</v>
      </c>
      <c r="BA30" s="183">
        <f>'Day 1 Project List_AT'!$AZ30/'Day 1 Project List_AT'!$AY30</f>
        <v>0</v>
      </c>
      <c r="BB30" s="181" t="str">
        <f ca="1">IF(AND('Day 1 Project List_AT'!$Q30&lt;&gt;"On Track",'Day 1 Project List_AT'!$L30&lt;TODAY()+7),"Review",IF(OR('Day 1 Project List_AT'!$BA30&gt;0.25),"Review","No Review"))</f>
        <v>No Review</v>
      </c>
      <c r="BC30" s="257" t="str">
        <f ca="1">IFERROR(IF(ProjectsTable[[#This Row],[Start Date (Calculated)]]-(TODAY()-WEEKDAY(TODAY())-1)&gt;5,"REVIEW","-"),"")</f>
        <v>-</v>
      </c>
      <c r="BD30" s="258" t="str">
        <f ca="1">IFERROR(IF(ProjectsTable[[#This Row],[Required Completion Date]]-(TODAY()-WEEKDAY(TODAY())-1)&gt;5,"REVIEW","-"),"")</f>
        <v>REVIEW</v>
      </c>
      <c r="BE30" s="258" t="str">
        <f ca="1">IFERROR(IF(ProjectsTable[[#This Row],[% Complete]]&lt;(TODAY()-ProjectsTable[[#This Row],[Start Date (Calculated)]])/ProjectsTable[[#This Row],[Days to Accomplish]],"REVIEW","-"),"")</f>
        <v>REVIEW</v>
      </c>
      <c r="BF30" s="258" t="str">
        <f ca="1">IFERROR(IF(COUNTIFS(TasksTable[[#Data],[Project '#]],ProjectsTable[[#This Row],[Project '#]],TasksTable[[#Data],[For GSS PMO Review?]],"Review")/COUNTIF(TasksTable[[#Data],[Project '#]],ProjectsTable[[#This Row],[Project '#]])&gt;0.25,"REVIEW","-"),"")</f>
        <v>-</v>
      </c>
      <c r="BG30" s="258" t="str">
        <f>IFERROR(IF(OR(ProjectsTable[[#This Row],[Status]]="Off Track",ProjectsTable[[#This Row],[Status]]="At Risk"),"REVIEW","-"),"")</f>
        <v>-</v>
      </c>
    </row>
    <row r="31" spans="1:59" ht="135" x14ac:dyDescent="0.2">
      <c r="A31" s="256" t="s">
        <v>320</v>
      </c>
      <c r="B31" s="253">
        <v>126</v>
      </c>
      <c r="C31" s="200" t="s">
        <v>321</v>
      </c>
      <c r="D31" s="200" t="s">
        <v>360</v>
      </c>
      <c r="E31" s="200" t="s">
        <v>361</v>
      </c>
      <c r="F31" s="200" t="s">
        <v>362</v>
      </c>
      <c r="G31" s="200" t="s">
        <v>363</v>
      </c>
      <c r="H31" s="200" t="s">
        <v>365</v>
      </c>
      <c r="I31" s="199" t="s">
        <v>176</v>
      </c>
      <c r="J31" s="168">
        <v>42582</v>
      </c>
      <c r="K31" s="199">
        <v>150</v>
      </c>
      <c r="L31" s="174">
        <f>IF(ISBLANK('Day 1 Project List_AT'!$J31),"",'Day 1 Project List_AT'!$J31-'Day 1 Project List_AT'!$K31)</f>
        <v>42432</v>
      </c>
      <c r="M31" s="178">
        <v>0</v>
      </c>
      <c r="N31" s="191" t="b">
        <v>1</v>
      </c>
      <c r="O31" s="191" t="s">
        <v>393</v>
      </c>
      <c r="P31" s="191" t="s">
        <v>364</v>
      </c>
      <c r="Q31" s="166" t="s">
        <v>179</v>
      </c>
      <c r="R31" s="160"/>
      <c r="S31" s="190"/>
      <c r="T31" s="191"/>
      <c r="U31" s="191"/>
      <c r="V31" s="191"/>
      <c r="W31" s="191" t="s">
        <v>377</v>
      </c>
      <c r="X31" s="191" t="s">
        <v>379</v>
      </c>
      <c r="Y31" s="191"/>
      <c r="Z31" s="191"/>
      <c r="AA31" s="191"/>
      <c r="AB31" s="191"/>
      <c r="AC31" s="191"/>
      <c r="AD31" s="191"/>
      <c r="AE31" s="191"/>
      <c r="AF31" s="191"/>
      <c r="AG31" s="191"/>
      <c r="AH31" s="190">
        <f>IF(ISBLANK('Day 1 Project List_AT'!$J31),"",'Day 1 Project List_AT'!$J31-'Day 1 Project List_AT'!$K31)</f>
        <v>42432</v>
      </c>
      <c r="AI31" s="191"/>
      <c r="AJ31" s="191"/>
      <c r="AK31" s="191"/>
      <c r="AL31" s="191"/>
      <c r="AM31" s="191"/>
      <c r="AN31" s="160"/>
      <c r="AO31" s="191"/>
      <c r="AP31" s="191"/>
      <c r="AQ31" s="191"/>
      <c r="AR31" s="191"/>
      <c r="AS31" s="191"/>
      <c r="AT31" s="191"/>
      <c r="AU31" s="191"/>
      <c r="AV31" s="160"/>
      <c r="AW31" s="191"/>
      <c r="AX31" s="191"/>
      <c r="AY31" s="181">
        <v>9</v>
      </c>
      <c r="AZ31" s="171">
        <f>COUNTIFS('Project Plan(s) - {AT}'!$A$14:$A$77,"=AT22",'Project Plan(s) - {AT}'!$AX$14:$AX$77,"=Review")</f>
        <v>0</v>
      </c>
      <c r="BA31" s="183">
        <f>'Day 1 Project List_AT'!$AZ31/'Day 1 Project List_AT'!$AY31</f>
        <v>0</v>
      </c>
      <c r="BB31" s="181" t="str">
        <f ca="1">IF(AND('Day 1 Project List_AT'!$Q31&lt;&gt;"On Track",'Day 1 Project List_AT'!$L31&lt;TODAY()+7),"Review",IF(OR('Day 1 Project List_AT'!$BA31&gt;0.25),"Review","No Review"))</f>
        <v>No Review</v>
      </c>
      <c r="BC31" s="257" t="str">
        <f ca="1">IFERROR(IF(ProjectsTable[[#This Row],[Start Date (Calculated)]]-(TODAY()-WEEKDAY(TODAY())-1)&gt;5,"REVIEW","-"),"")</f>
        <v>REVIEW</v>
      </c>
      <c r="BD31" s="258" t="str">
        <f ca="1">IFERROR(IF(ProjectsTable[[#This Row],[Required Completion Date]]-(TODAY()-WEEKDAY(TODAY())-1)&gt;5,"REVIEW","-"),"")</f>
        <v>REVIEW</v>
      </c>
      <c r="BE31" s="258" t="str">
        <f ca="1">IFERROR(IF(ProjectsTable[[#This Row],[% Complete]]&lt;(TODAY()-ProjectsTable[[#This Row],[Start Date (Calculated)]])/ProjectsTable[[#This Row],[Days to Accomplish]],"REVIEW","-"),"")</f>
        <v>-</v>
      </c>
      <c r="BF31" s="258" t="str">
        <f ca="1">IFERROR(IF(COUNTIFS(TasksTable[[#Data],[Project '#]],ProjectsTable[[#This Row],[Project '#]],TasksTable[[#Data],[For GSS PMO Review?]],"Review")/COUNTIF(TasksTable[[#Data],[Project '#]],ProjectsTable[[#This Row],[Project '#]])&gt;0.25,"REVIEW","-"),"")</f>
        <v>-</v>
      </c>
      <c r="BG31" s="258" t="str">
        <f>IFERROR(IF(OR(ProjectsTable[[#This Row],[Status]]="Off Track",ProjectsTable[[#This Row],[Status]]="At Risk"),"REVIEW","-"),"")</f>
        <v>-</v>
      </c>
    </row>
    <row r="32" spans="1:59" ht="30" x14ac:dyDescent="0.2">
      <c r="A32" s="256" t="s">
        <v>708</v>
      </c>
      <c r="B32" s="253">
        <v>131</v>
      </c>
      <c r="C32" s="218" t="s">
        <v>321</v>
      </c>
      <c r="D32" s="200" t="s">
        <v>502</v>
      </c>
      <c r="E32" s="218" t="s">
        <v>359</v>
      </c>
      <c r="F32" s="218"/>
      <c r="G32" s="218"/>
      <c r="H32" s="218"/>
      <c r="I32" s="198"/>
      <c r="J32" s="167">
        <v>42582</v>
      </c>
      <c r="K32" s="198">
        <v>90</v>
      </c>
      <c r="L32" s="184">
        <f>IF(ISBLANK('Day 1 Project List_AT'!$J32),"",'Day 1 Project List_AT'!$J32-'Day 1 Project List_AT'!$K32)</f>
        <v>42492</v>
      </c>
      <c r="M32" s="178">
        <v>0</v>
      </c>
      <c r="N32" s="191" t="b">
        <v>1</v>
      </c>
      <c r="O32" s="181"/>
      <c r="P32" s="181" t="s">
        <v>344</v>
      </c>
      <c r="Q32" s="166" t="s">
        <v>179</v>
      </c>
      <c r="R32" s="181"/>
      <c r="S32" s="184"/>
      <c r="T32" s="181"/>
      <c r="U32" s="181"/>
      <c r="V32" s="181"/>
      <c r="W32" s="181"/>
      <c r="X32" s="181"/>
      <c r="Y32" s="181"/>
      <c r="Z32" s="181"/>
      <c r="AA32" s="181"/>
      <c r="AB32" s="181"/>
      <c r="AC32" s="181"/>
      <c r="AD32" s="181"/>
      <c r="AE32" s="181"/>
      <c r="AF32" s="181"/>
      <c r="AG32" s="181"/>
      <c r="AH32" s="184">
        <f>IF(ISBLANK('Day 1 Project List_AT'!$J32),"",'Day 1 Project List_AT'!$J32-'Day 1 Project List_AT'!$K32)</f>
        <v>42492</v>
      </c>
      <c r="AI32" s="181"/>
      <c r="AJ32" s="181"/>
      <c r="AK32" s="181"/>
      <c r="AL32" s="181"/>
      <c r="AM32" s="181"/>
      <c r="AN32" s="181"/>
      <c r="AO32" s="181"/>
      <c r="AP32" s="181"/>
      <c r="AQ32" s="181"/>
      <c r="AR32" s="181"/>
      <c r="AS32" s="181"/>
      <c r="AT32" s="181"/>
      <c r="AU32" s="181"/>
      <c r="AV32" s="181"/>
      <c r="AW32" s="181"/>
      <c r="AX32" s="181"/>
      <c r="AY32" s="181">
        <v>3</v>
      </c>
      <c r="AZ32" s="171">
        <f>COUNTIFS('Project Plan(s) - {AT}'!$A$14:$A$77,"=AT31",'Project Plan(s) - {AT}'!$AX$14:$AX$77,"=Review")</f>
        <v>0</v>
      </c>
      <c r="BA32" s="171">
        <f>'Day 1 Project List_AT'!$AZ32/'Day 1 Project List_AT'!$AY32</f>
        <v>0</v>
      </c>
      <c r="BB32" s="181"/>
      <c r="BC32" s="257" t="str">
        <f ca="1">IFERROR(IF(ProjectsTable[[#This Row],[Start Date (Calculated)]]-(TODAY()-WEEKDAY(TODAY())-1)&gt;5,"REVIEW","-"),"")</f>
        <v>REVIEW</v>
      </c>
      <c r="BD32" s="258" t="str">
        <f ca="1">IFERROR(IF(ProjectsTable[[#This Row],[Required Completion Date]]-(TODAY()-WEEKDAY(TODAY())-1)&gt;5,"REVIEW","-"),"")</f>
        <v>REVIEW</v>
      </c>
      <c r="BE32" s="258" t="str">
        <f ca="1">IFERROR(IF(ProjectsTable[[#This Row],[% Complete]]&lt;(TODAY()-ProjectsTable[[#This Row],[Start Date (Calculated)]])/ProjectsTable[[#This Row],[Days to Accomplish]],"REVIEW","-"),"")</f>
        <v>-</v>
      </c>
      <c r="BF32" s="258" t="str">
        <f ca="1">IFERROR(IF(COUNTIFS(TasksTable[[#Data],[Project '#]],ProjectsTable[[#This Row],[Project '#]],TasksTable[[#Data],[For GSS PMO Review?]],"Review")/COUNTIF(TasksTable[[#Data],[Project '#]],ProjectsTable[[#This Row],[Project '#]])&gt;0.25,"REVIEW","-"),"")</f>
        <v>-</v>
      </c>
      <c r="BG32" s="258" t="str">
        <f>IFERROR(IF(OR(ProjectsTable[[#This Row],[Status]]="Off Track",ProjectsTable[[#This Row],[Status]]="At Risk"),"REVIEW","-"),"")</f>
        <v>-</v>
      </c>
    </row>
    <row r="33" spans="1:59" ht="30" x14ac:dyDescent="0.2">
      <c r="A33" s="256" t="s">
        <v>709</v>
      </c>
      <c r="B33" s="253">
        <v>134</v>
      </c>
      <c r="C33" s="219" t="s">
        <v>321</v>
      </c>
      <c r="D33" s="200" t="s">
        <v>502</v>
      </c>
      <c r="E33" s="218" t="s">
        <v>531</v>
      </c>
      <c r="F33" s="218"/>
      <c r="G33" s="218"/>
      <c r="H33" s="218"/>
      <c r="I33" s="198"/>
      <c r="J33" s="167">
        <v>42582</v>
      </c>
      <c r="K33" s="198">
        <v>210</v>
      </c>
      <c r="L33" s="184">
        <v>42408</v>
      </c>
      <c r="M33" s="183">
        <v>0.1</v>
      </c>
      <c r="N33" s="181" t="b">
        <v>0</v>
      </c>
      <c r="O33" s="181"/>
      <c r="P33" s="181" t="s">
        <v>563</v>
      </c>
      <c r="Q33" s="159" t="s">
        <v>513</v>
      </c>
      <c r="R33" s="181"/>
      <c r="S33" s="184"/>
      <c r="T33" s="181"/>
      <c r="U33" s="181"/>
      <c r="V33" s="181"/>
      <c r="W33" s="181"/>
      <c r="X33" s="181"/>
      <c r="Y33" s="181"/>
      <c r="Z33" s="181"/>
      <c r="AA33" s="181"/>
      <c r="AB33" s="181"/>
      <c r="AC33" s="181"/>
      <c r="AD33" s="181"/>
      <c r="AE33" s="181"/>
      <c r="AF33" s="181"/>
      <c r="AG33" s="181"/>
      <c r="AH33" s="184">
        <f>IF(ISBLANK('Day 1 Project List_AT'!$J33),"",'Day 1 Project List_AT'!$J33-'Day 1 Project List_AT'!$K33)</f>
        <v>42372</v>
      </c>
      <c r="AI33" s="181"/>
      <c r="AJ33" s="181"/>
      <c r="AK33" s="181"/>
      <c r="AL33" s="181"/>
      <c r="AM33" s="181"/>
      <c r="AN33" s="181"/>
      <c r="AO33" s="181"/>
      <c r="AP33" s="181"/>
      <c r="AQ33" s="181"/>
      <c r="AR33" s="181"/>
      <c r="AS33" s="181"/>
      <c r="AT33" s="181"/>
      <c r="AU33" s="181"/>
      <c r="AV33" s="181"/>
      <c r="AW33" s="181"/>
      <c r="AX33" s="181"/>
      <c r="AY33" s="181"/>
      <c r="AZ33" s="171">
        <f>COUNTIFS('Project Plan(s) - {AT}'!$A$14:$A$77,"=AT30",'Project Plan(s) - {AT}'!$AX$14:$AX$77,"=Review")</f>
        <v>0</v>
      </c>
      <c r="BA33" s="171" t="e">
        <f>'Day 1 Project List_AT'!$AZ33/'Day 1 Project List_AT'!$AY33</f>
        <v>#DIV/0!</v>
      </c>
      <c r="BB33" s="181"/>
      <c r="BC33" s="257" t="str">
        <f ca="1">IFERROR(IF(ProjectsTable[[#This Row],[Start Date (Calculated)]]-(TODAY()-WEEKDAY(TODAY())-1)&gt;5,"REVIEW","-"),"")</f>
        <v>-</v>
      </c>
      <c r="BD33" s="258" t="str">
        <f ca="1">IFERROR(IF(ProjectsTable[[#This Row],[Required Completion Date]]-(TODAY()-WEEKDAY(TODAY())-1)&gt;5,"REVIEW","-"),"")</f>
        <v>REVIEW</v>
      </c>
      <c r="BE33" s="258" t="str">
        <f ca="1">IFERROR(IF(ProjectsTable[[#This Row],[% Complete]]&lt;(TODAY()-ProjectsTable[[#This Row],[Start Date (Calculated)]])/ProjectsTable[[#This Row],[Days to Accomplish]],"REVIEW","-"),"")</f>
        <v>-</v>
      </c>
      <c r="BF33" s="258" t="str">
        <f ca="1">IFERROR(IF(COUNTIFS(TasksTable[[#Data],[Project '#]],ProjectsTable[[#This Row],[Project '#]],TasksTable[[#Data],[For GSS PMO Review?]],"Review")/COUNTIF(TasksTable[[#Data],[Project '#]],ProjectsTable[[#This Row],[Project '#]])&gt;0.25,"REVIEW","-"),"")</f>
        <v>-</v>
      </c>
      <c r="BG33" s="258" t="str">
        <f>IFERROR(IF(OR(ProjectsTable[[#This Row],[Status]]="Off Track",ProjectsTable[[#This Row],[Status]]="At Risk"),"REVIEW","-"),"")</f>
        <v>-</v>
      </c>
    </row>
    <row r="34" spans="1:59" ht="30" x14ac:dyDescent="0.2">
      <c r="A34" s="256" t="s">
        <v>710</v>
      </c>
      <c r="B34" s="253">
        <v>136</v>
      </c>
      <c r="C34" s="219" t="s">
        <v>321</v>
      </c>
      <c r="D34" s="200" t="s">
        <v>712</v>
      </c>
      <c r="E34" s="218" t="s">
        <v>497</v>
      </c>
      <c r="F34" s="218"/>
      <c r="G34" s="218"/>
      <c r="H34" s="218"/>
      <c r="I34" s="198"/>
      <c r="J34" s="167">
        <v>42521</v>
      </c>
      <c r="K34" s="198">
        <v>90</v>
      </c>
      <c r="L34" s="184">
        <v>42460</v>
      </c>
      <c r="M34" s="183">
        <v>0</v>
      </c>
      <c r="N34" s="181" t="b">
        <v>0</v>
      </c>
      <c r="O34" s="181"/>
      <c r="P34" s="181" t="s">
        <v>326</v>
      </c>
      <c r="Q34" s="159" t="s">
        <v>179</v>
      </c>
      <c r="R34" s="181"/>
      <c r="S34" s="184"/>
      <c r="T34" s="181"/>
      <c r="U34" s="181"/>
      <c r="V34" s="181"/>
      <c r="W34" s="181"/>
      <c r="X34" s="181"/>
      <c r="Y34" s="181"/>
      <c r="Z34" s="181"/>
      <c r="AA34" s="181"/>
      <c r="AB34" s="181"/>
      <c r="AC34" s="181"/>
      <c r="AD34" s="181"/>
      <c r="AE34" s="181"/>
      <c r="AF34" s="181"/>
      <c r="AG34" s="181"/>
      <c r="AH34" s="184">
        <f>IF(ISBLANK('Day 1 Project List_AT'!$J34),"",'Day 1 Project List_AT'!$J34-'Day 1 Project List_AT'!$K34)</f>
        <v>42431</v>
      </c>
      <c r="AI34" s="181"/>
      <c r="AJ34" s="181"/>
      <c r="AK34" s="181"/>
      <c r="AL34" s="181"/>
      <c r="AM34" s="181"/>
      <c r="AN34" s="181"/>
      <c r="AO34" s="181"/>
      <c r="AP34" s="181"/>
      <c r="AQ34" s="181"/>
      <c r="AR34" s="181"/>
      <c r="AS34" s="181"/>
      <c r="AT34" s="181"/>
      <c r="AU34" s="181"/>
      <c r="AV34" s="181"/>
      <c r="AW34" s="181"/>
      <c r="AX34" s="181"/>
      <c r="AY34" s="181">
        <v>6</v>
      </c>
      <c r="AZ34" s="171">
        <f ca="1">COUNTIFS('Project Plan(s) - {AT}'!$A$14:$A$77,"=AT06",'Project Plan(s) - {AT}'!$AX$14:$AX$77,"=Review")</f>
        <v>0</v>
      </c>
      <c r="BA34" s="171">
        <f ca="1">'Day 1 Project List_AT'!$AZ34/'Day 1 Project List_AT'!$AY34</f>
        <v>0</v>
      </c>
      <c r="BB34" s="181"/>
      <c r="BC34" s="257" t="str">
        <f ca="1">IFERROR(IF(ProjectsTable[[#This Row],[Start Date (Calculated)]]-(TODAY()-WEEKDAY(TODAY())-1)&gt;5,"REVIEW","-"),"")</f>
        <v>REVIEW</v>
      </c>
      <c r="BD34" s="258" t="str">
        <f ca="1">IFERROR(IF(ProjectsTable[[#This Row],[Required Completion Date]]-(TODAY()-WEEKDAY(TODAY())-1)&gt;5,"REVIEW","-"),"")</f>
        <v>REVIEW</v>
      </c>
      <c r="BE34" s="258" t="str">
        <f ca="1">IFERROR(IF(ProjectsTable[[#This Row],[% Complete]]&lt;(TODAY()-ProjectsTable[[#This Row],[Start Date (Calculated)]])/ProjectsTable[[#This Row],[Days to Accomplish]],"REVIEW","-"),"")</f>
        <v>-</v>
      </c>
      <c r="BF34" s="258" t="str">
        <f ca="1">IFERROR(IF(COUNTIFS(TasksTable[[#Data],[Project '#]],ProjectsTable[[#This Row],[Project '#]],TasksTable[[#Data],[For GSS PMO Review?]],"Review")/COUNTIF(TasksTable[[#Data],[Project '#]],ProjectsTable[[#This Row],[Project '#]])&gt;0.25,"REVIEW","-"),"")</f>
        <v>-</v>
      </c>
      <c r="BG34" s="258" t="str">
        <f>IFERROR(IF(OR(ProjectsTable[[#This Row],[Status]]="Off Track",ProjectsTable[[#This Row],[Status]]="At Risk"),"REVIEW","-"),"")</f>
        <v>-</v>
      </c>
    </row>
    <row r="35" spans="1:59" ht="30" x14ac:dyDescent="0.2">
      <c r="A35" s="256" t="s">
        <v>711</v>
      </c>
      <c r="B35" s="254">
        <v>137</v>
      </c>
      <c r="C35" s="220" t="s">
        <v>321</v>
      </c>
      <c r="D35" s="157" t="s">
        <v>714</v>
      </c>
      <c r="E35" s="221" t="s">
        <v>410</v>
      </c>
      <c r="F35" s="221"/>
      <c r="G35" s="221"/>
      <c r="H35" s="221"/>
      <c r="I35" s="222"/>
      <c r="J35" s="223">
        <v>42582</v>
      </c>
      <c r="K35" s="222">
        <v>60</v>
      </c>
      <c r="L35" s="224">
        <v>42522</v>
      </c>
      <c r="M35" s="225">
        <v>0</v>
      </c>
      <c r="N35" s="226" t="b">
        <v>0</v>
      </c>
      <c r="O35" s="226"/>
      <c r="P35" s="226" t="s">
        <v>563</v>
      </c>
      <c r="Q35" s="227" t="s">
        <v>179</v>
      </c>
      <c r="R35" s="226"/>
      <c r="S35" s="224"/>
      <c r="T35" s="226"/>
      <c r="U35" s="226"/>
      <c r="V35" s="226"/>
      <c r="W35" s="226"/>
      <c r="X35" s="226"/>
      <c r="Y35" s="226"/>
      <c r="Z35" s="226"/>
      <c r="AA35" s="226"/>
      <c r="AB35" s="226"/>
      <c r="AC35" s="226"/>
      <c r="AD35" s="226"/>
      <c r="AE35" s="226"/>
      <c r="AF35" s="226"/>
      <c r="AG35" s="226"/>
      <c r="AH35" s="224">
        <f>IF(ISBLANK('Day 1 Project List_AT'!$J35),"",'Day 1 Project List_AT'!$J35-'Day 1 Project List_AT'!$K35)</f>
        <v>42522</v>
      </c>
      <c r="AI35" s="226"/>
      <c r="AJ35" s="226"/>
      <c r="AK35" s="226"/>
      <c r="AL35" s="226"/>
      <c r="AM35" s="226"/>
      <c r="AN35" s="226"/>
      <c r="AO35" s="226"/>
      <c r="AP35" s="226"/>
      <c r="AQ35" s="226"/>
      <c r="AR35" s="226"/>
      <c r="AS35" s="226"/>
      <c r="AT35" s="226"/>
      <c r="AU35" s="226"/>
      <c r="AV35" s="226"/>
      <c r="AW35" s="226"/>
      <c r="AX35" s="226"/>
      <c r="AY35" s="226">
        <v>6</v>
      </c>
      <c r="AZ35" s="228">
        <f ca="1">COUNTIFS('Project Plan(s) - {AT}'!$A$14:$A$77,"=AT04",'Project Plan(s) - {AT}'!$AX$14:$AX$77,"=Review")</f>
        <v>0</v>
      </c>
      <c r="BA35" s="228">
        <f ca="1">'Day 1 Project List_AT'!$AZ35/'Day 1 Project List_AT'!$AY35</f>
        <v>0</v>
      </c>
      <c r="BB35" s="226"/>
      <c r="BC35" s="257" t="str">
        <f ca="1">IFERROR(IF(ProjectsTable[[#This Row],[Start Date (Calculated)]]-(TODAY()-WEEKDAY(TODAY())-1)&gt;5,"REVIEW","-"),"")</f>
        <v>REVIEW</v>
      </c>
      <c r="BD35" s="258" t="str">
        <f ca="1">IFERROR(IF(ProjectsTable[[#This Row],[Required Completion Date]]-(TODAY()-WEEKDAY(TODAY())-1)&gt;5,"REVIEW","-"),"")</f>
        <v>REVIEW</v>
      </c>
      <c r="BE35" s="258" t="str">
        <f ca="1">IFERROR(IF(ProjectsTable[[#This Row],[% Complete]]&lt;(TODAY()-ProjectsTable[[#This Row],[Start Date (Calculated)]])/ProjectsTable[[#This Row],[Days to Accomplish]],"REVIEW","-"),"")</f>
        <v>-</v>
      </c>
      <c r="BF35" s="258" t="str">
        <f ca="1">IFERROR(IF(COUNTIFS(TasksTable[[#Data],[Project '#]],ProjectsTable[[#This Row],[Project '#]],TasksTable[[#Data],[For GSS PMO Review?]],"Review")/COUNTIF(TasksTable[[#Data],[Project '#]],ProjectsTable[[#This Row],[Project '#]])&gt;0.25,"REVIEW","-"),"")</f>
        <v>-</v>
      </c>
      <c r="BG35" s="258" t="str">
        <f>IFERROR(IF(OR(ProjectsTable[[#This Row],[Status]]="Off Track",ProjectsTable[[#This Row],[Status]]="At Risk"),"REVIEW","-"),"")</f>
        <v>-</v>
      </c>
    </row>
    <row r="36" spans="1:59" ht="15" x14ac:dyDescent="0.2">
      <c r="D36" s="157"/>
    </row>
    <row r="9979" spans="160:160" x14ac:dyDescent="0.2">
      <c r="FD9979" s="16" t="s">
        <v>180</v>
      </c>
    </row>
  </sheetData>
  <dataConsolidate/>
  <mergeCells count="2">
    <mergeCell ref="S8:AX8"/>
    <mergeCell ref="A8:R8"/>
  </mergeCells>
  <conditionalFormatting sqref="S11:S17 AB11 AB13:AB17 T20:V20 W11:AA17 AC11:BB17 X24:AA24 V19:AA23 W18 Y18:AA18 AC18:AG18 AI18:BB18 V25:AA31 BB12:BB25 AZ12:AZ25 U16:U31 AB20:AB31 S19:T31 AC19:BB31">
    <cfRule type="cellIs" dxfId="139" priority="3" operator="equal">
      <formula>42308</formula>
    </cfRule>
  </conditionalFormatting>
  <conditionalFormatting sqref="S10 W10:BB10">
    <cfRule type="cellIs" dxfId="138" priority="2" operator="equal">
      <formula>42308</formula>
    </cfRule>
  </conditionalFormatting>
  <conditionalFormatting sqref="AZ32:AZ35">
    <cfRule type="cellIs" dxfId="137" priority="1" operator="equal">
      <formula>42308</formula>
    </cfRule>
  </conditionalFormatting>
  <dataValidations count="3">
    <dataValidation type="list" allowBlank="1" showInputMessage="1" showErrorMessage="1" sqref="N10:N35">
      <formula1>"TRUE,FALSE"</formula1>
    </dataValidation>
    <dataValidation type="list" allowBlank="1" showInputMessage="1" showErrorMessage="1" sqref="I10:I35">
      <formula1>"Both, Up. Co., V-A Co."</formula1>
    </dataValidation>
    <dataValidation type="list" allowBlank="1" showInputMessage="1" showErrorMessage="1" sqref="Q10:Q35">
      <formula1>"&lt;Select&gt;,Off Track,At Risk,Complete,Not Started,On Track"</formula1>
    </dataValidation>
  </dataValidations>
  <pageMargins left="0.75" right="0.75" top="1" bottom="1" header="0.5" footer="0.5"/>
  <pageSetup scale="65" fitToWidth="0" orientation="landscape"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3"/>
  <sheetViews>
    <sheetView showGridLines="0" workbookViewId="0"/>
  </sheetViews>
  <sheetFormatPr defaultColWidth="9.140625" defaultRowHeight="12.75" x14ac:dyDescent="0.2"/>
  <cols>
    <col min="1" max="1" width="12" style="54" customWidth="1"/>
    <col min="2" max="2" width="11" style="54" customWidth="1"/>
    <col min="3" max="3" width="25.7109375" style="54" customWidth="1"/>
    <col min="4" max="4" width="25.85546875" style="54" customWidth="1"/>
    <col min="5" max="5" width="21.42578125" style="54" customWidth="1"/>
    <col min="6" max="6" width="44.7109375" style="54" customWidth="1"/>
    <col min="7" max="7" width="29.140625" style="54" customWidth="1"/>
    <col min="8" max="11" width="14.7109375" style="54" customWidth="1"/>
    <col min="12" max="12" width="12.42578125" style="54" customWidth="1"/>
    <col min="13" max="13" width="11.5703125" style="54" customWidth="1"/>
    <col min="14" max="14" width="43.140625" style="54" customWidth="1"/>
    <col min="15" max="16384" width="9.140625" style="54"/>
  </cols>
  <sheetData>
    <row r="1" spans="1:17" ht="114.75" x14ac:dyDescent="0.2">
      <c r="A1" s="121" t="s">
        <v>499</v>
      </c>
      <c r="B1" s="121" t="s">
        <v>296</v>
      </c>
      <c r="C1" s="121" t="s">
        <v>240</v>
      </c>
      <c r="D1" s="121" t="s">
        <v>239</v>
      </c>
      <c r="E1" s="121" t="s">
        <v>503</v>
      </c>
      <c r="F1" s="121" t="s">
        <v>509</v>
      </c>
      <c r="G1" s="121" t="s">
        <v>500</v>
      </c>
      <c r="H1" s="121" t="s">
        <v>510</v>
      </c>
      <c r="I1" s="121" t="s">
        <v>511</v>
      </c>
      <c r="J1" s="121" t="s">
        <v>504</v>
      </c>
      <c r="K1" s="121" t="s">
        <v>521</v>
      </c>
      <c r="L1" s="121" t="s">
        <v>171</v>
      </c>
      <c r="M1" s="122" t="s">
        <v>522</v>
      </c>
      <c r="N1" s="122" t="s">
        <v>523</v>
      </c>
      <c r="O1" s="129" t="s">
        <v>524</v>
      </c>
      <c r="P1" s="130" t="s">
        <v>525</v>
      </c>
      <c r="Q1" s="130" t="s">
        <v>526</v>
      </c>
    </row>
    <row r="2" spans="1:17" ht="51" x14ac:dyDescent="0.2">
      <c r="A2" s="123">
        <v>42383</v>
      </c>
      <c r="B2" s="124" t="s">
        <v>601</v>
      </c>
      <c r="C2" s="124" t="s">
        <v>601</v>
      </c>
      <c r="D2" s="124" t="s">
        <v>601</v>
      </c>
      <c r="E2" s="124" t="s">
        <v>601</v>
      </c>
      <c r="F2" s="134" t="s">
        <v>602</v>
      </c>
      <c r="G2" s="134" t="s">
        <v>603</v>
      </c>
      <c r="H2" s="126"/>
      <c r="I2" s="127"/>
      <c r="J2" s="125">
        <f>H2*I2</f>
        <v>0</v>
      </c>
      <c r="K2" s="124" t="s">
        <v>501</v>
      </c>
      <c r="L2" s="124" t="s">
        <v>501</v>
      </c>
      <c r="M2" s="123"/>
      <c r="N2" s="124"/>
      <c r="O2" s="131"/>
      <c r="P2" s="132" t="s">
        <v>501</v>
      </c>
      <c r="Q2" s="132" t="s">
        <v>501</v>
      </c>
    </row>
    <row r="3" spans="1:17" ht="51" x14ac:dyDescent="0.2">
      <c r="A3" s="123">
        <v>42383</v>
      </c>
      <c r="B3" s="124" t="s">
        <v>601</v>
      </c>
      <c r="C3" s="124" t="s">
        <v>601</v>
      </c>
      <c r="D3" s="124" t="s">
        <v>601</v>
      </c>
      <c r="E3" s="124" t="s">
        <v>601</v>
      </c>
      <c r="F3" s="135" t="s">
        <v>604</v>
      </c>
      <c r="G3" s="134" t="s">
        <v>605</v>
      </c>
      <c r="H3" s="118"/>
      <c r="I3" s="118"/>
      <c r="J3" s="118">
        <f>H3*I3</f>
        <v>0</v>
      </c>
      <c r="K3" s="117" t="s">
        <v>501</v>
      </c>
      <c r="L3" s="124" t="s">
        <v>501</v>
      </c>
      <c r="M3" s="124"/>
      <c r="N3" s="124"/>
      <c r="O3" s="131"/>
      <c r="P3" s="132" t="s">
        <v>501</v>
      </c>
      <c r="Q3" s="132" t="s">
        <v>501</v>
      </c>
    </row>
    <row r="4" spans="1:17" ht="63.75" x14ac:dyDescent="0.2">
      <c r="A4" s="123">
        <v>42387</v>
      </c>
      <c r="B4" s="124" t="s">
        <v>601</v>
      </c>
      <c r="C4" s="124" t="s">
        <v>601</v>
      </c>
      <c r="D4" s="124" t="s">
        <v>601</v>
      </c>
      <c r="E4" s="124" t="s">
        <v>601</v>
      </c>
      <c r="F4" s="125" t="s">
        <v>606</v>
      </c>
      <c r="G4" s="125" t="s">
        <v>607</v>
      </c>
      <c r="H4" s="118"/>
      <c r="I4" s="118"/>
      <c r="J4" s="118">
        <f t="shared" ref="J4:J43" si="0">H4*I4</f>
        <v>0</v>
      </c>
      <c r="K4" s="117" t="s">
        <v>501</v>
      </c>
      <c r="L4" s="124" t="s">
        <v>501</v>
      </c>
      <c r="M4" s="124"/>
      <c r="N4" s="124"/>
      <c r="O4" s="131"/>
      <c r="P4" s="132" t="s">
        <v>501</v>
      </c>
      <c r="Q4" s="132" t="s">
        <v>501</v>
      </c>
    </row>
    <row r="5" spans="1:17" ht="22.5" customHeight="1" x14ac:dyDescent="0.2">
      <c r="A5" s="123"/>
      <c r="B5" s="124"/>
      <c r="C5" s="124"/>
      <c r="D5" s="124"/>
      <c r="E5" s="124"/>
      <c r="F5" s="136" t="s">
        <v>608</v>
      </c>
      <c r="G5" s="125"/>
      <c r="H5" s="118"/>
      <c r="I5" s="118"/>
      <c r="J5" s="118">
        <f t="shared" si="0"/>
        <v>0</v>
      </c>
      <c r="K5" s="117" t="s">
        <v>501</v>
      </c>
      <c r="L5" s="124" t="s">
        <v>501</v>
      </c>
      <c r="M5" s="124"/>
      <c r="N5" s="124"/>
      <c r="O5" s="131"/>
      <c r="P5" s="132" t="s">
        <v>501</v>
      </c>
      <c r="Q5" s="132" t="s">
        <v>501</v>
      </c>
    </row>
    <row r="6" spans="1:17" x14ac:dyDescent="0.2">
      <c r="A6" s="123"/>
      <c r="B6" s="124"/>
      <c r="C6" s="124"/>
      <c r="D6" s="124"/>
      <c r="E6" s="124"/>
      <c r="F6" s="136" t="s">
        <v>609</v>
      </c>
      <c r="G6" s="125"/>
      <c r="H6" s="118"/>
      <c r="I6" s="118"/>
      <c r="J6" s="118">
        <f t="shared" si="0"/>
        <v>0</v>
      </c>
      <c r="K6" s="117" t="s">
        <v>501</v>
      </c>
      <c r="L6" s="124" t="s">
        <v>501</v>
      </c>
      <c r="M6" s="124"/>
      <c r="N6" s="124"/>
      <c r="O6" s="131"/>
      <c r="P6" s="132" t="s">
        <v>501</v>
      </c>
      <c r="Q6" s="132" t="s">
        <v>501</v>
      </c>
    </row>
    <row r="7" spans="1:17" x14ac:dyDescent="0.2">
      <c r="A7" s="116"/>
      <c r="B7" s="117"/>
      <c r="C7" s="117"/>
      <c r="D7" s="117"/>
      <c r="E7" s="117"/>
      <c r="F7" s="136" t="s">
        <v>610</v>
      </c>
      <c r="G7" s="118"/>
      <c r="H7" s="118"/>
      <c r="I7" s="118"/>
      <c r="J7" s="118">
        <f t="shared" si="0"/>
        <v>0</v>
      </c>
      <c r="K7" s="117" t="s">
        <v>501</v>
      </c>
      <c r="L7" s="124" t="s">
        <v>501</v>
      </c>
      <c r="M7" s="124"/>
      <c r="N7" s="124"/>
      <c r="O7" s="131"/>
      <c r="P7" s="132" t="s">
        <v>501</v>
      </c>
      <c r="Q7" s="132" t="s">
        <v>501</v>
      </c>
    </row>
    <row r="8" spans="1:17" x14ac:dyDescent="0.2">
      <c r="A8" s="116"/>
      <c r="B8" s="117"/>
      <c r="C8" s="117"/>
      <c r="D8" s="117"/>
      <c r="E8" s="117"/>
      <c r="F8" s="125"/>
      <c r="G8" s="118"/>
      <c r="H8" s="118"/>
      <c r="I8" s="118"/>
      <c r="J8" s="118">
        <f t="shared" si="0"/>
        <v>0</v>
      </c>
      <c r="K8" s="117" t="s">
        <v>501</v>
      </c>
      <c r="L8" s="124" t="s">
        <v>501</v>
      </c>
      <c r="M8" s="124"/>
      <c r="N8" s="124"/>
      <c r="O8" s="131"/>
      <c r="P8" s="132" t="s">
        <v>501</v>
      </c>
      <c r="Q8" s="132" t="s">
        <v>501</v>
      </c>
    </row>
    <row r="9" spans="1:17" x14ac:dyDescent="0.2">
      <c r="A9" s="116"/>
      <c r="B9" s="117"/>
      <c r="C9" s="117"/>
      <c r="D9" s="117"/>
      <c r="E9" s="117"/>
      <c r="F9" s="118"/>
      <c r="G9" s="118"/>
      <c r="H9" s="118"/>
      <c r="I9" s="118"/>
      <c r="J9" s="118">
        <f t="shared" si="0"/>
        <v>0</v>
      </c>
      <c r="K9" s="117" t="s">
        <v>501</v>
      </c>
      <c r="L9" s="124" t="s">
        <v>501</v>
      </c>
      <c r="M9" s="124"/>
      <c r="N9" s="124"/>
      <c r="O9" s="131"/>
      <c r="P9" s="132" t="s">
        <v>501</v>
      </c>
      <c r="Q9" s="132" t="s">
        <v>501</v>
      </c>
    </row>
    <row r="10" spans="1:17" x14ac:dyDescent="0.2">
      <c r="A10" s="116"/>
      <c r="B10" s="117"/>
      <c r="C10" s="117"/>
      <c r="D10" s="117"/>
      <c r="E10" s="117"/>
      <c r="F10" s="118"/>
      <c r="G10" s="118"/>
      <c r="H10" s="118"/>
      <c r="I10" s="118"/>
      <c r="J10" s="118">
        <f t="shared" si="0"/>
        <v>0</v>
      </c>
      <c r="K10" s="117" t="s">
        <v>501</v>
      </c>
      <c r="L10" s="124" t="s">
        <v>501</v>
      </c>
      <c r="M10" s="124"/>
      <c r="N10" s="124"/>
      <c r="O10" s="131"/>
      <c r="P10" s="132" t="s">
        <v>501</v>
      </c>
      <c r="Q10" s="132" t="s">
        <v>501</v>
      </c>
    </row>
    <row r="11" spans="1:17" x14ac:dyDescent="0.2">
      <c r="A11" s="116"/>
      <c r="B11" s="117"/>
      <c r="C11" s="117"/>
      <c r="D11" s="117"/>
      <c r="E11" s="117"/>
      <c r="F11" s="118"/>
      <c r="G11" s="118"/>
      <c r="H11" s="118"/>
      <c r="I11" s="118"/>
      <c r="J11" s="118">
        <f t="shared" si="0"/>
        <v>0</v>
      </c>
      <c r="K11" s="117" t="s">
        <v>501</v>
      </c>
      <c r="L11" s="124" t="s">
        <v>501</v>
      </c>
      <c r="M11" s="124"/>
      <c r="N11" s="124"/>
      <c r="O11" s="131"/>
      <c r="P11" s="132" t="s">
        <v>501</v>
      </c>
      <c r="Q11" s="132" t="s">
        <v>501</v>
      </c>
    </row>
    <row r="12" spans="1:17" x14ac:dyDescent="0.2">
      <c r="A12" s="116"/>
      <c r="B12" s="117"/>
      <c r="C12" s="117"/>
      <c r="D12" s="117"/>
      <c r="E12" s="117"/>
      <c r="F12" s="118"/>
      <c r="G12" s="118"/>
      <c r="H12" s="118"/>
      <c r="I12" s="118"/>
      <c r="J12" s="118">
        <f t="shared" si="0"/>
        <v>0</v>
      </c>
      <c r="K12" s="117" t="s">
        <v>501</v>
      </c>
      <c r="L12" s="124" t="s">
        <v>501</v>
      </c>
      <c r="M12" s="124"/>
      <c r="N12" s="124"/>
      <c r="O12" s="131"/>
      <c r="P12" s="132" t="s">
        <v>501</v>
      </c>
      <c r="Q12" s="132" t="s">
        <v>501</v>
      </c>
    </row>
    <row r="13" spans="1:17" x14ac:dyDescent="0.2">
      <c r="A13" s="116"/>
      <c r="B13" s="117"/>
      <c r="C13" s="117"/>
      <c r="D13" s="117"/>
      <c r="E13" s="117"/>
      <c r="F13" s="118"/>
      <c r="G13" s="118"/>
      <c r="H13" s="118"/>
      <c r="I13" s="118"/>
      <c r="J13" s="118">
        <f t="shared" si="0"/>
        <v>0</v>
      </c>
      <c r="K13" s="117" t="s">
        <v>501</v>
      </c>
      <c r="L13" s="124" t="s">
        <v>501</v>
      </c>
      <c r="M13" s="124"/>
      <c r="N13" s="124"/>
      <c r="O13" s="131"/>
      <c r="P13" s="132" t="s">
        <v>501</v>
      </c>
      <c r="Q13" s="132" t="s">
        <v>501</v>
      </c>
    </row>
    <row r="14" spans="1:17" x14ac:dyDescent="0.2">
      <c r="A14" s="116"/>
      <c r="B14" s="117"/>
      <c r="C14" s="117"/>
      <c r="D14" s="117"/>
      <c r="E14" s="117"/>
      <c r="F14" s="118"/>
      <c r="G14" s="118"/>
      <c r="H14" s="118"/>
      <c r="I14" s="118"/>
      <c r="J14" s="118">
        <f t="shared" si="0"/>
        <v>0</v>
      </c>
      <c r="K14" s="117" t="s">
        <v>501</v>
      </c>
      <c r="L14" s="124" t="s">
        <v>501</v>
      </c>
      <c r="M14" s="124"/>
      <c r="N14" s="124"/>
      <c r="O14" s="131"/>
      <c r="P14" s="132" t="s">
        <v>501</v>
      </c>
      <c r="Q14" s="132" t="s">
        <v>501</v>
      </c>
    </row>
    <row r="15" spans="1:17" x14ac:dyDescent="0.2">
      <c r="A15" s="116"/>
      <c r="B15" s="117"/>
      <c r="C15" s="117"/>
      <c r="D15" s="117"/>
      <c r="E15" s="117"/>
      <c r="F15" s="118"/>
      <c r="G15" s="118"/>
      <c r="H15" s="118"/>
      <c r="I15" s="118"/>
      <c r="J15" s="118">
        <f t="shared" si="0"/>
        <v>0</v>
      </c>
      <c r="K15" s="117" t="s">
        <v>501</v>
      </c>
      <c r="L15" s="124" t="s">
        <v>501</v>
      </c>
      <c r="M15" s="124"/>
      <c r="N15" s="124"/>
      <c r="O15" s="131"/>
      <c r="P15" s="132" t="s">
        <v>501</v>
      </c>
      <c r="Q15" s="132" t="s">
        <v>501</v>
      </c>
    </row>
    <row r="16" spans="1:17" x14ac:dyDescent="0.2">
      <c r="A16" s="116"/>
      <c r="B16" s="117"/>
      <c r="C16" s="117"/>
      <c r="D16" s="117"/>
      <c r="E16" s="117"/>
      <c r="F16" s="118"/>
      <c r="G16" s="118"/>
      <c r="H16" s="118"/>
      <c r="I16" s="118"/>
      <c r="J16" s="118">
        <f t="shared" si="0"/>
        <v>0</v>
      </c>
      <c r="K16" s="117" t="s">
        <v>501</v>
      </c>
      <c r="L16" s="124" t="s">
        <v>501</v>
      </c>
      <c r="M16" s="124"/>
      <c r="N16" s="124"/>
      <c r="O16" s="131"/>
      <c r="P16" s="132" t="s">
        <v>501</v>
      </c>
      <c r="Q16" s="132" t="s">
        <v>501</v>
      </c>
    </row>
    <row r="17" spans="1:17" x14ac:dyDescent="0.2">
      <c r="A17" s="116"/>
      <c r="B17" s="117"/>
      <c r="C17" s="117"/>
      <c r="D17" s="117"/>
      <c r="E17" s="117"/>
      <c r="F17" s="118"/>
      <c r="G17" s="118"/>
      <c r="H17" s="118"/>
      <c r="I17" s="118"/>
      <c r="J17" s="118">
        <f t="shared" si="0"/>
        <v>0</v>
      </c>
      <c r="K17" s="117" t="s">
        <v>501</v>
      </c>
      <c r="L17" s="124" t="s">
        <v>501</v>
      </c>
      <c r="M17" s="124"/>
      <c r="N17" s="124"/>
      <c r="O17" s="131"/>
      <c r="P17" s="132" t="s">
        <v>501</v>
      </c>
      <c r="Q17" s="132" t="s">
        <v>501</v>
      </c>
    </row>
    <row r="18" spans="1:17" x14ac:dyDescent="0.2">
      <c r="A18" s="116"/>
      <c r="B18" s="117"/>
      <c r="C18" s="117"/>
      <c r="D18" s="117"/>
      <c r="E18" s="117"/>
      <c r="F18" s="118"/>
      <c r="G18" s="118"/>
      <c r="H18" s="118"/>
      <c r="I18" s="118"/>
      <c r="J18" s="118">
        <f t="shared" si="0"/>
        <v>0</v>
      </c>
      <c r="K18" s="117" t="s">
        <v>501</v>
      </c>
      <c r="L18" s="124" t="s">
        <v>501</v>
      </c>
      <c r="M18" s="124"/>
      <c r="N18" s="124"/>
      <c r="O18" s="131"/>
      <c r="P18" s="132" t="s">
        <v>501</v>
      </c>
      <c r="Q18" s="132" t="s">
        <v>501</v>
      </c>
    </row>
    <row r="19" spans="1:17" x14ac:dyDescent="0.2">
      <c r="A19" s="116"/>
      <c r="B19" s="117"/>
      <c r="C19" s="117"/>
      <c r="D19" s="117"/>
      <c r="E19" s="117"/>
      <c r="F19" s="118"/>
      <c r="G19" s="118"/>
      <c r="H19" s="118"/>
      <c r="I19" s="118"/>
      <c r="J19" s="118">
        <f t="shared" si="0"/>
        <v>0</v>
      </c>
      <c r="K19" s="117" t="s">
        <v>501</v>
      </c>
      <c r="L19" s="124" t="s">
        <v>501</v>
      </c>
      <c r="M19" s="124"/>
      <c r="N19" s="124"/>
      <c r="O19" s="131"/>
      <c r="P19" s="132" t="s">
        <v>501</v>
      </c>
      <c r="Q19" s="132" t="s">
        <v>501</v>
      </c>
    </row>
    <row r="20" spans="1:17" x14ac:dyDescent="0.2">
      <c r="A20" s="116"/>
      <c r="B20" s="117"/>
      <c r="C20" s="117"/>
      <c r="D20" s="117"/>
      <c r="E20" s="117"/>
      <c r="F20" s="118"/>
      <c r="G20" s="118"/>
      <c r="H20" s="118"/>
      <c r="I20" s="118"/>
      <c r="J20" s="118">
        <f t="shared" si="0"/>
        <v>0</v>
      </c>
      <c r="K20" s="117" t="s">
        <v>501</v>
      </c>
      <c r="L20" s="124" t="s">
        <v>501</v>
      </c>
      <c r="M20" s="124"/>
      <c r="N20" s="124"/>
      <c r="O20" s="131"/>
      <c r="P20" s="132" t="s">
        <v>501</v>
      </c>
      <c r="Q20" s="132" t="s">
        <v>501</v>
      </c>
    </row>
    <row r="21" spans="1:17" x14ac:dyDescent="0.2">
      <c r="A21" s="116"/>
      <c r="B21" s="117"/>
      <c r="C21" s="117"/>
      <c r="D21" s="117"/>
      <c r="E21" s="117"/>
      <c r="F21" s="118"/>
      <c r="G21" s="118"/>
      <c r="H21" s="118"/>
      <c r="I21" s="118"/>
      <c r="J21" s="118">
        <f t="shared" si="0"/>
        <v>0</v>
      </c>
      <c r="K21" s="117" t="s">
        <v>501</v>
      </c>
      <c r="L21" s="124" t="s">
        <v>501</v>
      </c>
      <c r="M21" s="124"/>
      <c r="N21" s="124"/>
      <c r="O21" s="131"/>
      <c r="P21" s="132" t="s">
        <v>501</v>
      </c>
      <c r="Q21" s="132" t="s">
        <v>501</v>
      </c>
    </row>
    <row r="22" spans="1:17" x14ac:dyDescent="0.2">
      <c r="A22" s="116"/>
      <c r="B22" s="117"/>
      <c r="C22" s="117"/>
      <c r="D22" s="117"/>
      <c r="E22" s="117"/>
      <c r="F22" s="118"/>
      <c r="G22" s="118"/>
      <c r="H22" s="118"/>
      <c r="I22" s="118"/>
      <c r="J22" s="118">
        <f t="shared" si="0"/>
        <v>0</v>
      </c>
      <c r="K22" s="117" t="s">
        <v>501</v>
      </c>
      <c r="L22" s="124" t="s">
        <v>501</v>
      </c>
      <c r="M22" s="124"/>
      <c r="N22" s="124"/>
      <c r="O22" s="131"/>
      <c r="P22" s="132" t="s">
        <v>501</v>
      </c>
      <c r="Q22" s="132" t="s">
        <v>501</v>
      </c>
    </row>
    <row r="23" spans="1:17" x14ac:dyDescent="0.2">
      <c r="A23" s="116"/>
      <c r="B23" s="117"/>
      <c r="C23" s="117"/>
      <c r="D23" s="117"/>
      <c r="E23" s="117"/>
      <c r="F23" s="118"/>
      <c r="G23" s="118"/>
      <c r="H23" s="118"/>
      <c r="I23" s="118"/>
      <c r="J23" s="118">
        <f t="shared" si="0"/>
        <v>0</v>
      </c>
      <c r="K23" s="117" t="s">
        <v>501</v>
      </c>
      <c r="L23" s="124" t="s">
        <v>501</v>
      </c>
      <c r="M23" s="124"/>
      <c r="N23" s="124"/>
      <c r="O23" s="131"/>
      <c r="P23" s="132" t="s">
        <v>501</v>
      </c>
      <c r="Q23" s="132" t="s">
        <v>501</v>
      </c>
    </row>
    <row r="24" spans="1:17" x14ac:dyDescent="0.2">
      <c r="A24" s="116"/>
      <c r="B24" s="117"/>
      <c r="C24" s="117"/>
      <c r="D24" s="117"/>
      <c r="E24" s="117"/>
      <c r="F24" s="118"/>
      <c r="G24" s="118"/>
      <c r="H24" s="118"/>
      <c r="I24" s="118"/>
      <c r="J24" s="118">
        <f t="shared" si="0"/>
        <v>0</v>
      </c>
      <c r="K24" s="117" t="s">
        <v>501</v>
      </c>
      <c r="L24" s="124" t="s">
        <v>501</v>
      </c>
      <c r="M24" s="124"/>
      <c r="N24" s="124"/>
      <c r="O24" s="131"/>
      <c r="P24" s="132" t="s">
        <v>501</v>
      </c>
      <c r="Q24" s="132" t="s">
        <v>501</v>
      </c>
    </row>
    <row r="25" spans="1:17" x14ac:dyDescent="0.2">
      <c r="A25" s="116"/>
      <c r="B25" s="117"/>
      <c r="C25" s="117"/>
      <c r="D25" s="117"/>
      <c r="E25" s="117"/>
      <c r="F25" s="118"/>
      <c r="G25" s="118"/>
      <c r="H25" s="118"/>
      <c r="I25" s="118"/>
      <c r="J25" s="118">
        <f t="shared" si="0"/>
        <v>0</v>
      </c>
      <c r="K25" s="117" t="s">
        <v>501</v>
      </c>
      <c r="L25" s="124" t="s">
        <v>501</v>
      </c>
      <c r="M25" s="124"/>
      <c r="N25" s="124"/>
      <c r="O25" s="131"/>
      <c r="P25" s="132" t="s">
        <v>501</v>
      </c>
      <c r="Q25" s="132" t="s">
        <v>501</v>
      </c>
    </row>
    <row r="26" spans="1:17" x14ac:dyDescent="0.2">
      <c r="A26" s="116"/>
      <c r="B26" s="117"/>
      <c r="C26" s="117"/>
      <c r="D26" s="117"/>
      <c r="E26" s="117"/>
      <c r="F26" s="118"/>
      <c r="G26" s="118"/>
      <c r="H26" s="118"/>
      <c r="I26" s="118"/>
      <c r="J26" s="118">
        <f t="shared" si="0"/>
        <v>0</v>
      </c>
      <c r="K26" s="117" t="s">
        <v>501</v>
      </c>
      <c r="L26" s="124" t="s">
        <v>501</v>
      </c>
      <c r="M26" s="124"/>
      <c r="N26" s="124"/>
      <c r="O26" s="131"/>
      <c r="P26" s="132" t="s">
        <v>501</v>
      </c>
      <c r="Q26" s="132" t="s">
        <v>501</v>
      </c>
    </row>
    <row r="27" spans="1:17" x14ac:dyDescent="0.2">
      <c r="A27" s="116"/>
      <c r="B27" s="117"/>
      <c r="C27" s="117"/>
      <c r="D27" s="117"/>
      <c r="E27" s="117"/>
      <c r="F27" s="118"/>
      <c r="G27" s="118"/>
      <c r="H27" s="118"/>
      <c r="I27" s="118"/>
      <c r="J27" s="118">
        <f t="shared" si="0"/>
        <v>0</v>
      </c>
      <c r="K27" s="117" t="s">
        <v>501</v>
      </c>
      <c r="L27" s="124" t="s">
        <v>501</v>
      </c>
      <c r="M27" s="124"/>
      <c r="N27" s="124"/>
      <c r="O27" s="131"/>
      <c r="P27" s="132" t="s">
        <v>501</v>
      </c>
      <c r="Q27" s="132" t="s">
        <v>501</v>
      </c>
    </row>
    <row r="28" spans="1:17" x14ac:dyDescent="0.2">
      <c r="A28" s="116"/>
      <c r="B28" s="117"/>
      <c r="C28" s="117"/>
      <c r="D28" s="117"/>
      <c r="E28" s="117"/>
      <c r="F28" s="118"/>
      <c r="G28" s="118"/>
      <c r="H28" s="118"/>
      <c r="I28" s="118"/>
      <c r="J28" s="118">
        <f t="shared" si="0"/>
        <v>0</v>
      </c>
      <c r="K28" s="117" t="s">
        <v>501</v>
      </c>
      <c r="L28" s="124" t="s">
        <v>501</v>
      </c>
      <c r="M28" s="124"/>
      <c r="N28" s="124"/>
      <c r="O28" s="131"/>
      <c r="P28" s="132" t="s">
        <v>501</v>
      </c>
      <c r="Q28" s="132" t="s">
        <v>501</v>
      </c>
    </row>
    <row r="29" spans="1:17" x14ac:dyDescent="0.2">
      <c r="A29" s="116"/>
      <c r="B29" s="117"/>
      <c r="C29" s="117"/>
      <c r="D29" s="117"/>
      <c r="E29" s="117"/>
      <c r="F29" s="118"/>
      <c r="G29" s="118"/>
      <c r="H29" s="118"/>
      <c r="I29" s="118"/>
      <c r="J29" s="118">
        <f t="shared" si="0"/>
        <v>0</v>
      </c>
      <c r="K29" s="117" t="s">
        <v>501</v>
      </c>
      <c r="L29" s="124" t="s">
        <v>501</v>
      </c>
      <c r="M29" s="124"/>
      <c r="N29" s="124"/>
      <c r="O29" s="131"/>
      <c r="P29" s="132" t="s">
        <v>501</v>
      </c>
      <c r="Q29" s="132" t="s">
        <v>501</v>
      </c>
    </row>
    <row r="30" spans="1:17" x14ac:dyDescent="0.2">
      <c r="A30" s="116"/>
      <c r="B30" s="117"/>
      <c r="C30" s="117"/>
      <c r="D30" s="117"/>
      <c r="E30" s="117"/>
      <c r="F30" s="118"/>
      <c r="G30" s="118"/>
      <c r="H30" s="118"/>
      <c r="I30" s="118"/>
      <c r="J30" s="118">
        <f t="shared" si="0"/>
        <v>0</v>
      </c>
      <c r="K30" s="117" t="s">
        <v>501</v>
      </c>
      <c r="L30" s="124" t="s">
        <v>501</v>
      </c>
      <c r="M30" s="124"/>
      <c r="N30" s="124"/>
      <c r="O30" s="131"/>
      <c r="P30" s="132" t="s">
        <v>501</v>
      </c>
      <c r="Q30" s="132" t="s">
        <v>501</v>
      </c>
    </row>
    <row r="31" spans="1:17" x14ac:dyDescent="0.2">
      <c r="A31" s="116"/>
      <c r="B31" s="117"/>
      <c r="C31" s="117"/>
      <c r="D31" s="117"/>
      <c r="E31" s="117"/>
      <c r="F31" s="118"/>
      <c r="G31" s="118"/>
      <c r="H31" s="118"/>
      <c r="I31" s="118"/>
      <c r="J31" s="118">
        <f t="shared" si="0"/>
        <v>0</v>
      </c>
      <c r="K31" s="117" t="s">
        <v>501</v>
      </c>
      <c r="L31" s="124" t="s">
        <v>501</v>
      </c>
      <c r="M31" s="124"/>
      <c r="N31" s="124"/>
      <c r="O31" s="131"/>
      <c r="P31" s="132" t="s">
        <v>501</v>
      </c>
      <c r="Q31" s="132" t="s">
        <v>501</v>
      </c>
    </row>
    <row r="32" spans="1:17" x14ac:dyDescent="0.2">
      <c r="A32" s="116"/>
      <c r="B32" s="117"/>
      <c r="C32" s="117"/>
      <c r="D32" s="117"/>
      <c r="E32" s="117"/>
      <c r="F32" s="118"/>
      <c r="G32" s="118"/>
      <c r="H32" s="118"/>
      <c r="I32" s="118"/>
      <c r="J32" s="118">
        <f t="shared" si="0"/>
        <v>0</v>
      </c>
      <c r="K32" s="117" t="s">
        <v>501</v>
      </c>
      <c r="L32" s="124" t="s">
        <v>501</v>
      </c>
      <c r="M32" s="124"/>
      <c r="N32" s="124"/>
      <c r="O32" s="131"/>
      <c r="P32" s="132" t="s">
        <v>501</v>
      </c>
      <c r="Q32" s="132" t="s">
        <v>501</v>
      </c>
    </row>
    <row r="33" spans="1:17" x14ac:dyDescent="0.2">
      <c r="A33" s="116"/>
      <c r="B33" s="117"/>
      <c r="C33" s="117"/>
      <c r="D33" s="117"/>
      <c r="E33" s="117"/>
      <c r="F33" s="118"/>
      <c r="G33" s="118"/>
      <c r="H33" s="118"/>
      <c r="I33" s="118"/>
      <c r="J33" s="118">
        <f t="shared" si="0"/>
        <v>0</v>
      </c>
      <c r="K33" s="117" t="s">
        <v>501</v>
      </c>
      <c r="L33" s="124" t="s">
        <v>501</v>
      </c>
      <c r="M33" s="124"/>
      <c r="N33" s="124"/>
      <c r="O33" s="131"/>
      <c r="P33" s="132" t="s">
        <v>501</v>
      </c>
      <c r="Q33" s="132" t="s">
        <v>501</v>
      </c>
    </row>
    <row r="34" spans="1:17" x14ac:dyDescent="0.2">
      <c r="A34" s="116"/>
      <c r="B34" s="117"/>
      <c r="C34" s="117"/>
      <c r="D34" s="117"/>
      <c r="E34" s="117"/>
      <c r="F34" s="118"/>
      <c r="G34" s="118"/>
      <c r="H34" s="118"/>
      <c r="I34" s="118"/>
      <c r="J34" s="118">
        <f t="shared" si="0"/>
        <v>0</v>
      </c>
      <c r="K34" s="117" t="s">
        <v>501</v>
      </c>
      <c r="L34" s="124" t="s">
        <v>501</v>
      </c>
      <c r="M34" s="124"/>
      <c r="N34" s="124"/>
      <c r="O34" s="131"/>
      <c r="P34" s="132" t="s">
        <v>501</v>
      </c>
      <c r="Q34" s="132" t="s">
        <v>501</v>
      </c>
    </row>
    <row r="35" spans="1:17" x14ac:dyDescent="0.2">
      <c r="A35" s="116"/>
      <c r="B35" s="117"/>
      <c r="C35" s="117"/>
      <c r="D35" s="117"/>
      <c r="E35" s="117"/>
      <c r="F35" s="118"/>
      <c r="G35" s="118"/>
      <c r="H35" s="118"/>
      <c r="I35" s="118"/>
      <c r="J35" s="118">
        <f t="shared" si="0"/>
        <v>0</v>
      </c>
      <c r="K35" s="117" t="s">
        <v>501</v>
      </c>
      <c r="L35" s="124" t="s">
        <v>501</v>
      </c>
      <c r="M35" s="124"/>
      <c r="N35" s="124"/>
      <c r="O35" s="131"/>
      <c r="P35" s="132" t="s">
        <v>501</v>
      </c>
      <c r="Q35" s="132" t="s">
        <v>501</v>
      </c>
    </row>
    <row r="36" spans="1:17" x14ac:dyDescent="0.2">
      <c r="A36" s="116"/>
      <c r="B36" s="117"/>
      <c r="C36" s="117"/>
      <c r="D36" s="117"/>
      <c r="E36" s="117"/>
      <c r="F36" s="118"/>
      <c r="G36" s="118"/>
      <c r="H36" s="118"/>
      <c r="I36" s="118"/>
      <c r="J36" s="118">
        <f t="shared" si="0"/>
        <v>0</v>
      </c>
      <c r="K36" s="117" t="s">
        <v>501</v>
      </c>
      <c r="L36" s="124" t="s">
        <v>501</v>
      </c>
      <c r="M36" s="124"/>
      <c r="N36" s="124"/>
      <c r="O36" s="131"/>
      <c r="P36" s="132" t="s">
        <v>501</v>
      </c>
      <c r="Q36" s="132" t="s">
        <v>501</v>
      </c>
    </row>
    <row r="37" spans="1:17" x14ac:dyDescent="0.2">
      <c r="A37" s="116"/>
      <c r="B37" s="117"/>
      <c r="C37" s="117"/>
      <c r="D37" s="117"/>
      <c r="E37" s="117"/>
      <c r="F37" s="118"/>
      <c r="G37" s="118"/>
      <c r="H37" s="118"/>
      <c r="I37" s="118"/>
      <c r="J37" s="118">
        <f t="shared" si="0"/>
        <v>0</v>
      </c>
      <c r="K37" s="117" t="s">
        <v>501</v>
      </c>
      <c r="L37" s="124" t="s">
        <v>501</v>
      </c>
      <c r="M37" s="124"/>
      <c r="N37" s="124"/>
      <c r="O37" s="131"/>
      <c r="P37" s="132" t="s">
        <v>501</v>
      </c>
      <c r="Q37" s="132" t="s">
        <v>501</v>
      </c>
    </row>
    <row r="38" spans="1:17" x14ac:dyDescent="0.2">
      <c r="A38" s="116"/>
      <c r="B38" s="117"/>
      <c r="C38" s="117"/>
      <c r="D38" s="117"/>
      <c r="E38" s="117"/>
      <c r="F38" s="118"/>
      <c r="G38" s="118"/>
      <c r="H38" s="118"/>
      <c r="I38" s="118"/>
      <c r="J38" s="118">
        <f t="shared" si="0"/>
        <v>0</v>
      </c>
      <c r="K38" s="117" t="s">
        <v>501</v>
      </c>
      <c r="L38" s="124" t="s">
        <v>501</v>
      </c>
      <c r="M38" s="124"/>
      <c r="N38" s="124"/>
      <c r="O38" s="131"/>
      <c r="P38" s="132" t="s">
        <v>501</v>
      </c>
      <c r="Q38" s="132" t="s">
        <v>501</v>
      </c>
    </row>
    <row r="39" spans="1:17" x14ac:dyDescent="0.2">
      <c r="A39" s="116"/>
      <c r="B39" s="117"/>
      <c r="C39" s="117"/>
      <c r="D39" s="117"/>
      <c r="E39" s="117"/>
      <c r="F39" s="118"/>
      <c r="G39" s="118"/>
      <c r="H39" s="118"/>
      <c r="I39" s="118"/>
      <c r="J39" s="118">
        <f t="shared" si="0"/>
        <v>0</v>
      </c>
      <c r="K39" s="117" t="s">
        <v>501</v>
      </c>
      <c r="L39" s="124" t="s">
        <v>501</v>
      </c>
      <c r="M39" s="124"/>
      <c r="N39" s="124"/>
      <c r="O39" s="131"/>
      <c r="P39" s="132" t="s">
        <v>501</v>
      </c>
      <c r="Q39" s="132" t="s">
        <v>501</v>
      </c>
    </row>
    <row r="40" spans="1:17" x14ac:dyDescent="0.2">
      <c r="A40" s="116"/>
      <c r="B40" s="117"/>
      <c r="C40" s="117"/>
      <c r="D40" s="117"/>
      <c r="E40" s="117"/>
      <c r="F40" s="118"/>
      <c r="G40" s="118"/>
      <c r="H40" s="118"/>
      <c r="I40" s="118"/>
      <c r="J40" s="118">
        <f t="shared" si="0"/>
        <v>0</v>
      </c>
      <c r="K40" s="117" t="s">
        <v>501</v>
      </c>
      <c r="L40" s="124" t="s">
        <v>501</v>
      </c>
      <c r="M40" s="124"/>
      <c r="N40" s="124"/>
      <c r="O40" s="131"/>
      <c r="P40" s="132" t="s">
        <v>501</v>
      </c>
      <c r="Q40" s="132" t="s">
        <v>501</v>
      </c>
    </row>
    <row r="41" spans="1:17" x14ac:dyDescent="0.2">
      <c r="A41" s="116"/>
      <c r="B41" s="117"/>
      <c r="C41" s="117"/>
      <c r="D41" s="117"/>
      <c r="E41" s="117"/>
      <c r="F41" s="118"/>
      <c r="G41" s="118"/>
      <c r="H41" s="118"/>
      <c r="I41" s="118"/>
      <c r="J41" s="118">
        <f t="shared" si="0"/>
        <v>0</v>
      </c>
      <c r="K41" s="117" t="s">
        <v>501</v>
      </c>
      <c r="L41" s="124" t="s">
        <v>501</v>
      </c>
      <c r="M41" s="124"/>
      <c r="N41" s="124"/>
      <c r="O41" s="131"/>
      <c r="P41" s="132" t="s">
        <v>501</v>
      </c>
      <c r="Q41" s="132" t="s">
        <v>501</v>
      </c>
    </row>
    <row r="42" spans="1:17" x14ac:dyDescent="0.2">
      <c r="A42" s="116"/>
      <c r="B42" s="117"/>
      <c r="C42" s="117"/>
      <c r="D42" s="117"/>
      <c r="E42" s="117"/>
      <c r="F42" s="118"/>
      <c r="G42" s="118"/>
      <c r="H42" s="118"/>
      <c r="I42" s="118"/>
      <c r="J42" s="118">
        <f t="shared" si="0"/>
        <v>0</v>
      </c>
      <c r="K42" s="117" t="s">
        <v>501</v>
      </c>
      <c r="L42" s="124" t="s">
        <v>501</v>
      </c>
      <c r="M42" s="124"/>
      <c r="N42" s="124"/>
      <c r="O42" s="131"/>
      <c r="P42" s="132" t="s">
        <v>501</v>
      </c>
      <c r="Q42" s="132" t="s">
        <v>501</v>
      </c>
    </row>
    <row r="43" spans="1:17" x14ac:dyDescent="0.2">
      <c r="A43" s="116"/>
      <c r="B43" s="117"/>
      <c r="C43" s="117"/>
      <c r="D43" s="117"/>
      <c r="E43" s="117"/>
      <c r="F43" s="118"/>
      <c r="G43" s="118"/>
      <c r="H43" s="118"/>
      <c r="I43" s="118"/>
      <c r="J43" s="118">
        <f t="shared" si="0"/>
        <v>0</v>
      </c>
      <c r="K43" s="117" t="s">
        <v>501</v>
      </c>
      <c r="L43" s="124" t="s">
        <v>501</v>
      </c>
      <c r="M43" s="124"/>
      <c r="N43" s="124"/>
      <c r="O43" s="131"/>
      <c r="P43" s="132" t="s">
        <v>501</v>
      </c>
      <c r="Q43" s="132" t="s">
        <v>501</v>
      </c>
    </row>
  </sheetData>
  <dataValidations count="2">
    <dataValidation type="list" allowBlank="1" showInputMessage="1" showErrorMessage="1" sqref="K2:K43 P2:Q43">
      <formula1>"&lt;Select&gt;,Y,N"</formula1>
    </dataValidation>
    <dataValidation type="list" allowBlank="1" showInputMessage="1" showErrorMessage="1" sqref="L2:L43">
      <formula1>"&lt;Select&gt;,Off Track, At Risk, Complete, Not Started,OnTrack"</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2060"/>
    <outlinePr summaryBelow="0" summaryRight="0"/>
    <pageSetUpPr fitToPage="1"/>
  </sheetPr>
  <dimension ref="A1:FE9978"/>
  <sheetViews>
    <sheetView showGridLines="0" tabSelected="1" topLeftCell="A8" zoomScale="85" zoomScaleNormal="85" workbookViewId="0">
      <pane xSplit="5" ySplit="2" topLeftCell="F10" activePane="bottomRight" state="frozen"/>
      <selection activeCell="A8" sqref="A8"/>
      <selection pane="topRight" activeCell="F8" sqref="F8"/>
      <selection pane="bottomLeft" activeCell="A10" sqref="A10"/>
      <selection pane="bottomRight" activeCell="G13" sqref="G13"/>
    </sheetView>
  </sheetViews>
  <sheetFormatPr defaultColWidth="9.140625" defaultRowHeight="12.75" x14ac:dyDescent="0.2"/>
  <cols>
    <col min="1" max="1" width="13.5703125" style="16" customWidth="1"/>
    <col min="2" max="2" width="20.7109375" style="12" customWidth="1"/>
    <col min="3" max="3" width="22.7109375" style="13" hidden="1" customWidth="1"/>
    <col min="4" max="4" width="20.140625" style="13" hidden="1" customWidth="1"/>
    <col min="5" max="5" width="30.7109375" style="13" customWidth="1"/>
    <col min="6" max="6" width="30.140625" style="12" customWidth="1"/>
    <col min="7" max="7" width="20.7109375" style="12" customWidth="1"/>
    <col min="8" max="8" width="28.85546875" style="12" customWidth="1"/>
    <col min="9" max="9" width="34.28515625" style="12" customWidth="1"/>
    <col min="10" max="10" width="25.85546875" style="12" customWidth="1"/>
    <col min="11" max="12" width="20.7109375" style="12" customWidth="1"/>
    <col min="13" max="13" width="20.7109375" style="13" hidden="1" customWidth="1"/>
    <col min="14" max="14" width="40.7109375" style="13" hidden="1" customWidth="1"/>
    <col min="15" max="16" width="20.7109375" style="12" customWidth="1"/>
    <col min="17" max="17" width="60.7109375" style="12" customWidth="1"/>
    <col min="18" max="18" width="12.5703125" style="12" customWidth="1"/>
    <col min="19" max="19" width="10.7109375" style="12" customWidth="1"/>
    <col min="20" max="20" width="13.42578125" style="12" customWidth="1"/>
    <col min="21" max="22" width="10.7109375" style="12" customWidth="1"/>
    <col min="23" max="23" width="12.28515625" style="12" customWidth="1"/>
    <col min="24" max="24" width="14" style="12" customWidth="1"/>
    <col min="25" max="25" width="38.140625" style="12" customWidth="1"/>
    <col min="26" max="26" width="39" style="12" customWidth="1"/>
    <col min="27" max="27" width="18.42578125" style="12" customWidth="1"/>
    <col min="28" max="29" width="10.7109375" style="12" customWidth="1"/>
    <col min="30" max="30" width="11.28515625" style="12" customWidth="1"/>
    <col min="31" max="32" width="33.42578125" style="12" customWidth="1"/>
    <col min="33" max="33" width="17.7109375" style="12" customWidth="1"/>
    <col min="34" max="34" width="37.140625" style="12" customWidth="1"/>
    <col min="35" max="35" width="25.85546875" style="12" customWidth="1"/>
    <col min="36" max="36" width="22.5703125" style="12" customWidth="1"/>
    <col min="37" max="37" width="20.85546875" style="12" customWidth="1"/>
    <col min="38" max="38" width="20.140625" style="16" customWidth="1"/>
    <col min="39" max="39" width="12" style="16" customWidth="1"/>
    <col min="40" max="40" width="29.5703125" style="16" customWidth="1"/>
    <col min="41" max="41" width="13" style="16" bestFit="1" customWidth="1"/>
    <col min="42" max="42" width="20.5703125" style="16" customWidth="1"/>
    <col min="43" max="43" width="23.42578125" style="16" customWidth="1"/>
    <col min="44" max="44" width="21" style="16" customWidth="1"/>
    <col min="45" max="45" width="33.28515625" style="16" customWidth="1"/>
    <col min="46" max="46" width="22.7109375" style="16" customWidth="1"/>
    <col min="47" max="47" width="23.42578125" style="16" customWidth="1"/>
    <col min="48" max="48" width="13.28515625" style="16" customWidth="1"/>
    <col min="49" max="49" width="10.7109375" style="16" customWidth="1"/>
    <col min="50" max="50" width="29.85546875" style="16" customWidth="1"/>
    <col min="51" max="51" width="61" style="16" customWidth="1"/>
    <col min="52" max="52" width="35.42578125" style="16" customWidth="1"/>
    <col min="53" max="53" width="61" style="16" customWidth="1"/>
    <col min="54" max="54" width="35.42578125" style="16" customWidth="1"/>
    <col min="55" max="55" width="40.140625" style="16" customWidth="1"/>
    <col min="56" max="56" width="15.28515625" style="279" hidden="1" customWidth="1"/>
    <col min="57" max="57" width="15.42578125" style="279" hidden="1" customWidth="1"/>
    <col min="58" max="58" width="17.85546875" style="279" bestFit="1" customWidth="1"/>
    <col min="59" max="16384" width="9.140625" style="16"/>
  </cols>
  <sheetData>
    <row r="1" spans="1:58" s="20" customFormat="1" ht="33.75" customHeight="1" x14ac:dyDescent="0.35">
      <c r="C1" s="21" t="s">
        <v>167</v>
      </c>
      <c r="G1" s="22"/>
      <c r="H1" s="22"/>
      <c r="I1" s="22"/>
      <c r="J1" s="22"/>
      <c r="K1" s="22"/>
      <c r="L1" s="22"/>
      <c r="O1" s="22"/>
      <c r="P1" s="22"/>
      <c r="Q1" s="22"/>
      <c r="R1" s="22"/>
      <c r="S1" s="22"/>
      <c r="T1" s="22"/>
      <c r="U1" s="22"/>
      <c r="V1" s="22"/>
      <c r="W1" s="22"/>
      <c r="X1" s="22"/>
      <c r="Y1" s="22"/>
      <c r="Z1" s="22"/>
      <c r="AA1" s="22"/>
      <c r="AB1" s="22"/>
      <c r="AC1" s="22"/>
      <c r="AD1" s="22"/>
      <c r="AE1" s="22"/>
      <c r="AF1" s="22"/>
      <c r="AG1" s="22"/>
      <c r="AH1" s="22"/>
      <c r="AI1" s="22"/>
      <c r="AJ1" s="22"/>
      <c r="AK1" s="22"/>
      <c r="BD1" s="22"/>
      <c r="BE1" s="22"/>
      <c r="BF1" s="22"/>
    </row>
    <row r="2" spans="1:58" x14ac:dyDescent="0.2">
      <c r="A2" s="17"/>
      <c r="B2" s="4"/>
      <c r="C2" s="4"/>
      <c r="D2" s="5"/>
      <c r="E2" s="5"/>
      <c r="F2" s="5"/>
      <c r="G2" s="23"/>
      <c r="H2" s="23"/>
      <c r="I2" s="23"/>
      <c r="J2" s="23"/>
      <c r="K2" s="23"/>
      <c r="L2" s="23"/>
      <c r="M2" s="5"/>
      <c r="N2" s="5"/>
      <c r="O2" s="23"/>
      <c r="P2" s="23"/>
      <c r="Q2" s="23"/>
      <c r="R2" s="23"/>
      <c r="S2" s="23"/>
      <c r="T2" s="23"/>
      <c r="U2" s="23"/>
      <c r="V2" s="23"/>
      <c r="W2" s="23"/>
      <c r="X2" s="23"/>
      <c r="Y2" s="23"/>
      <c r="Z2" s="23"/>
      <c r="AA2" s="23"/>
      <c r="AB2" s="23"/>
      <c r="AC2" s="23"/>
      <c r="AD2" s="23"/>
      <c r="AE2" s="23"/>
      <c r="AF2" s="23"/>
      <c r="AG2" s="23"/>
      <c r="AH2" s="23"/>
      <c r="AI2" s="23"/>
      <c r="AJ2" s="23"/>
      <c r="AK2" s="23"/>
    </row>
    <row r="3" spans="1:58" x14ac:dyDescent="0.2">
      <c r="A3" s="17"/>
      <c r="B3" s="4"/>
      <c r="C3" s="4"/>
      <c r="D3" s="5"/>
      <c r="E3" s="5"/>
      <c r="F3" s="5"/>
      <c r="G3" s="23"/>
      <c r="H3" s="23"/>
      <c r="I3" s="23"/>
      <c r="J3" s="23"/>
      <c r="K3" s="23"/>
      <c r="L3" s="23"/>
      <c r="M3" s="5"/>
      <c r="N3" s="5"/>
      <c r="O3" s="23"/>
      <c r="P3" s="23"/>
      <c r="Q3" s="23"/>
      <c r="R3" s="23"/>
      <c r="S3" s="23"/>
      <c r="T3" s="23"/>
      <c r="U3" s="23"/>
      <c r="V3" s="23"/>
      <c r="W3" s="23"/>
      <c r="X3" s="23"/>
      <c r="Y3" s="23"/>
      <c r="Z3" s="23"/>
      <c r="AA3" s="23"/>
      <c r="AB3" s="23"/>
      <c r="AC3" s="23"/>
      <c r="AD3" s="23"/>
      <c r="AE3" s="23"/>
      <c r="AF3" s="23"/>
      <c r="AG3" s="23"/>
      <c r="AH3" s="23"/>
      <c r="AI3" s="23"/>
      <c r="AJ3" s="23"/>
      <c r="AK3" s="23"/>
    </row>
    <row r="4" spans="1:58" ht="26.25" x14ac:dyDescent="0.2">
      <c r="A4" s="17"/>
      <c r="B4" s="6" t="s">
        <v>246</v>
      </c>
      <c r="C4" s="4"/>
      <c r="D4" s="5"/>
      <c r="E4" s="5"/>
      <c r="F4" s="5"/>
      <c r="G4" s="23"/>
      <c r="H4" s="23"/>
      <c r="I4" s="23"/>
      <c r="J4" s="23"/>
      <c r="K4" s="23"/>
      <c r="L4" s="23"/>
      <c r="M4" s="5"/>
      <c r="N4" s="5"/>
      <c r="O4" s="23"/>
      <c r="P4" s="23"/>
      <c r="Q4" s="23"/>
      <c r="R4" s="23"/>
      <c r="S4" s="23"/>
      <c r="T4" s="23"/>
      <c r="U4" s="23"/>
      <c r="V4" s="23"/>
      <c r="W4" s="23"/>
      <c r="X4" s="23"/>
      <c r="Y4" s="23"/>
      <c r="Z4" s="23"/>
      <c r="AA4" s="23"/>
      <c r="AB4" s="23"/>
      <c r="AC4" s="23"/>
      <c r="AD4" s="23"/>
      <c r="AE4" s="23"/>
      <c r="AF4" s="23"/>
      <c r="AG4" s="23"/>
      <c r="AH4" s="23"/>
      <c r="AI4" s="23"/>
      <c r="AJ4" s="23"/>
      <c r="AK4" s="23"/>
    </row>
    <row r="5" spans="1:58" ht="15" x14ac:dyDescent="0.25">
      <c r="A5" s="17"/>
      <c r="B5" s="14" t="s">
        <v>168</v>
      </c>
      <c r="C5" s="30">
        <f ca="1">NOW()</f>
        <v>42419.412449768519</v>
      </c>
      <c r="D5" s="5"/>
      <c r="E5" s="5"/>
      <c r="F5" s="5"/>
      <c r="G5" s="23"/>
      <c r="H5" s="23"/>
      <c r="I5" s="23"/>
      <c r="J5" s="23"/>
      <c r="K5" s="23"/>
      <c r="L5" s="23"/>
      <c r="M5" s="5"/>
      <c r="N5" s="5"/>
      <c r="O5" s="23"/>
      <c r="P5" s="23"/>
      <c r="Q5" s="23"/>
      <c r="R5" s="23"/>
      <c r="S5" s="23"/>
      <c r="T5" s="23"/>
      <c r="U5" s="23"/>
      <c r="V5" s="23"/>
      <c r="W5" s="23"/>
      <c r="X5" s="23"/>
      <c r="Y5" s="23"/>
      <c r="Z5" s="23"/>
      <c r="AA5" s="23"/>
      <c r="AB5" s="23"/>
      <c r="AC5" s="23"/>
      <c r="AD5" s="23"/>
      <c r="AE5" s="23"/>
      <c r="AF5" s="23"/>
      <c r="AG5" s="23"/>
      <c r="AH5" s="23"/>
      <c r="AI5" s="23"/>
      <c r="AJ5" s="23"/>
      <c r="AK5" s="23"/>
    </row>
    <row r="6" spans="1:58" s="7" customFormat="1" ht="12" customHeight="1" x14ac:dyDescent="0.2">
      <c r="B6" s="8"/>
      <c r="C6" s="9"/>
      <c r="D6" s="10"/>
      <c r="E6" s="10"/>
      <c r="F6" s="8"/>
      <c r="G6" s="8"/>
      <c r="H6" s="8"/>
      <c r="I6" s="8"/>
      <c r="J6" s="8"/>
      <c r="K6" s="8"/>
      <c r="L6" s="8"/>
      <c r="M6" s="10"/>
      <c r="N6" s="10"/>
      <c r="O6" s="8"/>
      <c r="P6" s="8"/>
      <c r="Q6" s="8"/>
      <c r="R6" s="8"/>
      <c r="S6" s="8"/>
      <c r="T6" s="8"/>
      <c r="U6" s="8"/>
      <c r="V6" s="8"/>
      <c r="W6" s="8"/>
      <c r="X6" s="8"/>
      <c r="Y6" s="8"/>
      <c r="Z6" s="8"/>
      <c r="AA6" s="8"/>
      <c r="AB6" s="8"/>
      <c r="AC6" s="8"/>
      <c r="AD6" s="8"/>
      <c r="AE6" s="8"/>
      <c r="AF6" s="8"/>
      <c r="AG6" s="8"/>
      <c r="AH6" s="8"/>
      <c r="AI6" s="8"/>
      <c r="AJ6" s="8"/>
      <c r="AK6" s="8"/>
      <c r="BD6" s="115"/>
      <c r="BE6" s="115"/>
      <c r="BF6" s="115"/>
    </row>
    <row r="7" spans="1:58" s="7" customFormat="1" ht="12" customHeight="1" x14ac:dyDescent="0.2">
      <c r="B7" s="8"/>
      <c r="C7" s="9"/>
      <c r="D7" s="10"/>
      <c r="E7" s="10"/>
      <c r="F7" s="8"/>
      <c r="G7" s="25"/>
      <c r="H7" s="8"/>
      <c r="I7" s="8"/>
      <c r="J7" s="8"/>
      <c r="K7" s="8"/>
      <c r="L7" s="8"/>
      <c r="M7" s="10"/>
      <c r="N7" s="10"/>
      <c r="O7" s="8"/>
      <c r="P7" s="8"/>
      <c r="Q7" s="8"/>
      <c r="R7" s="8"/>
      <c r="S7" s="8"/>
      <c r="T7" s="8"/>
      <c r="U7" s="8"/>
      <c r="V7" s="8"/>
      <c r="W7" s="8"/>
      <c r="X7" s="8"/>
      <c r="Y7" s="8"/>
      <c r="Z7" s="8"/>
      <c r="AA7" s="8"/>
      <c r="AB7" s="8"/>
      <c r="AC7" s="8"/>
      <c r="AD7" s="8"/>
      <c r="AE7" s="8"/>
      <c r="AF7" s="8"/>
      <c r="AG7" s="8"/>
      <c r="AH7" s="8"/>
      <c r="AI7" s="8"/>
      <c r="AJ7" s="8"/>
      <c r="AK7" s="8"/>
      <c r="BD7" s="115"/>
      <c r="BE7" s="115"/>
      <c r="BF7" s="115"/>
    </row>
    <row r="8" spans="1:58" s="7" customFormat="1" ht="34.5" customHeight="1" x14ac:dyDescent="0.2">
      <c r="B8" s="291" t="s">
        <v>213</v>
      </c>
      <c r="C8" s="291"/>
      <c r="D8" s="291"/>
      <c r="E8" s="291"/>
      <c r="F8" s="291"/>
      <c r="G8" s="291"/>
      <c r="H8" s="291"/>
      <c r="I8" s="291"/>
      <c r="J8" s="291"/>
      <c r="K8" s="291"/>
      <c r="L8" s="291"/>
      <c r="M8" s="291"/>
      <c r="N8" s="291"/>
      <c r="O8" s="291"/>
      <c r="P8" s="291"/>
      <c r="Q8" s="292"/>
      <c r="R8" s="288" t="s">
        <v>214</v>
      </c>
      <c r="S8" s="289"/>
      <c r="T8" s="289"/>
      <c r="U8" s="289"/>
      <c r="V8" s="289"/>
      <c r="W8" s="289"/>
      <c r="X8" s="289"/>
      <c r="Y8" s="289"/>
      <c r="Z8" s="289"/>
      <c r="AA8" s="289"/>
      <c r="AB8" s="289"/>
      <c r="AC8" s="289"/>
      <c r="AD8" s="289"/>
      <c r="AE8" s="289"/>
      <c r="AF8" s="289"/>
      <c r="AG8" s="289"/>
      <c r="AH8" s="289"/>
      <c r="AI8" s="289"/>
      <c r="AJ8" s="289"/>
      <c r="AK8" s="289"/>
      <c r="AL8" s="289"/>
      <c r="AM8" s="289"/>
      <c r="AN8" s="289"/>
      <c r="AO8" s="289"/>
      <c r="AP8" s="289"/>
      <c r="AQ8" s="289"/>
      <c r="AR8" s="289"/>
      <c r="AS8" s="289"/>
      <c r="AT8" s="289"/>
      <c r="AU8" s="289"/>
      <c r="AV8" s="289"/>
      <c r="AW8" s="290"/>
      <c r="AX8" s="120"/>
      <c r="AY8" s="128"/>
      <c r="AZ8" s="128"/>
      <c r="BA8" s="128"/>
      <c r="BB8" s="128"/>
      <c r="BC8" s="128"/>
      <c r="BD8" s="115"/>
      <c r="BE8" s="115"/>
      <c r="BF8" s="115"/>
    </row>
    <row r="9" spans="1:58" s="11" customFormat="1" ht="92.25" customHeight="1" x14ac:dyDescent="0.2">
      <c r="A9" s="11" t="s">
        <v>490</v>
      </c>
      <c r="B9" s="153" t="s">
        <v>217</v>
      </c>
      <c r="C9" s="32" t="s">
        <v>239</v>
      </c>
      <c r="D9" s="32" t="s">
        <v>240</v>
      </c>
      <c r="E9" s="32" t="s">
        <v>218</v>
      </c>
      <c r="F9" s="32" t="s">
        <v>173</v>
      </c>
      <c r="G9" s="32" t="s">
        <v>215</v>
      </c>
      <c r="H9" s="154" t="s">
        <v>629</v>
      </c>
      <c r="I9" s="154" t="s">
        <v>170</v>
      </c>
      <c r="J9" s="154" t="s">
        <v>169</v>
      </c>
      <c r="K9" s="32" t="s">
        <v>788</v>
      </c>
      <c r="L9" s="154" t="s">
        <v>172</v>
      </c>
      <c r="M9" s="32" t="s">
        <v>222</v>
      </c>
      <c r="N9" s="32" t="s">
        <v>242</v>
      </c>
      <c r="O9" s="32" t="s">
        <v>74</v>
      </c>
      <c r="P9" s="154" t="s">
        <v>171</v>
      </c>
      <c r="Q9" s="154" t="s">
        <v>519</v>
      </c>
      <c r="R9" s="43" t="s">
        <v>188</v>
      </c>
      <c r="S9" s="43" t="s">
        <v>92</v>
      </c>
      <c r="T9" s="43" t="s">
        <v>90</v>
      </c>
      <c r="U9" s="43" t="s">
        <v>77</v>
      </c>
      <c r="V9" s="43" t="s">
        <v>189</v>
      </c>
      <c r="W9" s="43" t="s">
        <v>185</v>
      </c>
      <c r="X9" s="43" t="s">
        <v>190</v>
      </c>
      <c r="Y9" s="43" t="s">
        <v>191</v>
      </c>
      <c r="Z9" s="43" t="s">
        <v>192</v>
      </c>
      <c r="AA9" s="43" t="s">
        <v>150</v>
      </c>
      <c r="AB9" s="43" t="s">
        <v>193</v>
      </c>
      <c r="AC9" s="43" t="s">
        <v>194</v>
      </c>
      <c r="AD9" s="43" t="s">
        <v>195</v>
      </c>
      <c r="AE9" s="43" t="s">
        <v>196</v>
      </c>
      <c r="AF9" s="43" t="s">
        <v>197</v>
      </c>
      <c r="AG9" s="43" t="s">
        <v>198</v>
      </c>
      <c r="AH9" s="43" t="s">
        <v>199</v>
      </c>
      <c r="AI9" s="43" t="s">
        <v>200</v>
      </c>
      <c r="AJ9" s="43" t="s">
        <v>201</v>
      </c>
      <c r="AK9" s="43" t="s">
        <v>202</v>
      </c>
      <c r="AL9" s="43" t="s">
        <v>203</v>
      </c>
      <c r="AM9" s="43" t="s">
        <v>235</v>
      </c>
      <c r="AN9" s="43" t="s">
        <v>204</v>
      </c>
      <c r="AO9" s="43" t="s">
        <v>205</v>
      </c>
      <c r="AP9" s="43" t="s">
        <v>206</v>
      </c>
      <c r="AQ9" s="43" t="s">
        <v>207</v>
      </c>
      <c r="AR9" s="43" t="s">
        <v>208</v>
      </c>
      <c r="AS9" s="43" t="s">
        <v>212</v>
      </c>
      <c r="AT9" s="43" t="s">
        <v>108</v>
      </c>
      <c r="AU9" s="43" t="s">
        <v>236</v>
      </c>
      <c r="AV9" s="43" t="s">
        <v>209</v>
      </c>
      <c r="AW9" s="155" t="s">
        <v>210</v>
      </c>
      <c r="AX9" s="32" t="s">
        <v>512</v>
      </c>
      <c r="AY9" s="154" t="s">
        <v>514</v>
      </c>
      <c r="AZ9" s="154" t="s">
        <v>515</v>
      </c>
      <c r="BA9" s="154" t="s">
        <v>516</v>
      </c>
      <c r="BB9" s="154" t="s">
        <v>517</v>
      </c>
      <c r="BC9" s="156" t="s">
        <v>518</v>
      </c>
      <c r="BD9" s="276" t="s">
        <v>783</v>
      </c>
      <c r="BE9" s="276" t="s">
        <v>784</v>
      </c>
      <c r="BF9" s="276" t="s">
        <v>785</v>
      </c>
    </row>
    <row r="10" spans="1:58" s="11" customFormat="1" ht="63" customHeight="1" x14ac:dyDescent="0.2">
      <c r="A10" s="262" t="s">
        <v>302</v>
      </c>
      <c r="B10" s="263" t="s">
        <v>693</v>
      </c>
      <c r="C10" s="157" t="s">
        <v>714</v>
      </c>
      <c r="D10" s="157" t="s">
        <v>398</v>
      </c>
      <c r="E10" s="158" t="s">
        <v>640</v>
      </c>
      <c r="F10" s="236" t="s">
        <v>176</v>
      </c>
      <c r="G10" s="236" t="b">
        <v>1</v>
      </c>
      <c r="H10" s="161" t="s">
        <v>639</v>
      </c>
      <c r="I10" s="161">
        <v>42428</v>
      </c>
      <c r="J10" s="162"/>
      <c r="K10" s="163">
        <v>42384</v>
      </c>
      <c r="L10" s="246">
        <v>0.15</v>
      </c>
      <c r="M10" s="162"/>
      <c r="N10" s="162"/>
      <c r="O10" s="162" t="s">
        <v>466</v>
      </c>
      <c r="P10" s="166" t="s">
        <v>513</v>
      </c>
      <c r="Q10" s="162"/>
      <c r="R10" s="163"/>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4" t="str">
        <f ca="1">IF(AND('Project Plan(s) - {AT}'!$P10&lt;&gt;"On Track",'Project Plan(s) - {AT}'!$K10&lt;TODAY()+7),"Review","No  Review")</f>
        <v>No  Review</v>
      </c>
      <c r="AY10" s="162"/>
      <c r="AZ10" s="162"/>
      <c r="BA10" s="162"/>
      <c r="BB10" s="162"/>
      <c r="BC10" s="165"/>
      <c r="BD10" s="277" t="str">
        <f ca="1">IFERROR(IF(TasksTable[[#This Row],[Start Date (Calculated)]]-(TODAY()-WEEKDAY(TODAY())-1)&gt;5,"REVIEW","-"),"")</f>
        <v>-</v>
      </c>
      <c r="BE10" s="277" t="str">
        <f ca="1">IFERROR(IF(TasksTable[[#This Row],[Required Completion Date]]-(TODAY()-WEEKDAY(TODAY())-1)&gt;5,"REVIEW","-"),"")</f>
        <v>REVIEW</v>
      </c>
      <c r="BF10" s="277" t="str">
        <f ca="1">IFERROR(IF(TasksTable[[#This Row],[% Complete]]&lt;(TODAY()-TasksTable[[#This Row],[Start Date (Calculated)]])/TasksTable[[#This Row],[Days to Accomplish]],"REVIEW","-"),"-")</f>
        <v>-</v>
      </c>
    </row>
    <row r="11" spans="1:58" s="11" customFormat="1" ht="63" customHeight="1" x14ac:dyDescent="0.2">
      <c r="A11" s="262" t="s">
        <v>302</v>
      </c>
      <c r="B11" s="263" t="s">
        <v>776</v>
      </c>
      <c r="C11" s="157"/>
      <c r="D11" s="157"/>
      <c r="E11" s="158" t="s">
        <v>644</v>
      </c>
      <c r="F11" s="236" t="s">
        <v>176</v>
      </c>
      <c r="G11" s="236" t="b">
        <v>1</v>
      </c>
      <c r="H11" s="161" t="s">
        <v>643</v>
      </c>
      <c r="I11" s="161">
        <v>42475</v>
      </c>
      <c r="J11" s="162"/>
      <c r="K11" s="163">
        <v>42430</v>
      </c>
      <c r="L11" s="246">
        <v>0</v>
      </c>
      <c r="M11" s="162"/>
      <c r="N11" s="162"/>
      <c r="O11" s="162" t="s">
        <v>466</v>
      </c>
      <c r="P11" s="166" t="s">
        <v>179</v>
      </c>
      <c r="Q11" s="162"/>
      <c r="R11" s="163"/>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4"/>
      <c r="AY11" s="162"/>
      <c r="AZ11" s="162"/>
      <c r="BA11" s="162"/>
      <c r="BB11" s="162"/>
      <c r="BC11" s="165"/>
      <c r="BD11" s="280" t="str">
        <f ca="1">IFERROR(IF(TasksTable[[#This Row],[Start Date (Calculated)]]-(TODAY()-WEEKDAY(TODAY())-1)&gt;5,"REVIEW","-"),"")</f>
        <v>REVIEW</v>
      </c>
      <c r="BE11" s="280" t="str">
        <f ca="1">IFERROR(IF(TasksTable[[#This Row],[Required Completion Date]]-(TODAY()-WEEKDAY(TODAY())-1)&gt;5,"REVIEW","-"),"")</f>
        <v>REVIEW</v>
      </c>
      <c r="BF11" s="280" t="str">
        <f ca="1">IFERROR(IF(TasksTable[[#This Row],[% Complete]]&lt;(TODAY()-TasksTable[[#This Row],[Start Date (Calculated)]])/TasksTable[[#This Row],[Days to Accomplish]],"REVIEW","-"),"-")</f>
        <v>-</v>
      </c>
    </row>
    <row r="12" spans="1:58" s="11" customFormat="1" ht="63" customHeight="1" x14ac:dyDescent="0.2">
      <c r="A12" s="262" t="s">
        <v>302</v>
      </c>
      <c r="B12" s="263" t="s">
        <v>777</v>
      </c>
      <c r="C12" s="157"/>
      <c r="D12" s="157"/>
      <c r="E12" s="158" t="s">
        <v>646</v>
      </c>
      <c r="F12" s="236" t="s">
        <v>176</v>
      </c>
      <c r="G12" s="236" t="b">
        <v>1</v>
      </c>
      <c r="H12" s="161" t="s">
        <v>645</v>
      </c>
      <c r="I12" s="161">
        <v>42491</v>
      </c>
      <c r="J12" s="162"/>
      <c r="K12" s="163">
        <v>42461</v>
      </c>
      <c r="L12" s="246">
        <v>0</v>
      </c>
      <c r="M12" s="162"/>
      <c r="N12" s="162"/>
      <c r="O12" s="162" t="s">
        <v>466</v>
      </c>
      <c r="P12" s="166" t="s">
        <v>179</v>
      </c>
      <c r="Q12" s="162"/>
      <c r="R12" s="163"/>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4"/>
      <c r="AY12" s="162"/>
      <c r="AZ12" s="162"/>
      <c r="BA12" s="162"/>
      <c r="BB12" s="162"/>
      <c r="BC12" s="165"/>
      <c r="BD12" s="280" t="str">
        <f ca="1">IFERROR(IF(TasksTable[[#This Row],[Start Date (Calculated)]]-(TODAY()-WEEKDAY(TODAY())-1)&gt;5,"REVIEW","-"),"")</f>
        <v>REVIEW</v>
      </c>
      <c r="BE12" s="280" t="str">
        <f ca="1">IFERROR(IF(TasksTable[[#This Row],[Required Completion Date]]-(TODAY()-WEEKDAY(TODAY())-1)&gt;5,"REVIEW","-"),"")</f>
        <v>REVIEW</v>
      </c>
      <c r="BF12" s="280" t="str">
        <f ca="1">IFERROR(IF(TasksTable[[#This Row],[% Complete]]&lt;(TODAY()-TasksTable[[#This Row],[Start Date (Calculated)]])/TasksTable[[#This Row],[Days to Accomplish]],"REVIEW","-"),"-")</f>
        <v>-</v>
      </c>
    </row>
    <row r="13" spans="1:58" s="11" customFormat="1" ht="63" customHeight="1" x14ac:dyDescent="0.2">
      <c r="A13" s="262" t="s">
        <v>302</v>
      </c>
      <c r="B13" s="206" t="s">
        <v>695</v>
      </c>
      <c r="C13" s="157" t="s">
        <v>714</v>
      </c>
      <c r="D13" s="157" t="s">
        <v>398</v>
      </c>
      <c r="E13" s="158" t="s">
        <v>642</v>
      </c>
      <c r="F13" s="247" t="s">
        <v>176</v>
      </c>
      <c r="G13" s="247" t="b">
        <v>0</v>
      </c>
      <c r="H13" s="161" t="s">
        <v>641</v>
      </c>
      <c r="I13" s="161">
        <v>42459</v>
      </c>
      <c r="J13" s="162"/>
      <c r="K13" s="163">
        <v>42415</v>
      </c>
      <c r="L13" s="246">
        <v>0.1</v>
      </c>
      <c r="M13" s="162"/>
      <c r="N13" s="162"/>
      <c r="O13" s="162" t="s">
        <v>466</v>
      </c>
      <c r="P13" s="166" t="s">
        <v>781</v>
      </c>
      <c r="Q13" s="162"/>
      <c r="R13" s="163"/>
      <c r="S13" s="162"/>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162"/>
      <c r="AR13" s="162"/>
      <c r="AS13" s="162"/>
      <c r="AT13" s="162"/>
      <c r="AU13" s="162"/>
      <c r="AV13" s="162"/>
      <c r="AW13" s="162"/>
      <c r="AX13" s="164" t="str">
        <f ca="1">IF(AND('Project Plan(s) - {AT}'!$P13&lt;&gt;"On Track",'Project Plan(s) - {AT}'!$K13&lt;TODAY()+7),"Review","No  Review")</f>
        <v>Review</v>
      </c>
      <c r="AY13" s="162"/>
      <c r="AZ13" s="162"/>
      <c r="BA13" s="162"/>
      <c r="BB13" s="162"/>
      <c r="BC13" s="165"/>
      <c r="BD13" s="280" t="str">
        <f ca="1">IFERROR(IF(TasksTable[[#This Row],[Start Date (Calculated)]]-(TODAY()-WEEKDAY(TODAY())-1)&gt;5,"REVIEW","-"),"")</f>
        <v>-</v>
      </c>
      <c r="BE13" s="280" t="str">
        <f ca="1">IFERROR(IF(TasksTable[[#This Row],[Required Completion Date]]-(TODAY()-WEEKDAY(TODAY())-1)&gt;5,"REVIEW","-"),"")</f>
        <v>REVIEW</v>
      </c>
      <c r="BF13" s="280" t="str">
        <f ca="1">IFERROR(IF(TasksTable[[#This Row],[% Complete]]&lt;(TODAY()-TasksTable[[#This Row],[Start Date (Calculated)]])/TasksTable[[#This Row],[Days to Accomplish]],"REVIEW","-"),"-")</f>
        <v>-</v>
      </c>
    </row>
    <row r="14" spans="1:58" s="24" customFormat="1" ht="71.25" customHeight="1" x14ac:dyDescent="0.2">
      <c r="A14" s="262" t="s">
        <v>302</v>
      </c>
      <c r="B14" s="263" t="s">
        <v>397</v>
      </c>
      <c r="C14" s="157" t="s">
        <v>714</v>
      </c>
      <c r="D14" s="157" t="s">
        <v>398</v>
      </c>
      <c r="E14" s="157" t="s">
        <v>686</v>
      </c>
      <c r="F14" s="166" t="s">
        <v>176</v>
      </c>
      <c r="G14" s="166" t="b">
        <v>0</v>
      </c>
      <c r="H14" s="161" t="s">
        <v>647</v>
      </c>
      <c r="I14" s="167">
        <v>42460</v>
      </c>
      <c r="J14" s="166">
        <v>30</v>
      </c>
      <c r="K14" s="168">
        <f>'Project Plan(s) - {AT}'!$I14-'Project Plan(s) - {AT}'!$J14</f>
        <v>42430</v>
      </c>
      <c r="L14" s="169">
        <v>0.1</v>
      </c>
      <c r="M14" s="166" t="b">
        <v>1</v>
      </c>
      <c r="N14" s="160" t="s">
        <v>556</v>
      </c>
      <c r="O14" s="166" t="s">
        <v>466</v>
      </c>
      <c r="P14" s="166" t="s">
        <v>513</v>
      </c>
      <c r="Q14" s="166" t="s">
        <v>399</v>
      </c>
      <c r="R14" s="170"/>
      <c r="S14" s="166"/>
      <c r="T14" s="166"/>
      <c r="U14" s="170"/>
      <c r="V14" s="166"/>
      <c r="W14" s="166"/>
      <c r="X14" s="166"/>
      <c r="Y14" s="166"/>
      <c r="Z14" s="166"/>
      <c r="AA14" s="168"/>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0"/>
      <c r="AX14" s="171" t="str">
        <f ca="1">IF(AND('Project Plan(s) - {AT}'!$P14&lt;&gt;"On Track",'Project Plan(s) - {AT}'!$K14&lt;TODAY()+7),"Review","No  Review")</f>
        <v>No  Review</v>
      </c>
      <c r="AY14" s="171">
        <v>12</v>
      </c>
      <c r="AZ14" s="171" t="s">
        <v>527</v>
      </c>
      <c r="BA14" s="171">
        <v>12</v>
      </c>
      <c r="BB14" s="171" t="s">
        <v>189</v>
      </c>
      <c r="BC14" s="172"/>
      <c r="BD14" s="278" t="str">
        <f ca="1">IFERROR(IF(TasksTable[[#This Row],[Start Date (Calculated)]]-(TODAY()-WEEKDAY(TODAY())-1)&gt;5,"REVIEW","-"),"")</f>
        <v>REVIEW</v>
      </c>
      <c r="BE14" s="278" t="str">
        <f ca="1">IFERROR(IF(TasksTable[[#This Row],[Required Completion Date]]-(TODAY()-WEEKDAY(TODAY())-1)&gt;5,"REVIEW","-"),"")</f>
        <v>REVIEW</v>
      </c>
      <c r="BF14" s="278" t="str">
        <f ca="1">IFERROR(IF(TasksTable[[#This Row],[% Complete]]&lt;(TODAY()-TasksTable[[#This Row],[Start Date (Calculated)]])/TasksTable[[#This Row],[Days to Accomplish]],"REVIEW","-"),"-")</f>
        <v>-</v>
      </c>
    </row>
    <row r="15" spans="1:58" s="19" customFormat="1" ht="68.25" customHeight="1" x14ac:dyDescent="0.2">
      <c r="A15" s="262" t="s">
        <v>302</v>
      </c>
      <c r="B15" s="206" t="s">
        <v>463</v>
      </c>
      <c r="C15" s="157" t="s">
        <v>714</v>
      </c>
      <c r="D15" s="157" t="s">
        <v>398</v>
      </c>
      <c r="E15" s="173" t="s">
        <v>547</v>
      </c>
      <c r="F15" s="160" t="s">
        <v>176</v>
      </c>
      <c r="G15" s="160" t="b">
        <v>0</v>
      </c>
      <c r="H15" s="161"/>
      <c r="I15" s="167">
        <v>42551</v>
      </c>
      <c r="J15" s="160">
        <v>30</v>
      </c>
      <c r="K15" s="168">
        <f>'Project Plan(s) - {AT}'!$I15-'Project Plan(s) - {AT}'!$J15</f>
        <v>42521</v>
      </c>
      <c r="L15" s="169">
        <v>0</v>
      </c>
      <c r="M15" s="160" t="b">
        <v>0</v>
      </c>
      <c r="N15" s="160" t="s">
        <v>383</v>
      </c>
      <c r="O15" s="166" t="s">
        <v>466</v>
      </c>
      <c r="P15" s="166" t="s">
        <v>179</v>
      </c>
      <c r="Q15" s="160"/>
      <c r="R15" s="174"/>
      <c r="S15" s="160"/>
      <c r="T15" s="160"/>
      <c r="U15" s="160"/>
      <c r="V15" s="160"/>
      <c r="W15" s="160"/>
      <c r="X15" s="160"/>
      <c r="Y15" s="168">
        <v>42520</v>
      </c>
      <c r="Z15" s="160"/>
      <c r="AA15" s="160"/>
      <c r="AB15" s="160"/>
      <c r="AC15" s="160"/>
      <c r="AD15" s="160"/>
      <c r="AE15" s="160"/>
      <c r="AF15" s="160"/>
      <c r="AG15" s="160"/>
      <c r="AH15" s="160"/>
      <c r="AI15" s="160"/>
      <c r="AJ15" s="160"/>
      <c r="AK15" s="160"/>
      <c r="AL15" s="160"/>
      <c r="AM15" s="160"/>
      <c r="AN15" s="160"/>
      <c r="AO15" s="160"/>
      <c r="AP15" s="160"/>
      <c r="AQ15" s="160"/>
      <c r="AR15" s="160" t="s">
        <v>211</v>
      </c>
      <c r="AS15" s="160"/>
      <c r="AT15" s="160"/>
      <c r="AU15" s="160"/>
      <c r="AV15" s="160"/>
      <c r="AW15" s="160"/>
      <c r="AX15" s="171" t="str">
        <f ca="1">IF(AND('Project Plan(s) - {AT}'!$P15&lt;&gt;"On Track",'Project Plan(s) - {AT}'!$K15&lt;TODAY()+7),"Review","No  Review")</f>
        <v>No  Review</v>
      </c>
      <c r="AY15" s="171">
        <v>12</v>
      </c>
      <c r="AZ15" s="171" t="s">
        <v>527</v>
      </c>
      <c r="BA15" s="171">
        <v>12</v>
      </c>
      <c r="BB15" s="171" t="s">
        <v>96</v>
      </c>
      <c r="BC15" s="172"/>
      <c r="BD15" s="278" t="str">
        <f ca="1">IFERROR(IF(TasksTable[[#This Row],[Start Date (Calculated)]]-(TODAY()-WEEKDAY(TODAY())-1)&gt;5,"REVIEW","-"),"")</f>
        <v>REVIEW</v>
      </c>
      <c r="BE15" s="278" t="str">
        <f ca="1">IFERROR(IF(TasksTable[[#This Row],[Required Completion Date]]-(TODAY()-WEEKDAY(TODAY())-1)&gt;5,"REVIEW","-"),"")</f>
        <v>REVIEW</v>
      </c>
      <c r="BF15" s="278" t="str">
        <f ca="1">IFERROR(IF(TasksTable[[#This Row],[% Complete]]&lt;(TODAY()-TasksTable[[#This Row],[Start Date (Calculated)]])/TasksTable[[#This Row],[Days to Accomplish]],"REVIEW","-"),"-")</f>
        <v>-</v>
      </c>
    </row>
    <row r="16" spans="1:58" s="19" customFormat="1" ht="37.5" customHeight="1" x14ac:dyDescent="0.2">
      <c r="A16" s="262" t="s">
        <v>302</v>
      </c>
      <c r="B16" s="263" t="s">
        <v>400</v>
      </c>
      <c r="C16" s="157" t="s">
        <v>714</v>
      </c>
      <c r="D16" s="157" t="s">
        <v>398</v>
      </c>
      <c r="E16" s="173" t="s">
        <v>548</v>
      </c>
      <c r="F16" s="160" t="s">
        <v>325</v>
      </c>
      <c r="G16" s="160" t="b">
        <v>1</v>
      </c>
      <c r="H16" s="161" t="s">
        <v>655</v>
      </c>
      <c r="I16" s="167">
        <v>42491</v>
      </c>
      <c r="J16" s="160">
        <v>90</v>
      </c>
      <c r="K16" s="168">
        <f>'Project Plan(s) - {AT}'!$I16-'Project Plan(s) - {AT}'!$J16</f>
        <v>42401</v>
      </c>
      <c r="L16" s="169">
        <v>0.05</v>
      </c>
      <c r="M16" s="160" t="b">
        <v>1</v>
      </c>
      <c r="N16" s="160"/>
      <c r="O16" s="160" t="s">
        <v>423</v>
      </c>
      <c r="P16" s="166" t="s">
        <v>513</v>
      </c>
      <c r="Q16" s="160"/>
      <c r="R16" s="174"/>
      <c r="S16" s="160"/>
      <c r="T16" s="160"/>
      <c r="U16" s="160"/>
      <c r="V16" s="160"/>
      <c r="W16" s="160"/>
      <c r="X16" s="160"/>
      <c r="Y16" s="168"/>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71" t="str">
        <f ca="1">IF(AND('Project Plan(s) - {AT}'!$P16&lt;&gt;"On Track",'Project Plan(s) - {AT}'!$K16&lt;TODAY()+7),"Review","No  Review")</f>
        <v>No  Review</v>
      </c>
      <c r="AY16" s="171">
        <v>120</v>
      </c>
      <c r="AZ16" s="171" t="s">
        <v>528</v>
      </c>
      <c r="BA16" s="171">
        <v>380</v>
      </c>
      <c r="BB16" s="171" t="s">
        <v>96</v>
      </c>
      <c r="BC16" s="172"/>
      <c r="BD16" s="278" t="str">
        <f ca="1">IFERROR(IF(TasksTable[[#This Row],[Start Date (Calculated)]]-(TODAY()-WEEKDAY(TODAY())-1)&gt;5,"REVIEW","-"),"")</f>
        <v>-</v>
      </c>
      <c r="BE16" s="278" t="str">
        <f ca="1">IFERROR(IF(TasksTable[[#This Row],[Required Completion Date]]-(TODAY()-WEEKDAY(TODAY())-1)&gt;5,"REVIEW","-"),"")</f>
        <v>REVIEW</v>
      </c>
      <c r="BF16" s="278" t="str">
        <f ca="1">IFERROR(IF(TasksTable[[#This Row],[% Complete]]&lt;(TODAY()-TasksTable[[#This Row],[Start Date (Calculated)]])/TasksTable[[#This Row],[Days to Accomplish]],"REVIEW","-"),"-")</f>
        <v>REVIEW</v>
      </c>
    </row>
    <row r="17" spans="1:58" s="19" customFormat="1" ht="51" customHeight="1" x14ac:dyDescent="0.2">
      <c r="A17" s="262" t="s">
        <v>302</v>
      </c>
      <c r="B17" s="264" t="s">
        <v>688</v>
      </c>
      <c r="C17" s="175" t="s">
        <v>714</v>
      </c>
      <c r="D17" s="157" t="s">
        <v>398</v>
      </c>
      <c r="E17" s="158" t="s">
        <v>654</v>
      </c>
      <c r="F17" s="162" t="s">
        <v>176</v>
      </c>
      <c r="G17" s="162" t="b">
        <v>1</v>
      </c>
      <c r="H17" s="161" t="s">
        <v>653</v>
      </c>
      <c r="I17" s="161">
        <v>42430</v>
      </c>
      <c r="J17" s="162"/>
      <c r="K17" s="163">
        <v>42415</v>
      </c>
      <c r="L17" s="176">
        <v>0.05</v>
      </c>
      <c r="M17" s="162"/>
      <c r="N17" s="162"/>
      <c r="O17" s="162" t="s">
        <v>423</v>
      </c>
      <c r="P17" s="162" t="s">
        <v>513</v>
      </c>
      <c r="Q17" s="162"/>
      <c r="R17" s="163"/>
      <c r="S17" s="162"/>
      <c r="T17" s="162"/>
      <c r="U17" s="162"/>
      <c r="V17" s="162"/>
      <c r="W17" s="162"/>
      <c r="X17" s="162"/>
      <c r="Y17" s="163"/>
      <c r="Z17" s="162"/>
      <c r="AA17" s="162"/>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4" t="str">
        <f ca="1">IF(AND('Project Plan(s) - {AT}'!$P17&lt;&gt;"On Track",'Project Plan(s) - {AT}'!$K17&lt;TODAY()+7),"Review","No  Review")</f>
        <v>No  Review</v>
      </c>
      <c r="AY17" s="164"/>
      <c r="AZ17" s="164"/>
      <c r="BA17" s="164"/>
      <c r="BB17" s="164"/>
      <c r="BC17" s="177"/>
      <c r="BD17" s="278" t="str">
        <f ca="1">IFERROR(IF(TasksTable[[#This Row],[Start Date (Calculated)]]-(TODAY()-WEEKDAY(TODAY())-1)&gt;5,"REVIEW","-"),"")</f>
        <v>-</v>
      </c>
      <c r="BE17" s="278" t="str">
        <f ca="1">IFERROR(IF(TasksTable[[#This Row],[Required Completion Date]]-(TODAY()-WEEKDAY(TODAY())-1)&gt;5,"REVIEW","-"),"")</f>
        <v>REVIEW</v>
      </c>
      <c r="BF17" s="278" t="str">
        <f ca="1">IFERROR(IF(TasksTable[[#This Row],[% Complete]]&lt;(TODAY()-TasksTable[[#This Row],[Start Date (Calculated)]])/TasksTable[[#This Row],[Days to Accomplish]],"REVIEW","-"),"-")</f>
        <v>-</v>
      </c>
    </row>
    <row r="18" spans="1:58" s="15" customFormat="1" ht="32.25" customHeight="1" x14ac:dyDescent="0.2">
      <c r="A18" s="262" t="s">
        <v>302</v>
      </c>
      <c r="B18" s="263" t="s">
        <v>401</v>
      </c>
      <c r="C18" s="157" t="s">
        <v>714</v>
      </c>
      <c r="D18" s="157" t="s">
        <v>398</v>
      </c>
      <c r="E18" s="173" t="s">
        <v>418</v>
      </c>
      <c r="F18" s="160" t="s">
        <v>176</v>
      </c>
      <c r="G18" s="160" t="b">
        <v>1</v>
      </c>
      <c r="H18" s="161"/>
      <c r="I18" s="167">
        <v>42490</v>
      </c>
      <c r="J18" s="160">
        <v>30</v>
      </c>
      <c r="K18" s="168">
        <f>'Project Plan(s) - {AT}'!$I18-'Project Plan(s) - {AT}'!$J18</f>
        <v>42460</v>
      </c>
      <c r="L18" s="169">
        <v>0</v>
      </c>
      <c r="M18" s="160" t="b">
        <v>1</v>
      </c>
      <c r="N18" s="160" t="s">
        <v>405</v>
      </c>
      <c r="O18" s="160" t="s">
        <v>465</v>
      </c>
      <c r="P18" s="166" t="s">
        <v>179</v>
      </c>
      <c r="Q18" s="160"/>
      <c r="R18" s="174"/>
      <c r="S18" s="168">
        <v>42460</v>
      </c>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71" t="str">
        <f ca="1">IF(AND('Project Plan(s) - {AT}'!$P18&lt;&gt;"On Track",'Project Plan(s) - {AT}'!$K18&lt;TODAY()+7),"Review","No  Review")</f>
        <v>No  Review</v>
      </c>
      <c r="AY18" s="171">
        <v>12</v>
      </c>
      <c r="AZ18" s="171" t="s">
        <v>92</v>
      </c>
      <c r="BA18" s="171">
        <v>12</v>
      </c>
      <c r="BB18" s="171" t="s">
        <v>96</v>
      </c>
      <c r="BC18" s="172"/>
      <c r="BD18" s="278" t="str">
        <f ca="1">IFERROR(IF(TasksTable[[#This Row],[Start Date (Calculated)]]-(TODAY()-WEEKDAY(TODAY())-1)&gt;5,"REVIEW","-"),"")</f>
        <v>REVIEW</v>
      </c>
      <c r="BE18" s="278" t="str">
        <f ca="1">IFERROR(IF(TasksTable[[#This Row],[Required Completion Date]]-(TODAY()-WEEKDAY(TODAY())-1)&gt;5,"REVIEW","-"),"")</f>
        <v>REVIEW</v>
      </c>
      <c r="BF18" s="278" t="str">
        <f ca="1">IFERROR(IF(TasksTable[[#This Row],[% Complete]]&lt;(TODAY()-TasksTable[[#This Row],[Start Date (Calculated)]])/TasksTable[[#This Row],[Days to Accomplish]],"REVIEW","-"),"-")</f>
        <v>-</v>
      </c>
    </row>
    <row r="19" spans="1:58" ht="42" customHeight="1" x14ac:dyDescent="0.2">
      <c r="A19" s="262" t="s">
        <v>302</v>
      </c>
      <c r="B19" s="206" t="s">
        <v>402</v>
      </c>
      <c r="C19" s="157" t="s">
        <v>714</v>
      </c>
      <c r="D19" s="157" t="s">
        <v>398</v>
      </c>
      <c r="E19" s="173" t="s">
        <v>470</v>
      </c>
      <c r="F19" s="160" t="s">
        <v>325</v>
      </c>
      <c r="G19" s="160" t="b">
        <v>0</v>
      </c>
      <c r="H19" s="161"/>
      <c r="I19" s="167">
        <v>42520</v>
      </c>
      <c r="J19" s="160">
        <v>60</v>
      </c>
      <c r="K19" s="168">
        <f>'Project Plan(s) - {AT}'!$I19-'Project Plan(s) - {AT}'!$J19</f>
        <v>42460</v>
      </c>
      <c r="L19" s="178">
        <v>0</v>
      </c>
      <c r="M19" s="160" t="b">
        <v>0</v>
      </c>
      <c r="N19" s="160" t="s">
        <v>557</v>
      </c>
      <c r="O19" s="160" t="s">
        <v>464</v>
      </c>
      <c r="P19" s="166" t="s">
        <v>179</v>
      </c>
      <c r="Q19" s="160"/>
      <c r="R19" s="174"/>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79">
        <v>42491</v>
      </c>
      <c r="AW19" s="160" t="s">
        <v>473</v>
      </c>
      <c r="AX19" s="171" t="str">
        <f ca="1">IF(AND('Project Plan(s) - {AT}'!$P19&lt;&gt;"On Track",'Project Plan(s) - {AT}'!$K19&lt;TODAY()+7),"Review","No  Review")</f>
        <v>No  Review</v>
      </c>
      <c r="AY19" s="171">
        <v>80</v>
      </c>
      <c r="AZ19" s="171" t="s">
        <v>528</v>
      </c>
      <c r="BA19" s="171">
        <v>20</v>
      </c>
      <c r="BB19" s="171" t="s">
        <v>96</v>
      </c>
      <c r="BC19" s="172"/>
      <c r="BD19" s="278" t="str">
        <f ca="1">IFERROR(IF(TasksTable[[#This Row],[Start Date (Calculated)]]-(TODAY()-WEEKDAY(TODAY())-1)&gt;5,"REVIEW","-"),"")</f>
        <v>REVIEW</v>
      </c>
      <c r="BE19" s="278" t="str">
        <f ca="1">IFERROR(IF(TasksTable[[#This Row],[Required Completion Date]]-(TODAY()-WEEKDAY(TODAY())-1)&gt;5,"REVIEW","-"),"")</f>
        <v>REVIEW</v>
      </c>
      <c r="BF19" s="278" t="str">
        <f ca="1">IFERROR(IF(TasksTable[[#This Row],[% Complete]]&lt;(TODAY()-TasksTable[[#This Row],[Start Date (Calculated)]])/TasksTable[[#This Row],[Days to Accomplish]],"REVIEW","-"),"-")</f>
        <v>-</v>
      </c>
    </row>
    <row r="20" spans="1:58" ht="42" customHeight="1" x14ac:dyDescent="0.2">
      <c r="A20" s="262" t="s">
        <v>302</v>
      </c>
      <c r="B20" s="265" t="s">
        <v>694</v>
      </c>
      <c r="C20" s="175" t="s">
        <v>714</v>
      </c>
      <c r="D20" s="157" t="s">
        <v>398</v>
      </c>
      <c r="E20" s="180" t="s">
        <v>585</v>
      </c>
      <c r="F20" s="181" t="s">
        <v>325</v>
      </c>
      <c r="G20" s="181" t="b">
        <v>0</v>
      </c>
      <c r="H20" s="161"/>
      <c r="I20" s="182">
        <v>42582</v>
      </c>
      <c r="J20" s="181">
        <v>90</v>
      </c>
      <c r="K20" s="167">
        <f>'Project Plan(s) - {AT}'!$I20-'Project Plan(s) - {AT}'!$J20</f>
        <v>42492</v>
      </c>
      <c r="L20" s="183">
        <v>0</v>
      </c>
      <c r="M20" s="181" t="b">
        <v>0</v>
      </c>
      <c r="N20" s="181"/>
      <c r="O20" s="181" t="s">
        <v>586</v>
      </c>
      <c r="P20" s="181" t="s">
        <v>179</v>
      </c>
      <c r="Q20" s="181"/>
      <c r="R20" s="184"/>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5"/>
      <c r="AW20" s="181"/>
      <c r="AX20" s="171" t="str">
        <f ca="1">IF(AND('Project Plan(s) - {AT}'!$P20&lt;&gt;"On Track",'Project Plan(s) - {AT}'!$K20&lt;TODAY()+7),"Review","No  Review")</f>
        <v>No  Review</v>
      </c>
      <c r="AY20" s="171">
        <v>40</v>
      </c>
      <c r="AZ20" s="171" t="s">
        <v>96</v>
      </c>
      <c r="BA20" s="171"/>
      <c r="BB20" s="171"/>
      <c r="BC20" s="172"/>
      <c r="BD20" s="278" t="str">
        <f ca="1">IFERROR(IF(TasksTable[[#This Row],[Start Date (Calculated)]]-(TODAY()-WEEKDAY(TODAY())-1)&gt;5,"REVIEW","-"),"")</f>
        <v>REVIEW</v>
      </c>
      <c r="BE20" s="278" t="str">
        <f ca="1">IFERROR(IF(TasksTable[[#This Row],[Required Completion Date]]-(TODAY()-WEEKDAY(TODAY())-1)&gt;5,"REVIEW","-"),"")</f>
        <v>REVIEW</v>
      </c>
      <c r="BF20" s="278" t="str">
        <f ca="1">IFERROR(IF(TasksTable[[#This Row],[% Complete]]&lt;(TODAY()-TasksTable[[#This Row],[Start Date (Calculated)]])/TasksTable[[#This Row],[Days to Accomplish]],"REVIEW","-"),"-")</f>
        <v>-</v>
      </c>
    </row>
    <row r="21" spans="1:58" ht="45" x14ac:dyDescent="0.2">
      <c r="A21" s="262" t="s">
        <v>302</v>
      </c>
      <c r="B21" s="206" t="s">
        <v>565</v>
      </c>
      <c r="C21" s="157" t="s">
        <v>714</v>
      </c>
      <c r="D21" s="157" t="s">
        <v>398</v>
      </c>
      <c r="E21" s="180" t="s">
        <v>566</v>
      </c>
      <c r="F21" s="181" t="s">
        <v>176</v>
      </c>
      <c r="G21" s="181" t="b">
        <v>0</v>
      </c>
      <c r="H21" s="161"/>
      <c r="I21" s="186">
        <v>42490</v>
      </c>
      <c r="J21" s="187">
        <v>90</v>
      </c>
      <c r="K21" s="167">
        <f>'Project Plan(s) - {AT}'!$I21-'Project Plan(s) - {AT}'!$J21</f>
        <v>42400</v>
      </c>
      <c r="L21" s="178">
        <v>0.1</v>
      </c>
      <c r="M21" s="181" t="b">
        <v>0</v>
      </c>
      <c r="N21" s="181"/>
      <c r="O21" s="159" t="s">
        <v>466</v>
      </c>
      <c r="P21" s="181" t="s">
        <v>513</v>
      </c>
      <c r="Q21" s="181"/>
      <c r="R21" s="184"/>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5"/>
      <c r="AW21" s="181"/>
      <c r="AX21" s="171" t="str">
        <f ca="1">IF(AND('Project Plan(s) - {AT}'!$P21&lt;&gt;"On Track",'Project Plan(s) - {AT}'!$K21&lt;TODAY()+7),"Review","No  Review")</f>
        <v>No  Review</v>
      </c>
      <c r="AY21" s="171">
        <v>30</v>
      </c>
      <c r="AZ21" s="171" t="s">
        <v>96</v>
      </c>
      <c r="BA21" s="171"/>
      <c r="BB21" s="171"/>
      <c r="BC21" s="172"/>
      <c r="BD21" s="278" t="str">
        <f ca="1">IFERROR(IF(TasksTable[[#This Row],[Start Date (Calculated)]]-(TODAY()-WEEKDAY(TODAY())-1)&gt;5,"REVIEW","-"),"")</f>
        <v>-</v>
      </c>
      <c r="BE21" s="278" t="str">
        <f ca="1">IFERROR(IF(TasksTable[[#This Row],[Required Completion Date]]-(TODAY()-WEEKDAY(TODAY())-1)&gt;5,"REVIEW","-"),"")</f>
        <v>REVIEW</v>
      </c>
      <c r="BF21" s="278" t="str">
        <f ca="1">IFERROR(IF(TasksTable[[#This Row],[% Complete]]&lt;(TODAY()-TasksTable[[#This Row],[Start Date (Calculated)]])/TasksTable[[#This Row],[Days to Accomplish]],"REVIEW","-"),"-")</f>
        <v>REVIEW</v>
      </c>
    </row>
    <row r="22" spans="1:58" ht="90" x14ac:dyDescent="0.2">
      <c r="A22" s="262" t="s">
        <v>314</v>
      </c>
      <c r="B22" s="265" t="s">
        <v>403</v>
      </c>
      <c r="C22" s="157" t="s">
        <v>714</v>
      </c>
      <c r="D22" s="173" t="s">
        <v>347</v>
      </c>
      <c r="E22" s="157" t="s">
        <v>687</v>
      </c>
      <c r="F22" s="236" t="s">
        <v>176</v>
      </c>
      <c r="G22" s="236" t="b">
        <v>0</v>
      </c>
      <c r="H22" s="161" t="s">
        <v>647</v>
      </c>
      <c r="I22" s="188">
        <v>42460</v>
      </c>
      <c r="J22" s="189">
        <v>30</v>
      </c>
      <c r="K22" s="168">
        <f>'Project Plan(s) - {AT}'!$I22-'Project Plan(s) - {AT}'!$J22</f>
        <v>42430</v>
      </c>
      <c r="L22" s="178">
        <v>0</v>
      </c>
      <c r="M22" s="160" t="b">
        <v>0</v>
      </c>
      <c r="N22" s="160" t="s">
        <v>383</v>
      </c>
      <c r="O22" s="160" t="s">
        <v>466</v>
      </c>
      <c r="P22" s="166" t="s">
        <v>179</v>
      </c>
      <c r="Q22" s="160"/>
      <c r="R22" s="174"/>
      <c r="S22" s="160"/>
      <c r="T22" s="160"/>
      <c r="U22" s="160"/>
      <c r="V22" s="160"/>
      <c r="W22" s="160"/>
      <c r="X22" s="160"/>
      <c r="Y22" s="160"/>
      <c r="Z22" s="160"/>
      <c r="AA22" s="168"/>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71" t="str">
        <f ca="1">IF(AND('Project Plan(s) - {AT}'!$P22&lt;&gt;"On Track",'Project Plan(s) - {AT}'!$K22&lt;TODAY()+7),"Review","No  Review")</f>
        <v>No  Review</v>
      </c>
      <c r="AY22" s="171">
        <v>12</v>
      </c>
      <c r="AZ22" s="171" t="s">
        <v>527</v>
      </c>
      <c r="BA22" s="171">
        <v>12</v>
      </c>
      <c r="BB22" s="171" t="s">
        <v>96</v>
      </c>
      <c r="BC22" s="172"/>
      <c r="BD22" s="278" t="str">
        <f ca="1">IFERROR(IF(TasksTable[[#This Row],[Start Date (Calculated)]]-(TODAY()-WEEKDAY(TODAY())-1)&gt;5,"REVIEW","-"),"")</f>
        <v>REVIEW</v>
      </c>
      <c r="BE22" s="278" t="str">
        <f ca="1">IFERROR(IF(TasksTable[[#This Row],[Required Completion Date]]-(TODAY()-WEEKDAY(TODAY())-1)&gt;5,"REVIEW","-"),"")</f>
        <v>REVIEW</v>
      </c>
      <c r="BF22" s="278" t="str">
        <f ca="1">IFERROR(IF(TasksTable[[#This Row],[% Complete]]&lt;(TODAY()-TasksTable[[#This Row],[Start Date (Calculated)]])/TasksTable[[#This Row],[Days to Accomplish]],"REVIEW","-"),"-")</f>
        <v>-</v>
      </c>
    </row>
    <row r="23" spans="1:58" ht="68.25" customHeight="1" x14ac:dyDescent="0.2">
      <c r="A23" s="262" t="s">
        <v>314</v>
      </c>
      <c r="B23" s="211" t="s">
        <v>404</v>
      </c>
      <c r="C23" s="157" t="s">
        <v>714</v>
      </c>
      <c r="D23" s="173" t="s">
        <v>347</v>
      </c>
      <c r="E23" s="173" t="s">
        <v>549</v>
      </c>
      <c r="F23" s="236" t="s">
        <v>325</v>
      </c>
      <c r="G23" s="236" t="b">
        <v>1</v>
      </c>
      <c r="H23" s="161"/>
      <c r="I23" s="167">
        <v>42491</v>
      </c>
      <c r="J23" s="160">
        <v>60</v>
      </c>
      <c r="K23" s="168">
        <f>'Project Plan(s) - {AT}'!$I23-'Project Plan(s) - {AT}'!$J23</f>
        <v>42431</v>
      </c>
      <c r="L23" s="169">
        <v>0</v>
      </c>
      <c r="M23" s="160" t="b">
        <v>1</v>
      </c>
      <c r="N23" s="160" t="s">
        <v>383</v>
      </c>
      <c r="O23" s="160" t="s">
        <v>466</v>
      </c>
      <c r="P23" s="166" t="s">
        <v>179</v>
      </c>
      <c r="Q23" s="160"/>
      <c r="R23" s="190"/>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1"/>
      <c r="AX23" s="171" t="str">
        <f ca="1">IF(AND('Project Plan(s) - {AT}'!$P23&lt;&gt;"On Track",'Project Plan(s) - {AT}'!$K23&lt;TODAY()+7),"Review","No  Review")</f>
        <v>No  Review</v>
      </c>
      <c r="AY23" s="171">
        <v>20</v>
      </c>
      <c r="AZ23" s="171" t="s">
        <v>528</v>
      </c>
      <c r="BA23" s="171">
        <v>80</v>
      </c>
      <c r="BB23" s="171" t="s">
        <v>96</v>
      </c>
      <c r="BC23" s="172"/>
      <c r="BD23" s="278" t="str">
        <f ca="1">IFERROR(IF(TasksTable[[#This Row],[Start Date (Calculated)]]-(TODAY()-WEEKDAY(TODAY())-1)&gt;5,"REVIEW","-"),"")</f>
        <v>REVIEW</v>
      </c>
      <c r="BE23" s="278" t="str">
        <f ca="1">IFERROR(IF(TasksTable[[#This Row],[Required Completion Date]]-(TODAY()-WEEKDAY(TODAY())-1)&gt;5,"REVIEW","-"),"")</f>
        <v>REVIEW</v>
      </c>
      <c r="BF23" s="278" t="str">
        <f ca="1">IFERROR(IF(TasksTable[[#This Row],[% Complete]]&lt;(TODAY()-TasksTable[[#This Row],[Start Date (Calculated)]])/TasksTable[[#This Row],[Days to Accomplish]],"REVIEW","-"),"-")</f>
        <v>-</v>
      </c>
    </row>
    <row r="24" spans="1:58" ht="68.25" customHeight="1" x14ac:dyDescent="0.2">
      <c r="A24" s="262" t="s">
        <v>314</v>
      </c>
      <c r="B24" s="266" t="s">
        <v>404</v>
      </c>
      <c r="C24" s="175" t="s">
        <v>714</v>
      </c>
      <c r="D24" s="173" t="s">
        <v>347</v>
      </c>
      <c r="E24" s="192" t="s">
        <v>650</v>
      </c>
      <c r="F24" s="247" t="s">
        <v>325</v>
      </c>
      <c r="G24" s="247"/>
      <c r="H24" s="161" t="s">
        <v>649</v>
      </c>
      <c r="I24" s="161">
        <v>42461</v>
      </c>
      <c r="J24" s="162"/>
      <c r="K24" s="163">
        <v>42428</v>
      </c>
      <c r="L24" s="176">
        <v>0</v>
      </c>
      <c r="M24" s="162"/>
      <c r="N24" s="162"/>
      <c r="O24" s="160" t="s">
        <v>466</v>
      </c>
      <c r="P24" s="162" t="s">
        <v>179</v>
      </c>
      <c r="Q24" s="162"/>
      <c r="R24" s="163"/>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4" t="str">
        <f ca="1">IF(AND('Project Plan(s) - {AT}'!$P24&lt;&gt;"On Track",'Project Plan(s) - {AT}'!$K24&lt;TODAY()+7),"Review","No  Review")</f>
        <v>No  Review</v>
      </c>
      <c r="AY24" s="164"/>
      <c r="AZ24" s="164"/>
      <c r="BA24" s="164"/>
      <c r="BB24" s="164"/>
      <c r="BC24" s="177"/>
      <c r="BD24" s="278" t="str">
        <f ca="1">IFERROR(IF(TasksTable[[#This Row],[Start Date (Calculated)]]-(TODAY()-WEEKDAY(TODAY())-1)&gt;5,"REVIEW","-"),"")</f>
        <v>REVIEW</v>
      </c>
      <c r="BE24" s="278" t="str">
        <f ca="1">IFERROR(IF(TasksTable[[#This Row],[Required Completion Date]]-(TODAY()-WEEKDAY(TODAY())-1)&gt;5,"REVIEW","-"),"")</f>
        <v>REVIEW</v>
      </c>
      <c r="BF24" s="278" t="str">
        <f ca="1">IFERROR(IF(TasksTable[[#This Row],[% Complete]]&lt;(TODAY()-TasksTable[[#This Row],[Start Date (Calculated)]])/TasksTable[[#This Row],[Days to Accomplish]],"REVIEW","-"),"-")</f>
        <v>-</v>
      </c>
    </row>
    <row r="25" spans="1:58" ht="68.25" customHeight="1" x14ac:dyDescent="0.2">
      <c r="A25" s="262" t="s">
        <v>314</v>
      </c>
      <c r="B25" s="264" t="s">
        <v>689</v>
      </c>
      <c r="C25" s="175" t="s">
        <v>714</v>
      </c>
      <c r="D25" s="173" t="s">
        <v>347</v>
      </c>
      <c r="E25" s="192" t="s">
        <v>652</v>
      </c>
      <c r="F25" s="162" t="s">
        <v>325</v>
      </c>
      <c r="G25" s="162"/>
      <c r="H25" s="161" t="s">
        <v>651</v>
      </c>
      <c r="I25" s="161">
        <v>42491</v>
      </c>
      <c r="J25" s="162"/>
      <c r="K25" s="163">
        <v>42461</v>
      </c>
      <c r="L25" s="176">
        <v>0</v>
      </c>
      <c r="M25" s="162"/>
      <c r="N25" s="162"/>
      <c r="O25" s="162" t="s">
        <v>466</v>
      </c>
      <c r="P25" s="162" t="s">
        <v>179</v>
      </c>
      <c r="Q25" s="162"/>
      <c r="R25" s="163"/>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c r="AT25" s="162"/>
      <c r="AU25" s="162"/>
      <c r="AV25" s="162"/>
      <c r="AW25" s="162"/>
      <c r="AX25" s="164" t="str">
        <f ca="1">IF(AND('Project Plan(s) - {AT}'!$P25&lt;&gt;"On Track",'Project Plan(s) - {AT}'!$K25&lt;TODAY()+7),"Review","No  Review")</f>
        <v>No  Review</v>
      </c>
      <c r="AY25" s="164"/>
      <c r="AZ25" s="164"/>
      <c r="BA25" s="164"/>
      <c r="BB25" s="164"/>
      <c r="BC25" s="177"/>
      <c r="BD25" s="278" t="str">
        <f ca="1">IFERROR(IF(TasksTable[[#This Row],[Start Date (Calculated)]]-(TODAY()-WEEKDAY(TODAY())-1)&gt;5,"REVIEW","-"),"")</f>
        <v>REVIEW</v>
      </c>
      <c r="BE25" s="278" t="str">
        <f ca="1">IFERROR(IF(TasksTable[[#This Row],[Required Completion Date]]-(TODAY()-WEEKDAY(TODAY())-1)&gt;5,"REVIEW","-"),"")</f>
        <v>REVIEW</v>
      </c>
      <c r="BF25" s="278" t="str">
        <f ca="1">IFERROR(IF(TasksTable[[#This Row],[% Complete]]&lt;(TODAY()-TasksTable[[#This Row],[Start Date (Calculated)]])/TasksTable[[#This Row],[Days to Accomplish]],"REVIEW","-"),"-")</f>
        <v>-</v>
      </c>
    </row>
    <row r="26" spans="1:58" ht="71.25" customHeight="1" x14ac:dyDescent="0.2">
      <c r="A26" s="262" t="s">
        <v>314</v>
      </c>
      <c r="B26" s="265" t="s">
        <v>690</v>
      </c>
      <c r="C26" s="157" t="s">
        <v>714</v>
      </c>
      <c r="D26" s="173" t="s">
        <v>347</v>
      </c>
      <c r="E26" s="173" t="s">
        <v>417</v>
      </c>
      <c r="F26" s="160" t="s">
        <v>176</v>
      </c>
      <c r="G26" s="160" t="b">
        <v>0</v>
      </c>
      <c r="H26" s="161"/>
      <c r="I26" s="167">
        <v>42551</v>
      </c>
      <c r="J26" s="160">
        <v>30</v>
      </c>
      <c r="K26" s="168">
        <f>'Project Plan(s) - {AT}'!$I26-'Project Plan(s) - {AT}'!$J26</f>
        <v>42521</v>
      </c>
      <c r="L26" s="169">
        <v>0</v>
      </c>
      <c r="M26" s="160" t="b">
        <v>0</v>
      </c>
      <c r="N26" s="160" t="s">
        <v>383</v>
      </c>
      <c r="O26" s="160" t="s">
        <v>466</v>
      </c>
      <c r="P26" s="166" t="s">
        <v>179</v>
      </c>
      <c r="Q26" s="160"/>
      <c r="R26" s="190"/>
      <c r="S26" s="191"/>
      <c r="T26" s="191"/>
      <c r="U26" s="191"/>
      <c r="V26" s="191"/>
      <c r="W26" s="191"/>
      <c r="X26" s="191"/>
      <c r="Y26" s="168">
        <v>42520</v>
      </c>
      <c r="Z26" s="160"/>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c r="AX26" s="171" t="str">
        <f ca="1">IF(AND('Project Plan(s) - {AT}'!$P26&lt;&gt;"On Track",'Project Plan(s) - {AT}'!$K26&lt;TODAY()+7),"Review","No  Review")</f>
        <v>No  Review</v>
      </c>
      <c r="AY26" s="171">
        <v>12</v>
      </c>
      <c r="AZ26" s="171" t="s">
        <v>527</v>
      </c>
      <c r="BA26" s="171">
        <v>12</v>
      </c>
      <c r="BB26" s="171" t="s">
        <v>96</v>
      </c>
      <c r="BC26" s="172"/>
      <c r="BD26" s="278" t="str">
        <f ca="1">IFERROR(IF(TasksTable[[#This Row],[Start Date (Calculated)]]-(TODAY()-WEEKDAY(TODAY())-1)&gt;5,"REVIEW","-"),"")</f>
        <v>REVIEW</v>
      </c>
      <c r="BE26" s="278" t="str">
        <f ca="1">IFERROR(IF(TasksTable[[#This Row],[Required Completion Date]]-(TODAY()-WEEKDAY(TODAY())-1)&gt;5,"REVIEW","-"),"")</f>
        <v>REVIEW</v>
      </c>
      <c r="BF26" s="278" t="str">
        <f ca="1">IFERROR(IF(TasksTable[[#This Row],[% Complete]]&lt;(TODAY()-TasksTable[[#This Row],[Start Date (Calculated)]])/TasksTable[[#This Row],[Days to Accomplish]],"REVIEW","-"),"-")</f>
        <v>-</v>
      </c>
    </row>
    <row r="27" spans="1:58" ht="45" x14ac:dyDescent="0.2">
      <c r="A27" s="262" t="s">
        <v>318</v>
      </c>
      <c r="B27" s="211" t="s">
        <v>406</v>
      </c>
      <c r="C27" s="157" t="s">
        <v>502</v>
      </c>
      <c r="D27" s="173" t="s">
        <v>356</v>
      </c>
      <c r="E27" s="193" t="s">
        <v>471</v>
      </c>
      <c r="F27" s="191" t="s">
        <v>176</v>
      </c>
      <c r="G27" s="191" t="b">
        <v>0</v>
      </c>
      <c r="H27" s="161"/>
      <c r="I27" s="167">
        <v>42582</v>
      </c>
      <c r="J27" s="160">
        <v>60</v>
      </c>
      <c r="K27" s="168">
        <f>'Project Plan(s) - {AT}'!$I27-'Project Plan(s) - {AT}'!$J27</f>
        <v>42522</v>
      </c>
      <c r="L27" s="178">
        <v>0</v>
      </c>
      <c r="M27" s="191" t="b">
        <v>0</v>
      </c>
      <c r="N27" s="191" t="s">
        <v>396</v>
      </c>
      <c r="O27" s="191" t="s">
        <v>423</v>
      </c>
      <c r="P27" s="166" t="s">
        <v>179</v>
      </c>
      <c r="Q27" s="160"/>
      <c r="R27" s="190"/>
      <c r="S27" s="191"/>
      <c r="T27" s="191"/>
      <c r="U27" s="190"/>
      <c r="V27" s="190">
        <v>42522</v>
      </c>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1"/>
      <c r="AX27" s="171" t="str">
        <f ca="1">IF(AND('Project Plan(s) - {AT}'!$P27&lt;&gt;"On Track",'Project Plan(s) - {AT}'!$K27&lt;TODAY()+7),"Review","No  Review")</f>
        <v>No  Review</v>
      </c>
      <c r="AY27" s="171">
        <v>12</v>
      </c>
      <c r="AZ27" s="171" t="s">
        <v>527</v>
      </c>
      <c r="BA27" s="171"/>
      <c r="BB27" s="171"/>
      <c r="BC27" s="172"/>
      <c r="BD27" s="278" t="str">
        <f ca="1">IFERROR(IF(TasksTable[[#This Row],[Start Date (Calculated)]]-(TODAY()-WEEKDAY(TODAY())-1)&gt;5,"REVIEW","-"),"")</f>
        <v>REVIEW</v>
      </c>
      <c r="BE27" s="278" t="str">
        <f ca="1">IFERROR(IF(TasksTable[[#This Row],[Required Completion Date]]-(TODAY()-WEEKDAY(TODAY())-1)&gt;5,"REVIEW","-"),"")</f>
        <v>REVIEW</v>
      </c>
      <c r="BF27" s="278" t="str">
        <f ca="1">IFERROR(IF(TasksTable[[#This Row],[% Complete]]&lt;(TODAY()-TasksTable[[#This Row],[Start Date (Calculated)]])/TasksTable[[#This Row],[Days to Accomplish]],"REVIEW","-"),"-")</f>
        <v>-</v>
      </c>
    </row>
    <row r="28" spans="1:58" ht="75" x14ac:dyDescent="0.2">
      <c r="A28" s="262" t="s">
        <v>318</v>
      </c>
      <c r="B28" s="265" t="s">
        <v>408</v>
      </c>
      <c r="C28" s="157" t="s">
        <v>502</v>
      </c>
      <c r="D28" s="173" t="s">
        <v>356</v>
      </c>
      <c r="E28" s="193" t="s">
        <v>550</v>
      </c>
      <c r="F28" s="191" t="s">
        <v>176</v>
      </c>
      <c r="G28" s="191" t="b">
        <v>0</v>
      </c>
      <c r="H28" s="161"/>
      <c r="I28" s="167">
        <v>42582</v>
      </c>
      <c r="J28" s="160">
        <v>60</v>
      </c>
      <c r="K28" s="168">
        <f>'Project Plan(s) - {AT}'!$I28-'Project Plan(s) - {AT}'!$J28</f>
        <v>42522</v>
      </c>
      <c r="L28" s="178">
        <v>0</v>
      </c>
      <c r="M28" s="191" t="b">
        <v>0</v>
      </c>
      <c r="N28" s="191" t="s">
        <v>389</v>
      </c>
      <c r="O28" s="191" t="s">
        <v>472</v>
      </c>
      <c r="P28" s="166" t="s">
        <v>179</v>
      </c>
      <c r="Q28" s="160"/>
      <c r="R28" s="190"/>
      <c r="S28" s="191"/>
      <c r="T28" s="191"/>
      <c r="U28" s="190"/>
      <c r="V28" s="190">
        <v>42522</v>
      </c>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c r="AX28" s="171" t="str">
        <f ca="1">IF(AND('Project Plan(s) - {AT}'!$P28&lt;&gt;"On Track",'Project Plan(s) - {AT}'!$K28&lt;TODAY()+7),"Review","No  Review")</f>
        <v>No  Review</v>
      </c>
      <c r="AY28" s="171">
        <v>12</v>
      </c>
      <c r="AZ28" s="171" t="s">
        <v>527</v>
      </c>
      <c r="BA28" s="171">
        <v>12</v>
      </c>
      <c r="BB28" s="171" t="s">
        <v>407</v>
      </c>
      <c r="BC28" s="172"/>
      <c r="BD28" s="278" t="str">
        <f ca="1">IFERROR(IF(TasksTable[[#This Row],[Start Date (Calculated)]]-(TODAY()-WEEKDAY(TODAY())-1)&gt;5,"REVIEW","-"),"")</f>
        <v>REVIEW</v>
      </c>
      <c r="BE28" s="278" t="str">
        <f ca="1">IFERROR(IF(TasksTable[[#This Row],[Required Completion Date]]-(TODAY()-WEEKDAY(TODAY())-1)&gt;5,"REVIEW","-"),"")</f>
        <v>REVIEW</v>
      </c>
      <c r="BF28" s="278" t="str">
        <f ca="1">IFERROR(IF(TasksTable[[#This Row],[% Complete]]&lt;(TODAY()-TasksTable[[#This Row],[Start Date (Calculated)]])/TasksTable[[#This Row],[Days to Accomplish]],"REVIEW","-"),"-")</f>
        <v>-</v>
      </c>
    </row>
    <row r="29" spans="1:58" ht="27.75" customHeight="1" x14ac:dyDescent="0.2">
      <c r="A29" s="262" t="s">
        <v>711</v>
      </c>
      <c r="B29" s="211" t="s">
        <v>409</v>
      </c>
      <c r="C29" s="157" t="s">
        <v>714</v>
      </c>
      <c r="D29" s="173" t="s">
        <v>410</v>
      </c>
      <c r="E29" s="193" t="s">
        <v>551</v>
      </c>
      <c r="F29" s="191" t="s">
        <v>176</v>
      </c>
      <c r="G29" s="191" t="b">
        <v>0</v>
      </c>
      <c r="H29" s="161"/>
      <c r="I29" s="167">
        <v>42582</v>
      </c>
      <c r="J29" s="160">
        <v>60</v>
      </c>
      <c r="K29" s="168">
        <f>'Project Plan(s) - {AT}'!$I29-'Project Plan(s) - {AT}'!$J29</f>
        <v>42522</v>
      </c>
      <c r="L29" s="178">
        <v>0</v>
      </c>
      <c r="M29" s="191" t="b">
        <v>0</v>
      </c>
      <c r="N29" s="191" t="s">
        <v>396</v>
      </c>
      <c r="O29" s="191" t="s">
        <v>472</v>
      </c>
      <c r="P29" s="166" t="s">
        <v>179</v>
      </c>
      <c r="Q29" s="160"/>
      <c r="R29" s="190"/>
      <c r="S29" s="191"/>
      <c r="T29" s="191"/>
      <c r="U29" s="190"/>
      <c r="V29" s="190">
        <v>42522</v>
      </c>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71" t="str">
        <f ca="1">IF(AND('Project Plan(s) - {AT}'!$P29&lt;&gt;"On Track",'Project Plan(s) - {AT}'!$K29&lt;TODAY()+7),"Review","No  Review")</f>
        <v>No  Review</v>
      </c>
      <c r="AY29" s="171">
        <v>40</v>
      </c>
      <c r="AZ29" s="171" t="s">
        <v>529</v>
      </c>
      <c r="BA29" s="171">
        <v>20</v>
      </c>
      <c r="BB29" s="171" t="s">
        <v>530</v>
      </c>
      <c r="BC29" s="172"/>
      <c r="BD29" s="278" t="str">
        <f ca="1">IFERROR(IF(TasksTable[[#This Row],[Start Date (Calculated)]]-(TODAY()-WEEKDAY(TODAY())-1)&gt;5,"REVIEW","-"),"")</f>
        <v>REVIEW</v>
      </c>
      <c r="BE29" s="278" t="str">
        <f ca="1">IFERROR(IF(TasksTable[[#This Row],[Required Completion Date]]-(TODAY()-WEEKDAY(TODAY())-1)&gt;5,"REVIEW","-"),"")</f>
        <v>REVIEW</v>
      </c>
      <c r="BF29" s="278" t="str">
        <f ca="1">IFERROR(IF(TasksTable[[#This Row],[% Complete]]&lt;(TODAY()-TasksTable[[#This Row],[Start Date (Calculated)]])/TasksTable[[#This Row],[Days to Accomplish]],"REVIEW","-"),"-")</f>
        <v>-</v>
      </c>
    </row>
    <row r="30" spans="1:58" ht="45" x14ac:dyDescent="0.2">
      <c r="A30" s="262" t="s">
        <v>711</v>
      </c>
      <c r="B30" s="265" t="s">
        <v>411</v>
      </c>
      <c r="C30" s="157" t="s">
        <v>714</v>
      </c>
      <c r="D30" s="173" t="s">
        <v>410</v>
      </c>
      <c r="E30" s="193" t="s">
        <v>412</v>
      </c>
      <c r="F30" s="191" t="s">
        <v>325</v>
      </c>
      <c r="G30" s="191" t="b">
        <v>1</v>
      </c>
      <c r="H30" s="161"/>
      <c r="I30" s="167">
        <v>42522</v>
      </c>
      <c r="J30" s="160">
        <v>60</v>
      </c>
      <c r="K30" s="168">
        <f>'Project Plan(s) - {AT}'!$I30-'Project Plan(s) - {AT}'!$J30</f>
        <v>42462</v>
      </c>
      <c r="L30" s="178">
        <v>0.1</v>
      </c>
      <c r="M30" s="191" t="b">
        <v>0</v>
      </c>
      <c r="N30" s="191"/>
      <c r="O30" s="191" t="s">
        <v>472</v>
      </c>
      <c r="P30" s="166" t="s">
        <v>179</v>
      </c>
      <c r="Q30" s="160"/>
      <c r="R30" s="190"/>
      <c r="S30" s="191"/>
      <c r="T30" s="191"/>
      <c r="U30" s="190"/>
      <c r="V30" s="194">
        <v>42522</v>
      </c>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c r="AV30" s="191"/>
      <c r="AW30" s="191"/>
      <c r="AX30" s="171" t="str">
        <f ca="1">IF(AND('Project Plan(s) - {AT}'!$P30&lt;&gt;"On Track",'Project Plan(s) - {AT}'!$K30&lt;TODAY()+7),"Review","No  Review")</f>
        <v>No  Review</v>
      </c>
      <c r="AY30" s="171">
        <v>24</v>
      </c>
      <c r="AZ30" s="171" t="s">
        <v>529</v>
      </c>
      <c r="BA30" s="171">
        <v>20</v>
      </c>
      <c r="BB30" s="171" t="s">
        <v>531</v>
      </c>
      <c r="BC30" s="172"/>
      <c r="BD30" s="278" t="str">
        <f ca="1">IFERROR(IF(TasksTable[[#This Row],[Start Date (Calculated)]]-(TODAY()-WEEKDAY(TODAY())-1)&gt;5,"REVIEW","-"),"")</f>
        <v>REVIEW</v>
      </c>
      <c r="BE30" s="278" t="str">
        <f ca="1">IFERROR(IF(TasksTable[[#This Row],[Required Completion Date]]-(TODAY()-WEEKDAY(TODAY())-1)&gt;5,"REVIEW","-"),"")</f>
        <v>REVIEW</v>
      </c>
      <c r="BF30" s="278" t="str">
        <f ca="1">IFERROR(IF(TasksTable[[#This Row],[% Complete]]&lt;(TODAY()-TasksTable[[#This Row],[Start Date (Calculated)]])/TasksTable[[#This Row],[Days to Accomplish]],"REVIEW","-"),"-")</f>
        <v>-</v>
      </c>
    </row>
    <row r="31" spans="1:58" ht="60" x14ac:dyDescent="0.2">
      <c r="A31" s="262" t="s">
        <v>307</v>
      </c>
      <c r="B31" s="211" t="s">
        <v>467</v>
      </c>
      <c r="C31" s="157" t="s">
        <v>726</v>
      </c>
      <c r="D31" s="173" t="s">
        <v>413</v>
      </c>
      <c r="E31" s="193" t="s">
        <v>415</v>
      </c>
      <c r="F31" s="191" t="s">
        <v>176</v>
      </c>
      <c r="G31" s="191" t="b">
        <v>0</v>
      </c>
      <c r="H31" s="161"/>
      <c r="I31" s="167">
        <v>42582</v>
      </c>
      <c r="J31" s="160">
        <v>60</v>
      </c>
      <c r="K31" s="168">
        <f>'Project Plan(s) - {AT}'!$I31-'Project Plan(s) - {AT}'!$J31</f>
        <v>42522</v>
      </c>
      <c r="L31" s="178">
        <v>0</v>
      </c>
      <c r="M31" s="191" t="b">
        <v>0</v>
      </c>
      <c r="N31" s="191"/>
      <c r="O31" s="191" t="s">
        <v>464</v>
      </c>
      <c r="P31" s="166" t="s">
        <v>179</v>
      </c>
      <c r="Q31" s="160" t="s">
        <v>414</v>
      </c>
      <c r="R31" s="190"/>
      <c r="S31" s="191"/>
      <c r="T31" s="191"/>
      <c r="U31" s="191"/>
      <c r="V31" s="191"/>
      <c r="W31" s="191"/>
      <c r="X31" s="191"/>
      <c r="Y31" s="168">
        <v>42520</v>
      </c>
      <c r="Z31" s="160"/>
      <c r="AA31" s="191"/>
      <c r="AB31" s="191"/>
      <c r="AC31" s="191"/>
      <c r="AD31" s="191"/>
      <c r="AE31" s="191"/>
      <c r="AF31" s="191"/>
      <c r="AG31" s="191"/>
      <c r="AH31" s="191"/>
      <c r="AI31" s="191"/>
      <c r="AJ31" s="191"/>
      <c r="AK31" s="191"/>
      <c r="AL31" s="191"/>
      <c r="AM31" s="191"/>
      <c r="AN31" s="191"/>
      <c r="AO31" s="191"/>
      <c r="AP31" s="191"/>
      <c r="AQ31" s="191"/>
      <c r="AR31" s="191"/>
      <c r="AS31" s="191"/>
      <c r="AT31" s="191"/>
      <c r="AU31" s="191"/>
      <c r="AV31" s="191"/>
      <c r="AW31" s="191"/>
      <c r="AX31" s="171" t="str">
        <f ca="1">IF(AND('Project Plan(s) - {AT}'!$P31&lt;&gt;"On Track",'Project Plan(s) - {AT}'!$K31&lt;TODAY()+7),"Review","No  Review")</f>
        <v>No  Review</v>
      </c>
      <c r="AY31" s="171">
        <v>40</v>
      </c>
      <c r="AZ31" s="171" t="s">
        <v>528</v>
      </c>
      <c r="BA31" s="171">
        <v>20</v>
      </c>
      <c r="BB31" s="171" t="s">
        <v>532</v>
      </c>
      <c r="BC31" s="172"/>
      <c r="BD31" s="278" t="str">
        <f ca="1">IFERROR(IF(TasksTable[[#This Row],[Start Date (Calculated)]]-(TODAY()-WEEKDAY(TODAY())-1)&gt;5,"REVIEW","-"),"")</f>
        <v>REVIEW</v>
      </c>
      <c r="BE31" s="278" t="str">
        <f ca="1">IFERROR(IF(TasksTable[[#This Row],[Required Completion Date]]-(TODAY()-WEEKDAY(TODAY())-1)&gt;5,"REVIEW","-"),"")</f>
        <v>REVIEW</v>
      </c>
      <c r="BF31" s="278" t="str">
        <f ca="1">IFERROR(IF(TasksTable[[#This Row],[% Complete]]&lt;(TODAY()-TasksTable[[#This Row],[Start Date (Calculated)]])/TasksTable[[#This Row],[Days to Accomplish]],"REVIEW","-"),"-")</f>
        <v>-</v>
      </c>
    </row>
    <row r="32" spans="1:58" ht="60" x14ac:dyDescent="0.2">
      <c r="A32" s="262" t="s">
        <v>307</v>
      </c>
      <c r="B32" s="265" t="s">
        <v>468</v>
      </c>
      <c r="C32" s="157" t="s">
        <v>726</v>
      </c>
      <c r="D32" s="267" t="s">
        <v>413</v>
      </c>
      <c r="E32" s="268" t="s">
        <v>416</v>
      </c>
      <c r="F32" s="160" t="s">
        <v>176</v>
      </c>
      <c r="G32" s="160" t="b">
        <v>0</v>
      </c>
      <c r="H32" s="161"/>
      <c r="I32" s="167">
        <v>42520</v>
      </c>
      <c r="J32" s="160">
        <v>90</v>
      </c>
      <c r="K32" s="168">
        <f>'Project Plan(s) - {AT}'!$I32-'Project Plan(s) - {AT}'!$J32</f>
        <v>42430</v>
      </c>
      <c r="L32" s="169">
        <v>0</v>
      </c>
      <c r="M32" s="160" t="b">
        <v>0</v>
      </c>
      <c r="N32" s="160" t="s">
        <v>391</v>
      </c>
      <c r="O32" s="191" t="s">
        <v>464</v>
      </c>
      <c r="P32" s="166" t="s">
        <v>179</v>
      </c>
      <c r="Q32" s="160" t="s">
        <v>414</v>
      </c>
      <c r="R32" s="190"/>
      <c r="S32" s="191"/>
      <c r="T32" s="191"/>
      <c r="U32" s="191"/>
      <c r="V32" s="191"/>
      <c r="W32" s="168">
        <v>42430</v>
      </c>
      <c r="X32" s="160"/>
      <c r="Y32" s="168">
        <v>42430</v>
      </c>
      <c r="Z32" s="160"/>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71" t="str">
        <f ca="1">IF(AND('Project Plan(s) - {AT}'!$P32&lt;&gt;"On Track",'Project Plan(s) - {AT}'!$K32&lt;TODAY()+7),"Review","No  Review")</f>
        <v>No  Review</v>
      </c>
      <c r="AY32" s="171">
        <v>40</v>
      </c>
      <c r="AZ32" s="171" t="s">
        <v>528</v>
      </c>
      <c r="BA32" s="171"/>
      <c r="BB32" s="171"/>
      <c r="BC32" s="172"/>
      <c r="BD32" s="278" t="str">
        <f ca="1">IFERROR(IF(TasksTable[[#This Row],[Start Date (Calculated)]]-(TODAY()-WEEKDAY(TODAY())-1)&gt;5,"REVIEW","-"),"")</f>
        <v>REVIEW</v>
      </c>
      <c r="BE32" s="278" t="str">
        <f ca="1">IFERROR(IF(TasksTable[[#This Row],[Required Completion Date]]-(TODAY()-WEEKDAY(TODAY())-1)&gt;5,"REVIEW","-"),"")</f>
        <v>REVIEW</v>
      </c>
      <c r="BF32" s="278" t="str">
        <f ca="1">IFERROR(IF(TasksTable[[#This Row],[% Complete]]&lt;(TODAY()-TasksTable[[#This Row],[Start Date (Calculated)]])/TasksTable[[#This Row],[Days to Accomplish]],"REVIEW","-"),"-")</f>
        <v>-</v>
      </c>
    </row>
    <row r="33" spans="1:58" ht="60" x14ac:dyDescent="0.2">
      <c r="A33" s="262" t="s">
        <v>307</v>
      </c>
      <c r="B33" s="211" t="s">
        <v>469</v>
      </c>
      <c r="C33" s="157" t="s">
        <v>726</v>
      </c>
      <c r="D33" s="173" t="s">
        <v>413</v>
      </c>
      <c r="E33" s="193" t="s">
        <v>623</v>
      </c>
      <c r="F33" s="160" t="s">
        <v>176</v>
      </c>
      <c r="G33" s="160" t="b">
        <v>0</v>
      </c>
      <c r="H33" s="161"/>
      <c r="I33" s="167">
        <v>42520</v>
      </c>
      <c r="J33" s="160">
        <v>90</v>
      </c>
      <c r="K33" s="168">
        <f>'Project Plan(s) - {AT}'!$I33-'Project Plan(s) - {AT}'!$J33</f>
        <v>42430</v>
      </c>
      <c r="L33" s="169">
        <v>0</v>
      </c>
      <c r="M33" s="160" t="b">
        <v>0</v>
      </c>
      <c r="N33" s="160" t="s">
        <v>391</v>
      </c>
      <c r="O33" s="191" t="s">
        <v>464</v>
      </c>
      <c r="P33" s="166" t="s">
        <v>179</v>
      </c>
      <c r="Q33" s="160"/>
      <c r="R33" s="190"/>
      <c r="S33" s="191"/>
      <c r="T33" s="191"/>
      <c r="U33" s="191"/>
      <c r="V33" s="191"/>
      <c r="W33" s="168">
        <v>42430</v>
      </c>
      <c r="X33" s="160"/>
      <c r="Y33" s="168">
        <v>42430</v>
      </c>
      <c r="Z33" s="160"/>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71" t="str">
        <f ca="1">IF(AND('Project Plan(s) - {AT}'!$P33&lt;&gt;"On Track",'Project Plan(s) - {AT}'!$K33&lt;TODAY()+7),"Review","No  Review")</f>
        <v>No  Review</v>
      </c>
      <c r="AY33" s="171">
        <v>40</v>
      </c>
      <c r="AZ33" s="171" t="s">
        <v>528</v>
      </c>
      <c r="BA33" s="171"/>
      <c r="BB33" s="171"/>
      <c r="BC33" s="172"/>
      <c r="BD33" s="278" t="str">
        <f ca="1">IFERROR(IF(TasksTable[[#This Row],[Start Date (Calculated)]]-(TODAY()-WEEKDAY(TODAY())-1)&gt;5,"REVIEW","-"),"")</f>
        <v>REVIEW</v>
      </c>
      <c r="BE33" s="278" t="str">
        <f ca="1">IFERROR(IF(TasksTable[[#This Row],[Required Completion Date]]-(TODAY()-WEEKDAY(TODAY())-1)&gt;5,"REVIEW","-"),"")</f>
        <v>REVIEW</v>
      </c>
      <c r="BF33" s="278" t="str">
        <f ca="1">IFERROR(IF(TasksTable[[#This Row],[% Complete]]&lt;(TODAY()-TasksTable[[#This Row],[Start Date (Calculated)]])/TasksTable[[#This Row],[Days to Accomplish]],"REVIEW","-"),"-")</f>
        <v>-</v>
      </c>
    </row>
    <row r="34" spans="1:58" ht="45" x14ac:dyDescent="0.2">
      <c r="A34" s="262" t="s">
        <v>710</v>
      </c>
      <c r="B34" s="263" t="s">
        <v>775</v>
      </c>
      <c r="C34" s="157" t="s">
        <v>712</v>
      </c>
      <c r="D34" s="157" t="s">
        <v>497</v>
      </c>
      <c r="E34" s="157" t="s">
        <v>489</v>
      </c>
      <c r="F34" s="166" t="s">
        <v>325</v>
      </c>
      <c r="G34" s="166" t="b">
        <v>1</v>
      </c>
      <c r="H34" s="161"/>
      <c r="I34" s="167">
        <v>42521</v>
      </c>
      <c r="J34" s="166">
        <v>60</v>
      </c>
      <c r="K34" s="168">
        <f>'Project Plan(s) - {AT}'!$I34-'Project Plan(s) - {AT}'!$J34</f>
        <v>42461</v>
      </c>
      <c r="L34" s="169">
        <v>0</v>
      </c>
      <c r="M34" s="160" t="b">
        <v>0</v>
      </c>
      <c r="N34" s="166"/>
      <c r="O34" s="166" t="s">
        <v>488</v>
      </c>
      <c r="P34" s="166" t="s">
        <v>179</v>
      </c>
      <c r="Q34" s="166"/>
      <c r="R34" s="170"/>
      <c r="S34" s="166"/>
      <c r="T34" s="166"/>
      <c r="U34" s="170"/>
      <c r="V34" s="166"/>
      <c r="W34" s="166"/>
      <c r="X34" s="166"/>
      <c r="Y34" s="168">
        <v>42551</v>
      </c>
      <c r="Z34" s="166"/>
      <c r="AA34" s="168"/>
      <c r="AB34" s="166"/>
      <c r="AC34" s="166"/>
      <c r="AD34" s="166"/>
      <c r="AE34" s="166"/>
      <c r="AF34" s="166"/>
      <c r="AG34" s="166"/>
      <c r="AH34" s="166"/>
      <c r="AI34" s="166"/>
      <c r="AJ34" s="191"/>
      <c r="AK34" s="191"/>
      <c r="AL34" s="191"/>
      <c r="AM34" s="191"/>
      <c r="AN34" s="191"/>
      <c r="AO34" s="191"/>
      <c r="AP34" s="191"/>
      <c r="AQ34" s="191"/>
      <c r="AR34" s="191"/>
      <c r="AS34" s="191"/>
      <c r="AT34" s="191"/>
      <c r="AU34" s="191"/>
      <c r="AV34" s="191"/>
      <c r="AW34" s="191"/>
      <c r="AX34" s="171" t="str">
        <f ca="1">IF(AND('Project Plan(s) - {AT}'!$P34&lt;&gt;"On Track",'Project Plan(s) - {AT}'!$K34&lt;TODAY()+7),"Review","No  Review")</f>
        <v>No  Review</v>
      </c>
      <c r="AY34" s="171">
        <v>12</v>
      </c>
      <c r="AZ34" s="171" t="s">
        <v>533</v>
      </c>
      <c r="BA34" s="171">
        <v>12</v>
      </c>
      <c r="BB34" s="171" t="s">
        <v>92</v>
      </c>
      <c r="BC34" s="172"/>
      <c r="BD34" s="278" t="str">
        <f ca="1">IFERROR(IF(TasksTable[[#This Row],[Start Date (Calculated)]]-(TODAY()-WEEKDAY(TODAY())-1)&gt;5,"REVIEW","-"),"")</f>
        <v>REVIEW</v>
      </c>
      <c r="BE34" s="278" t="str">
        <f ca="1">IFERROR(IF(TasksTable[[#This Row],[Required Completion Date]]-(TODAY()-WEEKDAY(TODAY())-1)&gt;5,"REVIEW","-"),"")</f>
        <v>REVIEW</v>
      </c>
      <c r="BF34" s="278" t="str">
        <f ca="1">IFERROR(IF(TasksTable[[#This Row],[% Complete]]&lt;(TODAY()-TasksTable[[#This Row],[Start Date (Calculated)]])/TasksTable[[#This Row],[Days to Accomplish]],"REVIEW","-"),"-")</f>
        <v>-</v>
      </c>
    </row>
    <row r="35" spans="1:58" ht="45" x14ac:dyDescent="0.2">
      <c r="A35" s="262" t="s">
        <v>710</v>
      </c>
      <c r="B35" s="206" t="s">
        <v>400</v>
      </c>
      <c r="C35" s="157" t="s">
        <v>712</v>
      </c>
      <c r="D35" s="157" t="s">
        <v>497</v>
      </c>
      <c r="E35" s="173" t="s">
        <v>418</v>
      </c>
      <c r="F35" s="160" t="s">
        <v>325</v>
      </c>
      <c r="G35" s="160" t="b">
        <v>1</v>
      </c>
      <c r="H35" s="161"/>
      <c r="I35" s="167">
        <v>42582</v>
      </c>
      <c r="J35" s="160">
        <v>60</v>
      </c>
      <c r="K35" s="168">
        <f>'Project Plan(s) - {AT}'!$I35-'Project Plan(s) - {AT}'!$J35</f>
        <v>42522</v>
      </c>
      <c r="L35" s="178">
        <v>0</v>
      </c>
      <c r="M35" s="160" t="b">
        <v>0</v>
      </c>
      <c r="N35" s="160"/>
      <c r="O35" s="166" t="s">
        <v>488</v>
      </c>
      <c r="P35" s="166" t="s">
        <v>179</v>
      </c>
      <c r="Q35" s="160"/>
      <c r="R35" s="174"/>
      <c r="S35" s="168"/>
      <c r="T35" s="160"/>
      <c r="U35" s="160"/>
      <c r="V35" s="160"/>
      <c r="W35" s="160"/>
      <c r="X35" s="160"/>
      <c r="Y35" s="160"/>
      <c r="Z35" s="160"/>
      <c r="AA35" s="160"/>
      <c r="AB35" s="160"/>
      <c r="AC35" s="160"/>
      <c r="AD35" s="160"/>
      <c r="AE35" s="160"/>
      <c r="AF35" s="160"/>
      <c r="AG35" s="160"/>
      <c r="AH35" s="160"/>
      <c r="AI35" s="160"/>
      <c r="AJ35" s="191"/>
      <c r="AK35" s="191"/>
      <c r="AL35" s="191"/>
      <c r="AM35" s="191"/>
      <c r="AN35" s="191"/>
      <c r="AO35" s="191"/>
      <c r="AP35" s="191"/>
      <c r="AQ35" s="191"/>
      <c r="AR35" s="191"/>
      <c r="AS35" s="191"/>
      <c r="AT35" s="191"/>
      <c r="AU35" s="191"/>
      <c r="AV35" s="191"/>
      <c r="AW35" s="191"/>
      <c r="AX35" s="171" t="str">
        <f ca="1">IF(AND('Project Plan(s) - {AT}'!$P35&lt;&gt;"On Track",'Project Plan(s) - {AT}'!$K35&lt;TODAY()+7),"Review","No  Review")</f>
        <v>No  Review</v>
      </c>
      <c r="AY35" s="171">
        <v>12</v>
      </c>
      <c r="AZ35" s="171" t="s">
        <v>92</v>
      </c>
      <c r="BA35" s="171">
        <v>12</v>
      </c>
      <c r="BB35" s="171" t="s">
        <v>533</v>
      </c>
      <c r="BC35" s="172"/>
      <c r="BD35" s="278" t="str">
        <f ca="1">IFERROR(IF(TasksTable[[#This Row],[Start Date (Calculated)]]-(TODAY()-WEEKDAY(TODAY())-1)&gt;5,"REVIEW","-"),"")</f>
        <v>REVIEW</v>
      </c>
      <c r="BE35" s="278" t="str">
        <f ca="1">IFERROR(IF(TasksTable[[#This Row],[Required Completion Date]]-(TODAY()-WEEKDAY(TODAY())-1)&gt;5,"REVIEW","-"),"")</f>
        <v>REVIEW</v>
      </c>
      <c r="BF35" s="278" t="str">
        <f ca="1">IFERROR(IF(TasksTable[[#This Row],[% Complete]]&lt;(TODAY()-TasksTable[[#This Row],[Start Date (Calculated)]])/TasksTable[[#This Row],[Days to Accomplish]],"REVIEW","-"),"-")</f>
        <v>-</v>
      </c>
    </row>
    <row r="36" spans="1:58" ht="45" x14ac:dyDescent="0.2">
      <c r="A36" s="262" t="s">
        <v>308</v>
      </c>
      <c r="B36" s="265" t="s">
        <v>406</v>
      </c>
      <c r="C36" s="157" t="str">
        <f>VLOOKUP(A36,'Day 1 Project List_AT'!$A$11:$D$31,4,FALSE)</f>
        <v>Alain Taillefer_Mexico People Services</v>
      </c>
      <c r="D36" s="173" t="s">
        <v>336</v>
      </c>
      <c r="E36" s="193" t="s">
        <v>611</v>
      </c>
      <c r="F36" s="191" t="s">
        <v>325</v>
      </c>
      <c r="G36" s="191" t="b">
        <v>1</v>
      </c>
      <c r="H36" s="161"/>
      <c r="I36" s="167">
        <v>42582</v>
      </c>
      <c r="J36" s="160">
        <v>60</v>
      </c>
      <c r="K36" s="168">
        <f>'Project Plan(s) - {AT}'!$I36-'Project Plan(s) - {AT}'!$J36</f>
        <v>42522</v>
      </c>
      <c r="L36" s="178">
        <v>0</v>
      </c>
      <c r="M36" s="191" t="b">
        <v>0</v>
      </c>
      <c r="N36" s="191" t="s">
        <v>498</v>
      </c>
      <c r="O36" s="191" t="s">
        <v>488</v>
      </c>
      <c r="P36" s="166" t="s">
        <v>179</v>
      </c>
      <c r="Q36" s="160"/>
      <c r="R36" s="190"/>
      <c r="S36" s="191"/>
      <c r="T36" s="191"/>
      <c r="U36" s="190">
        <v>42522</v>
      </c>
      <c r="V36" s="190">
        <v>42522</v>
      </c>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71" t="str">
        <f ca="1">IF(AND('Project Plan(s) - {AT}'!$P36&lt;&gt;"On Track",'Project Plan(s) - {AT}'!$K36&lt;TODAY()+7),"Review","No  Review")</f>
        <v>No  Review</v>
      </c>
      <c r="AY36" s="171">
        <v>12</v>
      </c>
      <c r="AZ36" s="171" t="s">
        <v>533</v>
      </c>
      <c r="BA36" s="171">
        <v>12</v>
      </c>
      <c r="BB36" s="171" t="s">
        <v>189</v>
      </c>
      <c r="BC36" s="172"/>
      <c r="BD36" s="278" t="str">
        <f ca="1">IFERROR(IF(TasksTable[[#This Row],[Start Date (Calculated)]]-(TODAY()-WEEKDAY(TODAY())-1)&gt;5,"REVIEW","-"),"")</f>
        <v>REVIEW</v>
      </c>
      <c r="BE36" s="278" t="str">
        <f ca="1">IFERROR(IF(TasksTable[[#This Row],[Required Completion Date]]-(TODAY()-WEEKDAY(TODAY())-1)&gt;5,"REVIEW","-"),"")</f>
        <v>REVIEW</v>
      </c>
      <c r="BF36" s="278" t="str">
        <f ca="1">IFERROR(IF(TasksTable[[#This Row],[% Complete]]&lt;(TODAY()-TasksTable[[#This Row],[Start Date (Calculated)]])/TasksTable[[#This Row],[Days to Accomplish]],"REVIEW","-"),"-")</f>
        <v>-</v>
      </c>
    </row>
    <row r="37" spans="1:58" ht="30" customHeight="1" x14ac:dyDescent="0.2">
      <c r="A37" s="262" t="s">
        <v>308</v>
      </c>
      <c r="B37" s="211" t="s">
        <v>409</v>
      </c>
      <c r="C37" s="157" t="str">
        <f>VLOOKUP(A37,'Day 1 Project List_AT'!$A$11:$D$40,4,FALSE)</f>
        <v>Alain Taillefer_Mexico People Services</v>
      </c>
      <c r="D37" s="173" t="s">
        <v>336</v>
      </c>
      <c r="E37" s="193" t="s">
        <v>612</v>
      </c>
      <c r="F37" s="191" t="s">
        <v>325</v>
      </c>
      <c r="G37" s="191" t="b">
        <v>1</v>
      </c>
      <c r="H37" s="161"/>
      <c r="I37" s="167">
        <v>42582</v>
      </c>
      <c r="J37" s="160">
        <v>60</v>
      </c>
      <c r="K37" s="168">
        <f>'Project Plan(s) - {AT}'!$I37-'Project Plan(s) - {AT}'!$J37</f>
        <v>42522</v>
      </c>
      <c r="L37" s="178">
        <v>0</v>
      </c>
      <c r="M37" s="191" t="b">
        <v>0</v>
      </c>
      <c r="N37" s="191" t="s">
        <v>396</v>
      </c>
      <c r="O37" s="191" t="s">
        <v>488</v>
      </c>
      <c r="P37" s="166" t="s">
        <v>179</v>
      </c>
      <c r="Q37" s="160"/>
      <c r="R37" s="190"/>
      <c r="S37" s="191"/>
      <c r="T37" s="191"/>
      <c r="U37" s="195">
        <v>42374</v>
      </c>
      <c r="V37" s="190">
        <v>42522</v>
      </c>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71" t="str">
        <f ca="1">IF(AND('Project Plan(s) - {AT}'!$P37&lt;&gt;"On Track",'Project Plan(s) - {AT}'!$K37&lt;TODAY()+7),"Review","No  Review")</f>
        <v>No  Review</v>
      </c>
      <c r="AY37" s="171">
        <v>12</v>
      </c>
      <c r="AZ37" s="171" t="s">
        <v>533</v>
      </c>
      <c r="BA37" s="171">
        <v>12</v>
      </c>
      <c r="BB37" s="171" t="s">
        <v>189</v>
      </c>
      <c r="BC37" s="172"/>
      <c r="BD37" s="278" t="str">
        <f ca="1">IFERROR(IF(TasksTable[[#This Row],[Start Date (Calculated)]]-(TODAY()-WEEKDAY(TODAY())-1)&gt;5,"REVIEW","-"),"")</f>
        <v>REVIEW</v>
      </c>
      <c r="BE37" s="278" t="str">
        <f ca="1">IFERROR(IF(TasksTable[[#This Row],[Required Completion Date]]-(TODAY()-WEEKDAY(TODAY())-1)&gt;5,"REVIEW","-"),"")</f>
        <v>REVIEW</v>
      </c>
      <c r="BF37" s="278" t="str">
        <f ca="1">IFERROR(IF(TasksTable[[#This Row],[% Complete]]&lt;(TODAY()-TasksTable[[#This Row],[Start Date (Calculated)]])/TasksTable[[#This Row],[Days to Accomplish]],"REVIEW","-"),"-")</f>
        <v>-</v>
      </c>
    </row>
    <row r="38" spans="1:58" ht="33" customHeight="1" x14ac:dyDescent="0.2">
      <c r="A38" s="262" t="s">
        <v>309</v>
      </c>
      <c r="B38" s="265" t="s">
        <v>419</v>
      </c>
      <c r="C38" s="193" t="s">
        <v>502</v>
      </c>
      <c r="D38" s="193" t="s">
        <v>560</v>
      </c>
      <c r="E38" s="193" t="s">
        <v>628</v>
      </c>
      <c r="F38" s="191" t="s">
        <v>176</v>
      </c>
      <c r="G38" s="191" t="s">
        <v>421</v>
      </c>
      <c r="H38" s="161" t="s">
        <v>729</v>
      </c>
      <c r="I38" s="182">
        <v>42412</v>
      </c>
      <c r="J38" s="191">
        <v>105</v>
      </c>
      <c r="K38" s="168">
        <f>'Project Plan(s) - {AT}'!$I38-'Project Plan(s) - {AT}'!$J38</f>
        <v>42307</v>
      </c>
      <c r="L38" s="178">
        <v>0.1</v>
      </c>
      <c r="M38" s="191" t="s">
        <v>421</v>
      </c>
      <c r="N38" s="191" t="s">
        <v>422</v>
      </c>
      <c r="O38" s="191" t="s">
        <v>423</v>
      </c>
      <c r="P38" s="166" t="s">
        <v>513</v>
      </c>
      <c r="Q38" s="160" t="s">
        <v>424</v>
      </c>
      <c r="R38" s="195">
        <v>42405</v>
      </c>
      <c r="S38" s="195">
        <v>42405</v>
      </c>
      <c r="T38" s="191"/>
      <c r="U38" s="195">
        <v>42405</v>
      </c>
      <c r="V38" s="191"/>
      <c r="W38" s="191"/>
      <c r="X38" s="191"/>
      <c r="Y38" s="195">
        <v>42405</v>
      </c>
      <c r="Z38" s="195">
        <v>42405</v>
      </c>
      <c r="AA38" s="195"/>
      <c r="AB38" s="191"/>
      <c r="AC38" s="191"/>
      <c r="AD38" s="191"/>
      <c r="AE38" s="191"/>
      <c r="AF38" s="191"/>
      <c r="AG38" s="195">
        <v>42374</v>
      </c>
      <c r="AH38" s="191"/>
      <c r="AI38" s="191"/>
      <c r="AJ38" s="181"/>
      <c r="AK38" s="181"/>
      <c r="AL38" s="181"/>
      <c r="AM38" s="181"/>
      <c r="AN38" s="181"/>
      <c r="AO38" s="181"/>
      <c r="AP38" s="181"/>
      <c r="AQ38" s="181"/>
      <c r="AR38" s="181"/>
      <c r="AS38" s="181"/>
      <c r="AT38" s="181"/>
      <c r="AU38" s="181"/>
      <c r="AV38" s="181"/>
      <c r="AW38" s="181"/>
      <c r="AX38" s="171" t="str">
        <f ca="1">IF(AND('Project Plan(s) - {AT}'!$P38&lt;&gt;"On Track",'Project Plan(s) - {AT}'!$K38&lt;TODAY()+7),"Review","No  Review")</f>
        <v>No  Review</v>
      </c>
      <c r="AY38" s="171">
        <v>800</v>
      </c>
      <c r="AZ38" s="171" t="s">
        <v>92</v>
      </c>
      <c r="BA38" s="171">
        <v>80</v>
      </c>
      <c r="BB38" s="171" t="s">
        <v>530</v>
      </c>
      <c r="BC38" s="172"/>
      <c r="BD38" s="278" t="str">
        <f ca="1">IFERROR(IF(TasksTable[[#This Row],[Start Date (Calculated)]]-(TODAY()-WEEKDAY(TODAY())-1)&gt;5,"REVIEW","-"),"")</f>
        <v>-</v>
      </c>
      <c r="BE38" s="278" t="str">
        <f ca="1">IFERROR(IF(TasksTable[[#This Row],[Required Completion Date]]-(TODAY()-WEEKDAY(TODAY())-1)&gt;5,"REVIEW","-"),"")</f>
        <v>-</v>
      </c>
      <c r="BF38" s="278" t="str">
        <f ca="1">IFERROR(IF(TasksTable[[#This Row],[% Complete]]&lt;(TODAY()-TasksTable[[#This Row],[Start Date (Calculated)]])/TasksTable[[#This Row],[Days to Accomplish]],"REVIEW","-"),"-")</f>
        <v>REVIEW</v>
      </c>
    </row>
    <row r="39" spans="1:58" ht="30" customHeight="1" x14ac:dyDescent="0.2">
      <c r="A39" s="262" t="s">
        <v>309</v>
      </c>
      <c r="B39" s="211" t="s">
        <v>428</v>
      </c>
      <c r="C39" s="193" t="s">
        <v>502</v>
      </c>
      <c r="D39" s="193" t="s">
        <v>560</v>
      </c>
      <c r="E39" s="193" t="s">
        <v>425</v>
      </c>
      <c r="F39" s="191" t="s">
        <v>176</v>
      </c>
      <c r="G39" s="191" t="s">
        <v>421</v>
      </c>
      <c r="H39" s="161"/>
      <c r="I39" s="182">
        <v>42582</v>
      </c>
      <c r="J39" s="191">
        <v>90</v>
      </c>
      <c r="K39" s="168">
        <f>'Project Plan(s) - {AT}'!$I39-'Project Plan(s) - {AT}'!$J39</f>
        <v>42492</v>
      </c>
      <c r="L39" s="178">
        <v>0</v>
      </c>
      <c r="M39" s="191" t="s">
        <v>421</v>
      </c>
      <c r="N39" s="191"/>
      <c r="O39" s="191" t="s">
        <v>423</v>
      </c>
      <c r="P39" s="191" t="s">
        <v>179</v>
      </c>
      <c r="Q39" s="191" t="s">
        <v>552</v>
      </c>
      <c r="R39" s="190"/>
      <c r="S39" s="191"/>
      <c r="T39" s="191"/>
      <c r="U39" s="191"/>
      <c r="V39" s="191"/>
      <c r="W39" s="191"/>
      <c r="X39" s="191"/>
      <c r="Y39" s="191"/>
      <c r="Z39" s="191"/>
      <c r="AA39" s="195"/>
      <c r="AB39" s="191"/>
      <c r="AC39" s="191"/>
      <c r="AD39" s="191"/>
      <c r="AE39" s="191"/>
      <c r="AF39" s="191"/>
      <c r="AG39" s="191"/>
      <c r="AH39" s="191"/>
      <c r="AI39" s="191"/>
      <c r="AJ39" s="181"/>
      <c r="AK39" s="181"/>
      <c r="AL39" s="181"/>
      <c r="AM39" s="181"/>
      <c r="AN39" s="181"/>
      <c r="AO39" s="181"/>
      <c r="AP39" s="181"/>
      <c r="AQ39" s="181"/>
      <c r="AR39" s="181"/>
      <c r="AS39" s="181"/>
      <c r="AT39" s="181"/>
      <c r="AU39" s="181"/>
      <c r="AV39" s="181"/>
      <c r="AW39" s="181"/>
      <c r="AX39" s="171" t="str">
        <f ca="1">IF(AND('Project Plan(s) - {AT}'!$P39&lt;&gt;"On Track",'Project Plan(s) - {AT}'!$K39&lt;TODAY()+7),"Review","No  Review")</f>
        <v>No  Review</v>
      </c>
      <c r="AY39" s="171">
        <v>80</v>
      </c>
      <c r="AZ39" s="171" t="s">
        <v>527</v>
      </c>
      <c r="BA39" s="171">
        <v>80</v>
      </c>
      <c r="BB39" s="171" t="s">
        <v>189</v>
      </c>
      <c r="BC39" s="172"/>
      <c r="BD39" s="278" t="str">
        <f ca="1">IFERROR(IF(TasksTable[[#This Row],[Start Date (Calculated)]]-(TODAY()-WEEKDAY(TODAY())-1)&gt;5,"REVIEW","-"),"")</f>
        <v>REVIEW</v>
      </c>
      <c r="BE39" s="278" t="str">
        <f ca="1">IFERROR(IF(TasksTable[[#This Row],[Required Completion Date]]-(TODAY()-WEEKDAY(TODAY())-1)&gt;5,"REVIEW","-"),"")</f>
        <v>REVIEW</v>
      </c>
      <c r="BF39" s="278" t="str">
        <f ca="1">IFERROR(IF(TasksTable[[#This Row],[% Complete]]&lt;(TODAY()-TasksTable[[#This Row],[Start Date (Calculated)]])/TasksTable[[#This Row],[Days to Accomplish]],"REVIEW","-"),"-")</f>
        <v>-</v>
      </c>
    </row>
    <row r="40" spans="1:58" ht="30" customHeight="1" x14ac:dyDescent="0.2">
      <c r="A40" s="262" t="s">
        <v>309</v>
      </c>
      <c r="B40" s="263" t="s">
        <v>429</v>
      </c>
      <c r="C40" s="196" t="s">
        <v>502</v>
      </c>
      <c r="D40" s="193" t="s">
        <v>560</v>
      </c>
      <c r="E40" s="193" t="s">
        <v>426</v>
      </c>
      <c r="F40" s="191" t="s">
        <v>176</v>
      </c>
      <c r="G40" s="191" t="s">
        <v>421</v>
      </c>
      <c r="H40" s="161" t="s">
        <v>730</v>
      </c>
      <c r="I40" s="182">
        <v>42460</v>
      </c>
      <c r="J40" s="191">
        <v>60</v>
      </c>
      <c r="K40" s="168">
        <f>'Project Plan(s) - {AT}'!$I40-'Project Plan(s) - {AT}'!$J40</f>
        <v>42400</v>
      </c>
      <c r="L40" s="178">
        <v>0.05</v>
      </c>
      <c r="M40" s="191" t="s">
        <v>421</v>
      </c>
      <c r="N40" s="191"/>
      <c r="O40" s="191" t="s">
        <v>431</v>
      </c>
      <c r="P40" s="191" t="s">
        <v>513</v>
      </c>
      <c r="Q40" s="191"/>
      <c r="R40" s="190"/>
      <c r="S40" s="195">
        <v>42401</v>
      </c>
      <c r="T40" s="191"/>
      <c r="U40" s="191"/>
      <c r="V40" s="191"/>
      <c r="W40" s="191"/>
      <c r="X40" s="191"/>
      <c r="Y40" s="191"/>
      <c r="Z40" s="191"/>
      <c r="AA40" s="191"/>
      <c r="AB40" s="191"/>
      <c r="AC40" s="191"/>
      <c r="AD40" s="191"/>
      <c r="AE40" s="191"/>
      <c r="AF40" s="191"/>
      <c r="AG40" s="191"/>
      <c r="AH40" s="191"/>
      <c r="AI40" s="191"/>
      <c r="AJ40" s="181"/>
      <c r="AK40" s="181"/>
      <c r="AL40" s="181"/>
      <c r="AM40" s="181"/>
      <c r="AN40" s="181"/>
      <c r="AO40" s="181"/>
      <c r="AP40" s="181"/>
      <c r="AQ40" s="181"/>
      <c r="AR40" s="181"/>
      <c r="AS40" s="181"/>
      <c r="AT40" s="181"/>
      <c r="AU40" s="181"/>
      <c r="AV40" s="181"/>
      <c r="AW40" s="181"/>
      <c r="AX40" s="171" t="str">
        <f ca="1">IF(AND('Project Plan(s) - {AT}'!$P40&lt;&gt;"On Track",'Project Plan(s) - {AT}'!$K40&lt;TODAY()+7),"Review","No  Review")</f>
        <v>No  Review</v>
      </c>
      <c r="AY40" s="171">
        <v>200</v>
      </c>
      <c r="AZ40" s="171" t="s">
        <v>92</v>
      </c>
      <c r="BA40" s="171">
        <v>40</v>
      </c>
      <c r="BB40" s="171" t="s">
        <v>530</v>
      </c>
      <c r="BC40" s="172"/>
      <c r="BD40" s="278" t="str">
        <f ca="1">IFERROR(IF(TasksTable[[#This Row],[Start Date (Calculated)]]-(TODAY()-WEEKDAY(TODAY())-1)&gt;5,"REVIEW","-"),"")</f>
        <v>-</v>
      </c>
      <c r="BE40" s="278" t="str">
        <f ca="1">IFERROR(IF(TasksTable[[#This Row],[Required Completion Date]]-(TODAY()-WEEKDAY(TODAY())-1)&gt;5,"REVIEW","-"),"")</f>
        <v>REVIEW</v>
      </c>
      <c r="BF40" s="278" t="str">
        <f ca="1">IFERROR(IF(TasksTable[[#This Row],[% Complete]]&lt;(TODAY()-TasksTable[[#This Row],[Start Date (Calculated)]])/TasksTable[[#This Row],[Days to Accomplish]],"REVIEW","-"),"-")</f>
        <v>REVIEW</v>
      </c>
    </row>
    <row r="41" spans="1:58" ht="30" customHeight="1" x14ac:dyDescent="0.2">
      <c r="A41" s="262" t="s">
        <v>309</v>
      </c>
      <c r="B41" s="206" t="s">
        <v>430</v>
      </c>
      <c r="C41" s="196" t="s">
        <v>502</v>
      </c>
      <c r="D41" s="193" t="s">
        <v>560</v>
      </c>
      <c r="E41" s="193" t="s">
        <v>427</v>
      </c>
      <c r="F41" s="191" t="s">
        <v>176</v>
      </c>
      <c r="G41" s="191" t="s">
        <v>421</v>
      </c>
      <c r="H41" s="161" t="s">
        <v>731</v>
      </c>
      <c r="I41" s="182">
        <v>42490</v>
      </c>
      <c r="J41" s="191">
        <v>90</v>
      </c>
      <c r="K41" s="168">
        <f>'Project Plan(s) - {AT}'!$I41-'Project Plan(s) - {AT}'!$J41</f>
        <v>42400</v>
      </c>
      <c r="L41" s="178">
        <v>0.05</v>
      </c>
      <c r="M41" s="191" t="s">
        <v>421</v>
      </c>
      <c r="N41" s="191"/>
      <c r="O41" s="191" t="s">
        <v>423</v>
      </c>
      <c r="P41" s="191" t="s">
        <v>513</v>
      </c>
      <c r="Q41" s="191"/>
      <c r="R41" s="190"/>
      <c r="S41" s="191"/>
      <c r="T41" s="195">
        <v>42491</v>
      </c>
      <c r="U41" s="191"/>
      <c r="V41" s="191"/>
      <c r="W41" s="191"/>
      <c r="X41" s="191"/>
      <c r="Y41" s="191"/>
      <c r="Z41" s="191"/>
      <c r="AA41" s="191"/>
      <c r="AB41" s="191"/>
      <c r="AC41" s="191"/>
      <c r="AD41" s="191"/>
      <c r="AE41" s="191"/>
      <c r="AF41" s="191"/>
      <c r="AG41" s="191"/>
      <c r="AH41" s="191"/>
      <c r="AI41" s="191"/>
      <c r="AJ41" s="181"/>
      <c r="AK41" s="181"/>
      <c r="AL41" s="181"/>
      <c r="AM41" s="181"/>
      <c r="AN41" s="181"/>
      <c r="AO41" s="181"/>
      <c r="AP41" s="181"/>
      <c r="AQ41" s="181"/>
      <c r="AR41" s="181"/>
      <c r="AS41" s="181"/>
      <c r="AT41" s="181"/>
      <c r="AU41" s="181"/>
      <c r="AV41" s="181"/>
      <c r="AW41" s="181"/>
      <c r="AX41" s="171" t="str">
        <f ca="1">IF(AND('Project Plan(s) - {AT}'!$P41&lt;&gt;"On Track",'Project Plan(s) - {AT}'!$K41&lt;TODAY()+7),"Review","No  Review")</f>
        <v>No  Review</v>
      </c>
      <c r="AY41" s="171">
        <v>40</v>
      </c>
      <c r="AZ41" s="171" t="s">
        <v>527</v>
      </c>
      <c r="BA41" s="171"/>
      <c r="BB41" s="171"/>
      <c r="BC41" s="172"/>
      <c r="BD41" s="278" t="str">
        <f ca="1">IFERROR(IF(TasksTable[[#This Row],[Start Date (Calculated)]]-(TODAY()-WEEKDAY(TODAY())-1)&gt;5,"REVIEW","-"),"")</f>
        <v>-</v>
      </c>
      <c r="BE41" s="278" t="str">
        <f ca="1">IFERROR(IF(TasksTable[[#This Row],[Required Completion Date]]-(TODAY()-WEEKDAY(TODAY())-1)&gt;5,"REVIEW","-"),"")</f>
        <v>REVIEW</v>
      </c>
      <c r="BF41" s="278" t="str">
        <f ca="1">IFERROR(IF(TasksTable[[#This Row],[% Complete]]&lt;(TODAY()-TasksTable[[#This Row],[Start Date (Calculated)]])/TasksTable[[#This Row],[Days to Accomplish]],"REVIEW","-"),"-")</f>
        <v>REVIEW</v>
      </c>
    </row>
    <row r="42" spans="1:58" ht="30" customHeight="1" x14ac:dyDescent="0.2">
      <c r="A42" s="262" t="s">
        <v>309</v>
      </c>
      <c r="B42" s="263" t="s">
        <v>567</v>
      </c>
      <c r="C42" s="269" t="s">
        <v>502</v>
      </c>
      <c r="D42" s="193" t="s">
        <v>560</v>
      </c>
      <c r="E42" s="180" t="s">
        <v>566</v>
      </c>
      <c r="F42" s="181" t="s">
        <v>176</v>
      </c>
      <c r="G42" s="181" t="b">
        <v>0</v>
      </c>
      <c r="H42" s="161" t="s">
        <v>732</v>
      </c>
      <c r="I42" s="186">
        <v>42643</v>
      </c>
      <c r="J42" s="187">
        <v>80</v>
      </c>
      <c r="K42" s="167">
        <f>'Project Plan(s) - {AT}'!$I42-'Project Plan(s) - {AT}'!$J42</f>
        <v>42563</v>
      </c>
      <c r="L42" s="178">
        <v>0</v>
      </c>
      <c r="M42" s="181" t="b">
        <v>0</v>
      </c>
      <c r="N42" s="181"/>
      <c r="O42" s="181" t="s">
        <v>423</v>
      </c>
      <c r="P42" s="181" t="s">
        <v>179</v>
      </c>
      <c r="Q42" s="181"/>
      <c r="R42" s="184"/>
      <c r="S42" s="181"/>
      <c r="T42" s="182"/>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81"/>
      <c r="AR42" s="181"/>
      <c r="AS42" s="181"/>
      <c r="AT42" s="181"/>
      <c r="AU42" s="181"/>
      <c r="AV42" s="181"/>
      <c r="AW42" s="181"/>
      <c r="AX42" s="171" t="str">
        <f ca="1">IF(AND('Project Plan(s) - {AT}'!$P42&lt;&gt;"On Track",'Project Plan(s) - {AT}'!$K42&lt;TODAY()+7),"Review","No  Review")</f>
        <v>No  Review</v>
      </c>
      <c r="AY42" s="171">
        <v>60</v>
      </c>
      <c r="AZ42" s="171" t="s">
        <v>420</v>
      </c>
      <c r="BA42" s="171"/>
      <c r="BB42" s="171"/>
      <c r="BC42" s="172"/>
      <c r="BD42" s="278" t="str">
        <f ca="1">IFERROR(IF(TasksTable[[#This Row],[Start Date (Calculated)]]-(TODAY()-WEEKDAY(TODAY())-1)&gt;5,"REVIEW","-"),"")</f>
        <v>REVIEW</v>
      </c>
      <c r="BE42" s="278" t="str">
        <f ca="1">IFERROR(IF(TasksTable[[#This Row],[Required Completion Date]]-(TODAY()-WEEKDAY(TODAY())-1)&gt;5,"REVIEW","-"),"")</f>
        <v>REVIEW</v>
      </c>
      <c r="BF42" s="278" t="str">
        <f ca="1">IFERROR(IF(TasksTable[[#This Row],[% Complete]]&lt;(TODAY()-TasksTable[[#This Row],[Start Date (Calculated)]])/TasksTable[[#This Row],[Days to Accomplish]],"REVIEW","-"),"-")</f>
        <v>-</v>
      </c>
    </row>
    <row r="43" spans="1:58" ht="30" customHeight="1" x14ac:dyDescent="0.2">
      <c r="A43" s="262" t="s">
        <v>310</v>
      </c>
      <c r="B43" s="206" t="s">
        <v>432</v>
      </c>
      <c r="C43" s="196" t="s">
        <v>502</v>
      </c>
      <c r="D43" s="196" t="s">
        <v>717</v>
      </c>
      <c r="E43" s="193" t="s">
        <v>474</v>
      </c>
      <c r="F43" s="191" t="s">
        <v>176</v>
      </c>
      <c r="G43" s="191" t="s">
        <v>421</v>
      </c>
      <c r="H43" s="161"/>
      <c r="I43" s="186">
        <v>42551</v>
      </c>
      <c r="J43" s="197">
        <v>30</v>
      </c>
      <c r="K43" s="168">
        <f>'Project Plan(s) - {AT}'!$I43-'Project Plan(s) - {AT}'!$J43</f>
        <v>42521</v>
      </c>
      <c r="L43" s="178">
        <v>0</v>
      </c>
      <c r="M43" s="191" t="s">
        <v>421</v>
      </c>
      <c r="N43" s="191"/>
      <c r="O43" s="191" t="s">
        <v>442</v>
      </c>
      <c r="P43" s="191" t="s">
        <v>179</v>
      </c>
      <c r="Q43" s="191"/>
      <c r="R43" s="190"/>
      <c r="S43" s="191"/>
      <c r="T43" s="191"/>
      <c r="U43" s="191"/>
      <c r="V43" s="191"/>
      <c r="W43" s="191"/>
      <c r="X43" s="191"/>
      <c r="Y43" s="191"/>
      <c r="Z43" s="191"/>
      <c r="AA43" s="195">
        <v>42491</v>
      </c>
      <c r="AB43" s="191"/>
      <c r="AC43" s="191"/>
      <c r="AD43" s="191"/>
      <c r="AE43" s="191"/>
      <c r="AF43" s="191"/>
      <c r="AG43" s="191"/>
      <c r="AH43" s="191"/>
      <c r="AI43" s="191"/>
      <c r="AJ43" s="181"/>
      <c r="AK43" s="181"/>
      <c r="AL43" s="181"/>
      <c r="AM43" s="181"/>
      <c r="AN43" s="181"/>
      <c r="AO43" s="181"/>
      <c r="AP43" s="181"/>
      <c r="AQ43" s="181"/>
      <c r="AR43" s="181"/>
      <c r="AS43" s="181"/>
      <c r="AT43" s="181"/>
      <c r="AU43" s="181"/>
      <c r="AV43" s="181"/>
      <c r="AW43" s="181"/>
      <c r="AX43" s="171" t="str">
        <f ca="1">IF(AND('Project Plan(s) - {AT}'!$P43&lt;&gt;"On Track",'Project Plan(s) - {AT}'!$K43&lt;TODAY()+7),"Review","No  Review")</f>
        <v>No  Review</v>
      </c>
      <c r="AY43" s="171">
        <v>80</v>
      </c>
      <c r="AZ43" s="171" t="s">
        <v>535</v>
      </c>
      <c r="BA43" s="171"/>
      <c r="BB43" s="171"/>
      <c r="BC43" s="172"/>
      <c r="BD43" s="278" t="str">
        <f ca="1">IFERROR(IF(TasksTable[[#This Row],[Start Date (Calculated)]]-(TODAY()-WEEKDAY(TODAY())-1)&gt;5,"REVIEW","-"),"")</f>
        <v>REVIEW</v>
      </c>
      <c r="BE43" s="278" t="str">
        <f ca="1">IFERROR(IF(TasksTable[[#This Row],[Required Completion Date]]-(TODAY()-WEEKDAY(TODAY())-1)&gt;5,"REVIEW","-"),"")</f>
        <v>REVIEW</v>
      </c>
      <c r="BF43" s="278" t="str">
        <f ca="1">IFERROR(IF(TasksTable[[#This Row],[% Complete]]&lt;(TODAY()-TasksTable[[#This Row],[Start Date (Calculated)]])/TasksTable[[#This Row],[Days to Accomplish]],"REVIEW","-"),"-")</f>
        <v>-</v>
      </c>
    </row>
    <row r="44" spans="1:58" ht="30" customHeight="1" x14ac:dyDescent="0.2">
      <c r="A44" s="262" t="s">
        <v>310</v>
      </c>
      <c r="B44" s="263" t="s">
        <v>435</v>
      </c>
      <c r="C44" s="193" t="s">
        <v>502</v>
      </c>
      <c r="D44" s="196" t="s">
        <v>717</v>
      </c>
      <c r="E44" s="193" t="s">
        <v>553</v>
      </c>
      <c r="F44" s="191" t="s">
        <v>176</v>
      </c>
      <c r="G44" s="191" t="s">
        <v>421</v>
      </c>
      <c r="H44" s="161"/>
      <c r="I44" s="182">
        <v>42551</v>
      </c>
      <c r="J44" s="191">
        <v>60</v>
      </c>
      <c r="K44" s="168">
        <f>'Project Plan(s) - {AT}'!$I44-'Project Plan(s) - {AT}'!$J44</f>
        <v>42491</v>
      </c>
      <c r="L44" s="178">
        <v>0</v>
      </c>
      <c r="M44" s="191" t="s">
        <v>421</v>
      </c>
      <c r="N44" s="191"/>
      <c r="O44" s="191" t="s">
        <v>558</v>
      </c>
      <c r="P44" s="191" t="s">
        <v>179</v>
      </c>
      <c r="Q44" s="191"/>
      <c r="R44" s="190"/>
      <c r="S44" s="191"/>
      <c r="T44" s="191"/>
      <c r="U44" s="191"/>
      <c r="V44" s="191"/>
      <c r="W44" s="191"/>
      <c r="X44" s="191"/>
      <c r="Y44" s="191"/>
      <c r="Z44" s="191"/>
      <c r="AA44" s="195">
        <v>42491</v>
      </c>
      <c r="AB44" s="191"/>
      <c r="AC44" s="191"/>
      <c r="AD44" s="191"/>
      <c r="AE44" s="191"/>
      <c r="AF44" s="191"/>
      <c r="AG44" s="191"/>
      <c r="AH44" s="191"/>
      <c r="AI44" s="191"/>
      <c r="AJ44" s="181"/>
      <c r="AK44" s="181"/>
      <c r="AL44" s="181"/>
      <c r="AM44" s="181"/>
      <c r="AN44" s="181"/>
      <c r="AO44" s="181"/>
      <c r="AP44" s="181"/>
      <c r="AQ44" s="181"/>
      <c r="AR44" s="181"/>
      <c r="AS44" s="181"/>
      <c r="AT44" s="181"/>
      <c r="AU44" s="181"/>
      <c r="AV44" s="181"/>
      <c r="AW44" s="181"/>
      <c r="AX44" s="171" t="str">
        <f ca="1">IF(AND('Project Plan(s) - {AT}'!$P44&lt;&gt;"On Track",'Project Plan(s) - {AT}'!$K44&lt;TODAY()+7),"Review","No  Review")</f>
        <v>No  Review</v>
      </c>
      <c r="AY44" s="171">
        <v>120</v>
      </c>
      <c r="AZ44" s="171" t="s">
        <v>535</v>
      </c>
      <c r="BA44" s="171">
        <v>80</v>
      </c>
      <c r="BB44" s="171" t="s">
        <v>536</v>
      </c>
      <c r="BC44" s="172"/>
      <c r="BD44" s="278" t="str">
        <f ca="1">IFERROR(IF(TasksTable[[#This Row],[Start Date (Calculated)]]-(TODAY()-WEEKDAY(TODAY())-1)&gt;5,"REVIEW","-"),"")</f>
        <v>REVIEW</v>
      </c>
      <c r="BE44" s="278" t="str">
        <f ca="1">IFERROR(IF(TasksTable[[#This Row],[Required Completion Date]]-(TODAY()-WEEKDAY(TODAY())-1)&gt;5,"REVIEW","-"),"")</f>
        <v>REVIEW</v>
      </c>
      <c r="BF44" s="278" t="str">
        <f ca="1">IFERROR(IF(TasksTable[[#This Row],[% Complete]]&lt;(TODAY()-TasksTable[[#This Row],[Start Date (Calculated)]])/TasksTable[[#This Row],[Days to Accomplish]],"REVIEW","-"),"-")</f>
        <v>-</v>
      </c>
    </row>
    <row r="45" spans="1:58" ht="30" customHeight="1" x14ac:dyDescent="0.2">
      <c r="A45" s="262" t="s">
        <v>310</v>
      </c>
      <c r="B45" s="206" t="s">
        <v>436</v>
      </c>
      <c r="C45" s="193" t="s">
        <v>502</v>
      </c>
      <c r="D45" s="196" t="s">
        <v>717</v>
      </c>
      <c r="E45" s="193" t="s">
        <v>434</v>
      </c>
      <c r="F45" s="191" t="s">
        <v>176</v>
      </c>
      <c r="G45" s="191" t="s">
        <v>421</v>
      </c>
      <c r="H45" s="161"/>
      <c r="I45" s="182">
        <v>42582</v>
      </c>
      <c r="J45" s="191">
        <v>90</v>
      </c>
      <c r="K45" s="168">
        <f>'Project Plan(s) - {AT}'!$I45-'Project Plan(s) - {AT}'!$J45</f>
        <v>42492</v>
      </c>
      <c r="L45" s="178">
        <v>0</v>
      </c>
      <c r="M45" s="191" t="s">
        <v>421</v>
      </c>
      <c r="N45" s="191"/>
      <c r="O45" s="191" t="s">
        <v>423</v>
      </c>
      <c r="P45" s="191" t="s">
        <v>179</v>
      </c>
      <c r="Q45" s="191"/>
      <c r="R45" s="190"/>
      <c r="S45" s="191"/>
      <c r="T45" s="195">
        <v>42491</v>
      </c>
      <c r="U45" s="191"/>
      <c r="V45" s="191"/>
      <c r="W45" s="191"/>
      <c r="X45" s="191"/>
      <c r="Y45" s="191"/>
      <c r="Z45" s="191"/>
      <c r="AA45" s="195"/>
      <c r="AB45" s="191"/>
      <c r="AC45" s="191"/>
      <c r="AD45" s="191"/>
      <c r="AE45" s="191"/>
      <c r="AF45" s="191"/>
      <c r="AG45" s="191"/>
      <c r="AH45" s="191"/>
      <c r="AI45" s="191"/>
      <c r="AJ45" s="181"/>
      <c r="AK45" s="181"/>
      <c r="AL45" s="181"/>
      <c r="AM45" s="181"/>
      <c r="AN45" s="181"/>
      <c r="AO45" s="181"/>
      <c r="AP45" s="181"/>
      <c r="AQ45" s="181"/>
      <c r="AR45" s="181"/>
      <c r="AS45" s="181"/>
      <c r="AT45" s="181"/>
      <c r="AU45" s="181"/>
      <c r="AV45" s="181"/>
      <c r="AW45" s="181"/>
      <c r="AX45" s="171" t="str">
        <f ca="1">IF(AND('Project Plan(s) - {AT}'!$P45&lt;&gt;"On Track",'Project Plan(s) - {AT}'!$K45&lt;TODAY()+7),"Review","No  Review")</f>
        <v>No  Review</v>
      </c>
      <c r="AY45" s="171">
        <v>20</v>
      </c>
      <c r="AZ45" s="171" t="s">
        <v>527</v>
      </c>
      <c r="BA45" s="171"/>
      <c r="BB45" s="171"/>
      <c r="BC45" s="172"/>
      <c r="BD45" s="278" t="str">
        <f ca="1">IFERROR(IF(TasksTable[[#This Row],[Start Date (Calculated)]]-(TODAY()-WEEKDAY(TODAY())-1)&gt;5,"REVIEW","-"),"")</f>
        <v>REVIEW</v>
      </c>
      <c r="BE45" s="278" t="str">
        <f ca="1">IFERROR(IF(TasksTable[[#This Row],[Required Completion Date]]-(TODAY()-WEEKDAY(TODAY())-1)&gt;5,"REVIEW","-"),"")</f>
        <v>REVIEW</v>
      </c>
      <c r="BF45" s="278" t="str">
        <f ca="1">IFERROR(IF(TasksTable[[#This Row],[% Complete]]&lt;(TODAY()-TasksTable[[#This Row],[Start Date (Calculated)]])/TasksTable[[#This Row],[Days to Accomplish]],"REVIEW","-"),"-")</f>
        <v>-</v>
      </c>
    </row>
    <row r="46" spans="1:58" ht="30" customHeight="1" x14ac:dyDescent="0.2">
      <c r="A46" s="262" t="s">
        <v>310</v>
      </c>
      <c r="B46" s="263" t="s">
        <v>584</v>
      </c>
      <c r="C46" s="193" t="s">
        <v>502</v>
      </c>
      <c r="D46" s="196" t="s">
        <v>717</v>
      </c>
      <c r="E46" s="180" t="s">
        <v>583</v>
      </c>
      <c r="F46" s="198" t="s">
        <v>176</v>
      </c>
      <c r="G46" s="160" t="s">
        <v>421</v>
      </c>
      <c r="H46" s="161"/>
      <c r="I46" s="167">
        <v>42582</v>
      </c>
      <c r="J46" s="160">
        <v>90</v>
      </c>
      <c r="K46" s="168">
        <f>'Project Plan(s) - {AT}'!$I46-'Project Plan(s) - {AT}'!$J46</f>
        <v>42492</v>
      </c>
      <c r="L46" s="178">
        <v>0</v>
      </c>
      <c r="M46" s="191" t="s">
        <v>421</v>
      </c>
      <c r="N46" s="181"/>
      <c r="O46" s="181" t="s">
        <v>423</v>
      </c>
      <c r="P46" s="191" t="s">
        <v>179</v>
      </c>
      <c r="Q46" s="181"/>
      <c r="R46" s="184"/>
      <c r="S46" s="181"/>
      <c r="T46" s="182"/>
      <c r="U46" s="181"/>
      <c r="V46" s="181"/>
      <c r="W46" s="181"/>
      <c r="X46" s="181"/>
      <c r="Y46" s="181"/>
      <c r="Z46" s="181"/>
      <c r="AA46" s="182"/>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71" t="str">
        <f ca="1">IF(AND('Project Plan(s) - {AT}'!$P46&lt;&gt;"On Track",'Project Plan(s) - {AT}'!$K46&lt;TODAY()+7),"Review","No  Review")</f>
        <v>No  Review</v>
      </c>
      <c r="AY46" s="171">
        <v>40</v>
      </c>
      <c r="AZ46" s="171" t="s">
        <v>535</v>
      </c>
      <c r="BA46" s="171"/>
      <c r="BB46" s="171"/>
      <c r="BC46" s="172"/>
      <c r="BD46" s="278" t="str">
        <f ca="1">IFERROR(IF(TasksTable[[#This Row],[Start Date (Calculated)]]-(TODAY()-WEEKDAY(TODAY())-1)&gt;5,"REVIEW","-"),"")</f>
        <v>REVIEW</v>
      </c>
      <c r="BE46" s="278" t="str">
        <f ca="1">IFERROR(IF(TasksTable[[#This Row],[Required Completion Date]]-(TODAY()-WEEKDAY(TODAY())-1)&gt;5,"REVIEW","-"),"")</f>
        <v>REVIEW</v>
      </c>
      <c r="BF46" s="278" t="str">
        <f ca="1">IFERROR(IF(TasksTable[[#This Row],[% Complete]]&lt;(TODAY()-TasksTable[[#This Row],[Start Date (Calculated)]])/TasksTable[[#This Row],[Days to Accomplish]],"REVIEW","-"),"-")</f>
        <v>-</v>
      </c>
    </row>
    <row r="47" spans="1:58" ht="30" customHeight="1" x14ac:dyDescent="0.2">
      <c r="A47" s="262" t="s">
        <v>311</v>
      </c>
      <c r="B47" s="206" t="s">
        <v>437</v>
      </c>
      <c r="C47" s="193" t="s">
        <v>502</v>
      </c>
      <c r="D47" s="193" t="s">
        <v>719</v>
      </c>
      <c r="E47" s="193" t="s">
        <v>438</v>
      </c>
      <c r="F47" s="199" t="s">
        <v>176</v>
      </c>
      <c r="G47" s="160" t="s">
        <v>421</v>
      </c>
      <c r="H47" s="161"/>
      <c r="I47" s="167">
        <v>42582</v>
      </c>
      <c r="J47" s="160">
        <v>30</v>
      </c>
      <c r="K47" s="168">
        <f>'Project Plan(s) - {AT}'!$I47-'Project Plan(s) - {AT}'!$J47</f>
        <v>42552</v>
      </c>
      <c r="L47" s="178">
        <v>0</v>
      </c>
      <c r="M47" s="191" t="s">
        <v>421</v>
      </c>
      <c r="N47" s="191" t="s">
        <v>443</v>
      </c>
      <c r="O47" s="191" t="s">
        <v>444</v>
      </c>
      <c r="P47" s="191" t="s">
        <v>179</v>
      </c>
      <c r="Q47" s="191"/>
      <c r="R47" s="190"/>
      <c r="S47" s="195">
        <v>42491</v>
      </c>
      <c r="T47" s="195">
        <v>42491</v>
      </c>
      <c r="U47" s="191"/>
      <c r="V47" s="191"/>
      <c r="W47" s="191"/>
      <c r="X47" s="191"/>
      <c r="Y47" s="195">
        <v>42491</v>
      </c>
      <c r="Z47" s="191"/>
      <c r="AA47" s="195"/>
      <c r="AB47" s="191"/>
      <c r="AC47" s="191"/>
      <c r="AD47" s="191"/>
      <c r="AE47" s="191"/>
      <c r="AF47" s="191"/>
      <c r="AG47" s="191"/>
      <c r="AH47" s="191"/>
      <c r="AI47" s="191"/>
      <c r="AJ47" s="181"/>
      <c r="AK47" s="181"/>
      <c r="AL47" s="181"/>
      <c r="AM47" s="181"/>
      <c r="AN47" s="181"/>
      <c r="AO47" s="181"/>
      <c r="AP47" s="181"/>
      <c r="AQ47" s="181"/>
      <c r="AR47" s="181"/>
      <c r="AS47" s="181"/>
      <c r="AT47" s="181"/>
      <c r="AU47" s="181"/>
      <c r="AV47" s="181"/>
      <c r="AW47" s="181"/>
      <c r="AX47" s="171" t="str">
        <f ca="1">IF(AND('Project Plan(s) - {AT}'!$P47&lt;&gt;"On Track",'Project Plan(s) - {AT}'!$K47&lt;TODAY()+7),"Review","No  Review")</f>
        <v>No  Review</v>
      </c>
      <c r="AY47" s="171">
        <v>40</v>
      </c>
      <c r="AZ47" s="171" t="s">
        <v>420</v>
      </c>
      <c r="BA47" s="171"/>
      <c r="BB47" s="171"/>
      <c r="BC47" s="172"/>
      <c r="BD47" s="278" t="str">
        <f ca="1">IFERROR(IF(TasksTable[[#This Row],[Start Date (Calculated)]]-(TODAY()-WEEKDAY(TODAY())-1)&gt;5,"REVIEW","-"),"")</f>
        <v>REVIEW</v>
      </c>
      <c r="BE47" s="278" t="str">
        <f ca="1">IFERROR(IF(TasksTable[[#This Row],[Required Completion Date]]-(TODAY()-WEEKDAY(TODAY())-1)&gt;5,"REVIEW","-"),"")</f>
        <v>REVIEW</v>
      </c>
      <c r="BF47" s="278" t="str">
        <f ca="1">IFERROR(IF(TasksTable[[#This Row],[% Complete]]&lt;(TODAY()-TasksTable[[#This Row],[Start Date (Calculated)]])/TasksTable[[#This Row],[Days to Accomplish]],"REVIEW","-"),"-")</f>
        <v>-</v>
      </c>
    </row>
    <row r="48" spans="1:58" ht="30" customHeight="1" x14ac:dyDescent="0.2">
      <c r="A48" s="262" t="s">
        <v>311</v>
      </c>
      <c r="B48" s="263" t="s">
        <v>440</v>
      </c>
      <c r="C48" s="193" t="s">
        <v>502</v>
      </c>
      <c r="D48" s="193" t="s">
        <v>719</v>
      </c>
      <c r="E48" s="193" t="s">
        <v>439</v>
      </c>
      <c r="F48" s="199" t="s">
        <v>176</v>
      </c>
      <c r="G48" s="160" t="s">
        <v>421</v>
      </c>
      <c r="H48" s="161"/>
      <c r="I48" s="167">
        <v>42582</v>
      </c>
      <c r="J48" s="160">
        <v>60</v>
      </c>
      <c r="K48" s="168">
        <f>'Project Plan(s) - {AT}'!$I48-'Project Plan(s) - {AT}'!$J48</f>
        <v>42522</v>
      </c>
      <c r="L48" s="178">
        <v>0</v>
      </c>
      <c r="M48" s="191" t="s">
        <v>421</v>
      </c>
      <c r="N48" s="191" t="s">
        <v>445</v>
      </c>
      <c r="O48" s="191" t="s">
        <v>444</v>
      </c>
      <c r="P48" s="191" t="s">
        <v>179</v>
      </c>
      <c r="Q48" s="191"/>
      <c r="R48" s="190"/>
      <c r="S48" s="191"/>
      <c r="T48" s="191"/>
      <c r="U48" s="191"/>
      <c r="V48" s="191"/>
      <c r="W48" s="191"/>
      <c r="X48" s="191"/>
      <c r="Y48" s="191"/>
      <c r="Z48" s="191"/>
      <c r="AA48" s="191"/>
      <c r="AB48" s="191"/>
      <c r="AC48" s="191"/>
      <c r="AD48" s="191"/>
      <c r="AE48" s="191"/>
      <c r="AF48" s="191"/>
      <c r="AG48" s="191"/>
      <c r="AH48" s="191"/>
      <c r="AI48" s="191"/>
      <c r="AJ48" s="181"/>
      <c r="AK48" s="181"/>
      <c r="AL48" s="181"/>
      <c r="AM48" s="181"/>
      <c r="AN48" s="181"/>
      <c r="AO48" s="181"/>
      <c r="AP48" s="181"/>
      <c r="AQ48" s="181"/>
      <c r="AR48" s="181"/>
      <c r="AS48" s="181"/>
      <c r="AT48" s="181"/>
      <c r="AU48" s="181"/>
      <c r="AV48" s="185">
        <v>42552</v>
      </c>
      <c r="AW48" s="181" t="s">
        <v>475</v>
      </c>
      <c r="AX48" s="171" t="str">
        <f ca="1">IF(AND('Project Plan(s) - {AT}'!$P48&lt;&gt;"On Track",'Project Plan(s) - {AT}'!$K48&lt;TODAY()+7),"Review","No  Review")</f>
        <v>No  Review</v>
      </c>
      <c r="AY48" s="171">
        <v>40</v>
      </c>
      <c r="AZ48" s="171" t="s">
        <v>420</v>
      </c>
      <c r="BA48" s="171">
        <v>40</v>
      </c>
      <c r="BB48" s="171" t="s">
        <v>537</v>
      </c>
      <c r="BC48" s="172"/>
      <c r="BD48" s="278" t="str">
        <f ca="1">IFERROR(IF(TasksTable[[#This Row],[Start Date (Calculated)]]-(TODAY()-WEEKDAY(TODAY())-1)&gt;5,"REVIEW","-"),"")</f>
        <v>REVIEW</v>
      </c>
      <c r="BE48" s="278" t="str">
        <f ca="1">IFERROR(IF(TasksTable[[#This Row],[Required Completion Date]]-(TODAY()-WEEKDAY(TODAY())-1)&gt;5,"REVIEW","-"),"")</f>
        <v>REVIEW</v>
      </c>
      <c r="BF48" s="278" t="str">
        <f ca="1">IFERROR(IF(TasksTable[[#This Row],[% Complete]]&lt;(TODAY()-TasksTable[[#This Row],[Start Date (Calculated)]])/TasksTable[[#This Row],[Days to Accomplish]],"REVIEW","-"),"-")</f>
        <v>-</v>
      </c>
    </row>
    <row r="49" spans="1:58" ht="30" customHeight="1" x14ac:dyDescent="0.2">
      <c r="A49" s="262" t="s">
        <v>311</v>
      </c>
      <c r="B49" s="206" t="s">
        <v>441</v>
      </c>
      <c r="C49" s="193" t="s">
        <v>502</v>
      </c>
      <c r="D49" s="193" t="s">
        <v>719</v>
      </c>
      <c r="E49" s="193" t="s">
        <v>434</v>
      </c>
      <c r="F49" s="199" t="s">
        <v>176</v>
      </c>
      <c r="G49" s="160" t="s">
        <v>421</v>
      </c>
      <c r="H49" s="161"/>
      <c r="I49" s="167">
        <v>42521</v>
      </c>
      <c r="J49" s="160">
        <v>60</v>
      </c>
      <c r="K49" s="168">
        <f>'Project Plan(s) - {AT}'!$I49-'Project Plan(s) - {AT}'!$J49</f>
        <v>42461</v>
      </c>
      <c r="L49" s="178">
        <v>0</v>
      </c>
      <c r="M49" s="191" t="s">
        <v>421</v>
      </c>
      <c r="N49" s="191"/>
      <c r="O49" s="191" t="s">
        <v>444</v>
      </c>
      <c r="P49" s="191" t="s">
        <v>179</v>
      </c>
      <c r="Q49" s="191"/>
      <c r="R49" s="190"/>
      <c r="S49" s="191"/>
      <c r="T49" s="195">
        <v>42522</v>
      </c>
      <c r="U49" s="191"/>
      <c r="V49" s="191"/>
      <c r="W49" s="191"/>
      <c r="X49" s="191"/>
      <c r="Y49" s="191"/>
      <c r="Z49" s="191"/>
      <c r="AA49" s="191"/>
      <c r="AB49" s="191"/>
      <c r="AC49" s="191"/>
      <c r="AD49" s="191"/>
      <c r="AE49" s="191"/>
      <c r="AF49" s="191"/>
      <c r="AG49" s="191"/>
      <c r="AH49" s="191"/>
      <c r="AI49" s="191"/>
      <c r="AJ49" s="181"/>
      <c r="AK49" s="181"/>
      <c r="AL49" s="181"/>
      <c r="AM49" s="181"/>
      <c r="AN49" s="181"/>
      <c r="AO49" s="181"/>
      <c r="AP49" s="181"/>
      <c r="AQ49" s="181"/>
      <c r="AR49" s="181"/>
      <c r="AS49" s="181"/>
      <c r="AT49" s="181"/>
      <c r="AU49" s="181"/>
      <c r="AV49" s="185">
        <v>42552</v>
      </c>
      <c r="AW49" s="181" t="s">
        <v>475</v>
      </c>
      <c r="AX49" s="171" t="str">
        <f ca="1">IF(AND('Project Plan(s) - {AT}'!$P49&lt;&gt;"On Track",'Project Plan(s) - {AT}'!$K49&lt;TODAY()+7),"Review","No  Review")</f>
        <v>No  Review</v>
      </c>
      <c r="AY49" s="171">
        <v>20</v>
      </c>
      <c r="AZ49" s="171" t="s">
        <v>527</v>
      </c>
      <c r="BA49" s="171"/>
      <c r="BB49" s="171"/>
      <c r="BC49" s="172"/>
      <c r="BD49" s="278" t="str">
        <f ca="1">IFERROR(IF(TasksTable[[#This Row],[Start Date (Calculated)]]-(TODAY()-WEEKDAY(TODAY())-1)&gt;5,"REVIEW","-"),"")</f>
        <v>REVIEW</v>
      </c>
      <c r="BE49" s="278" t="str">
        <f ca="1">IFERROR(IF(TasksTable[[#This Row],[Required Completion Date]]-(TODAY()-WEEKDAY(TODAY())-1)&gt;5,"REVIEW","-"),"")</f>
        <v>REVIEW</v>
      </c>
      <c r="BF49" s="278" t="str">
        <f ca="1">IFERROR(IF(TasksTable[[#This Row],[% Complete]]&lt;(TODAY()-TasksTable[[#This Row],[Start Date (Calculated)]])/TasksTable[[#This Row],[Days to Accomplish]],"REVIEW","-"),"-")</f>
        <v>-</v>
      </c>
    </row>
    <row r="50" spans="1:58" ht="30" customHeight="1" x14ac:dyDescent="0.2">
      <c r="A50" s="262" t="s">
        <v>312</v>
      </c>
      <c r="B50" s="263" t="s">
        <v>446</v>
      </c>
      <c r="C50" s="193" t="s">
        <v>502</v>
      </c>
      <c r="D50" s="193" t="s">
        <v>721</v>
      </c>
      <c r="E50" s="193" t="s">
        <v>447</v>
      </c>
      <c r="F50" s="191" t="s">
        <v>176</v>
      </c>
      <c r="G50" s="191" t="s">
        <v>421</v>
      </c>
      <c r="H50" s="161"/>
      <c r="I50" s="167">
        <v>42582</v>
      </c>
      <c r="J50" s="160">
        <v>60</v>
      </c>
      <c r="K50" s="168">
        <f>'Project Plan(s) - {AT}'!$I50-'Project Plan(s) - {AT}'!$J50</f>
        <v>42522</v>
      </c>
      <c r="L50" s="178">
        <v>0</v>
      </c>
      <c r="M50" s="191" t="s">
        <v>421</v>
      </c>
      <c r="N50" s="191"/>
      <c r="O50" s="191" t="s">
        <v>442</v>
      </c>
      <c r="P50" s="191" t="s">
        <v>179</v>
      </c>
      <c r="Q50" s="191"/>
      <c r="R50" s="190"/>
      <c r="S50" s="195"/>
      <c r="T50" s="191"/>
      <c r="U50" s="191"/>
      <c r="V50" s="191"/>
      <c r="W50" s="191"/>
      <c r="X50" s="191"/>
      <c r="Y50" s="195">
        <v>42522</v>
      </c>
      <c r="Z50" s="191"/>
      <c r="AA50" s="195">
        <v>42522</v>
      </c>
      <c r="AB50" s="191"/>
      <c r="AC50" s="191"/>
      <c r="AD50" s="191"/>
      <c r="AE50" s="191"/>
      <c r="AF50" s="191"/>
      <c r="AG50" s="191"/>
      <c r="AH50" s="191"/>
      <c r="AI50" s="191"/>
      <c r="AJ50" s="181"/>
      <c r="AK50" s="181"/>
      <c r="AL50" s="181"/>
      <c r="AM50" s="181"/>
      <c r="AN50" s="181"/>
      <c r="AO50" s="181"/>
      <c r="AP50" s="181"/>
      <c r="AQ50" s="181"/>
      <c r="AR50" s="181"/>
      <c r="AS50" s="181"/>
      <c r="AT50" s="181"/>
      <c r="AU50" s="181"/>
      <c r="AV50" s="181"/>
      <c r="AW50" s="181"/>
      <c r="AX50" s="171" t="str">
        <f ca="1">IF(AND('Project Plan(s) - {AT}'!$P50&lt;&gt;"On Track",'Project Plan(s) - {AT}'!$K50&lt;TODAY()+7),"Review","No  Review")</f>
        <v>No  Review</v>
      </c>
      <c r="AY50" s="171">
        <v>10</v>
      </c>
      <c r="AZ50" s="171" t="s">
        <v>538</v>
      </c>
      <c r="BA50" s="171"/>
      <c r="BB50" s="171"/>
      <c r="BC50" s="172"/>
      <c r="BD50" s="278" t="str">
        <f ca="1">IFERROR(IF(TasksTable[[#This Row],[Start Date (Calculated)]]-(TODAY()-WEEKDAY(TODAY())-1)&gt;5,"REVIEW","-"),"")</f>
        <v>REVIEW</v>
      </c>
      <c r="BE50" s="278" t="str">
        <f ca="1">IFERROR(IF(TasksTable[[#This Row],[Required Completion Date]]-(TODAY()-WEEKDAY(TODAY())-1)&gt;5,"REVIEW","-"),"")</f>
        <v>REVIEW</v>
      </c>
      <c r="BF50" s="278" t="str">
        <f ca="1">IFERROR(IF(TasksTable[[#This Row],[% Complete]]&lt;(TODAY()-TasksTable[[#This Row],[Start Date (Calculated)]])/TasksTable[[#This Row],[Days to Accomplish]],"REVIEW","-"),"-")</f>
        <v>-</v>
      </c>
    </row>
    <row r="51" spans="1:58" ht="30" customHeight="1" x14ac:dyDescent="0.2">
      <c r="A51" s="262" t="s">
        <v>312</v>
      </c>
      <c r="B51" s="206" t="s">
        <v>449</v>
      </c>
      <c r="C51" s="193" t="s">
        <v>502</v>
      </c>
      <c r="D51" s="193" t="s">
        <v>721</v>
      </c>
      <c r="E51" s="193" t="s">
        <v>448</v>
      </c>
      <c r="F51" s="191" t="s">
        <v>176</v>
      </c>
      <c r="G51" s="191" t="s">
        <v>421</v>
      </c>
      <c r="H51" s="161"/>
      <c r="I51" s="167">
        <v>42582</v>
      </c>
      <c r="J51" s="160">
        <v>60</v>
      </c>
      <c r="K51" s="168">
        <f>'Project Plan(s) - {AT}'!$I51-'Project Plan(s) - {AT}'!$J51</f>
        <v>42522</v>
      </c>
      <c r="L51" s="178">
        <v>0</v>
      </c>
      <c r="M51" s="191" t="s">
        <v>421</v>
      </c>
      <c r="N51" s="191"/>
      <c r="O51" s="191" t="s">
        <v>442</v>
      </c>
      <c r="P51" s="191" t="s">
        <v>179</v>
      </c>
      <c r="Q51" s="191"/>
      <c r="R51" s="190"/>
      <c r="S51" s="195"/>
      <c r="T51" s="191"/>
      <c r="U51" s="191"/>
      <c r="V51" s="191"/>
      <c r="W51" s="191"/>
      <c r="X51" s="191"/>
      <c r="Y51" s="195">
        <v>42522</v>
      </c>
      <c r="Z51" s="191"/>
      <c r="AA51" s="195">
        <v>42522</v>
      </c>
      <c r="AB51" s="191"/>
      <c r="AC51" s="191"/>
      <c r="AD51" s="191"/>
      <c r="AE51" s="191"/>
      <c r="AF51" s="191"/>
      <c r="AG51" s="191"/>
      <c r="AH51" s="191"/>
      <c r="AI51" s="191"/>
      <c r="AJ51" s="181"/>
      <c r="AK51" s="181"/>
      <c r="AL51" s="181"/>
      <c r="AM51" s="181"/>
      <c r="AN51" s="181"/>
      <c r="AO51" s="181"/>
      <c r="AP51" s="181"/>
      <c r="AQ51" s="181"/>
      <c r="AR51" s="181"/>
      <c r="AS51" s="181"/>
      <c r="AT51" s="181"/>
      <c r="AU51" s="181"/>
      <c r="AV51" s="181"/>
      <c r="AW51" s="181"/>
      <c r="AX51" s="171" t="str">
        <f ca="1">IF(AND('Project Plan(s) - {AT}'!$P51&lt;&gt;"On Track",'Project Plan(s) - {AT}'!$K51&lt;TODAY()+7),"Review","No  Review")</f>
        <v>No  Review</v>
      </c>
      <c r="AY51" s="171">
        <v>10</v>
      </c>
      <c r="AZ51" s="171" t="s">
        <v>538</v>
      </c>
      <c r="BA51" s="171"/>
      <c r="BB51" s="171"/>
      <c r="BC51" s="172"/>
      <c r="BD51" s="278" t="str">
        <f ca="1">IFERROR(IF(TasksTable[[#This Row],[Start Date (Calculated)]]-(TODAY()-WEEKDAY(TODAY())-1)&gt;5,"REVIEW","-"),"")</f>
        <v>REVIEW</v>
      </c>
      <c r="BE51" s="278" t="str">
        <f ca="1">IFERROR(IF(TasksTable[[#This Row],[Required Completion Date]]-(TODAY()-WEEKDAY(TODAY())-1)&gt;5,"REVIEW","-"),"")</f>
        <v>REVIEW</v>
      </c>
      <c r="BF51" s="278" t="str">
        <f ca="1">IFERROR(IF(TasksTable[[#This Row],[% Complete]]&lt;(TODAY()-TasksTable[[#This Row],[Start Date (Calculated)]])/TasksTable[[#This Row],[Days to Accomplish]],"REVIEW","-"),"-")</f>
        <v>-</v>
      </c>
    </row>
    <row r="52" spans="1:58" ht="30" customHeight="1" x14ac:dyDescent="0.2">
      <c r="A52" s="262" t="s">
        <v>707</v>
      </c>
      <c r="B52" s="263" t="s">
        <v>450</v>
      </c>
      <c r="C52" s="193" t="s">
        <v>726</v>
      </c>
      <c r="D52" s="193" t="s">
        <v>353</v>
      </c>
      <c r="E52" s="200" t="s">
        <v>546</v>
      </c>
      <c r="F52" s="160" t="s">
        <v>176</v>
      </c>
      <c r="G52" s="191" t="s">
        <v>421</v>
      </c>
      <c r="H52" s="161"/>
      <c r="I52" s="167">
        <v>42643</v>
      </c>
      <c r="J52" s="160">
        <v>60</v>
      </c>
      <c r="K52" s="168">
        <f>'Project Plan(s) - {AT}'!$I52-'Project Plan(s) - {AT}'!$J52</f>
        <v>42583</v>
      </c>
      <c r="L52" s="178">
        <v>0</v>
      </c>
      <c r="M52" s="191" t="s">
        <v>421</v>
      </c>
      <c r="N52" s="191"/>
      <c r="O52" s="191" t="s">
        <v>451</v>
      </c>
      <c r="P52" s="191" t="s">
        <v>179</v>
      </c>
      <c r="Q52" s="191"/>
      <c r="R52" s="190"/>
      <c r="S52" s="191"/>
      <c r="T52" s="191"/>
      <c r="U52" s="191"/>
      <c r="V52" s="191"/>
      <c r="W52" s="191"/>
      <c r="X52" s="191"/>
      <c r="Y52" s="195">
        <v>42522</v>
      </c>
      <c r="Z52" s="191"/>
      <c r="AA52" s="191"/>
      <c r="AB52" s="191"/>
      <c r="AC52" s="191"/>
      <c r="AD52" s="191"/>
      <c r="AE52" s="191"/>
      <c r="AF52" s="191"/>
      <c r="AG52" s="191"/>
      <c r="AH52" s="191"/>
      <c r="AI52" s="191"/>
      <c r="AJ52" s="181"/>
      <c r="AK52" s="181"/>
      <c r="AL52" s="181"/>
      <c r="AM52" s="181"/>
      <c r="AN52" s="181"/>
      <c r="AO52" s="181"/>
      <c r="AP52" s="181"/>
      <c r="AQ52" s="181"/>
      <c r="AR52" s="181"/>
      <c r="AS52" s="181"/>
      <c r="AT52" s="181"/>
      <c r="AU52" s="181"/>
      <c r="AV52" s="181"/>
      <c r="AW52" s="181"/>
      <c r="AX52" s="171" t="str">
        <f ca="1">IF(AND('Project Plan(s) - {AT}'!$P52&lt;&gt;"On Track",'Project Plan(s) - {AT}'!$K52&lt;TODAY()+7),"Review","No  Review")</f>
        <v>No  Review</v>
      </c>
      <c r="AY52" s="171">
        <v>20</v>
      </c>
      <c r="AZ52" s="171" t="s">
        <v>529</v>
      </c>
      <c r="BA52" s="171"/>
      <c r="BB52" s="171"/>
      <c r="BC52" s="172"/>
      <c r="BD52" s="278" t="str">
        <f ca="1">IFERROR(IF(TasksTable[[#This Row],[Start Date (Calculated)]]-(TODAY()-WEEKDAY(TODAY())-1)&gt;5,"REVIEW","-"),"")</f>
        <v>REVIEW</v>
      </c>
      <c r="BE52" s="278" t="str">
        <f ca="1">IFERROR(IF(TasksTable[[#This Row],[Required Completion Date]]-(TODAY()-WEEKDAY(TODAY())-1)&gt;5,"REVIEW","-"),"")</f>
        <v>REVIEW</v>
      </c>
      <c r="BF52" s="278" t="str">
        <f ca="1">IFERROR(IF(TasksTable[[#This Row],[% Complete]]&lt;(TODAY()-TasksTable[[#This Row],[Start Date (Calculated)]])/TasksTable[[#This Row],[Days to Accomplish]],"REVIEW","-"),"-")</f>
        <v>-</v>
      </c>
    </row>
    <row r="53" spans="1:58" ht="30" customHeight="1" x14ac:dyDescent="0.2">
      <c r="A53" s="262" t="s">
        <v>316</v>
      </c>
      <c r="B53" s="206" t="s">
        <v>476</v>
      </c>
      <c r="C53" s="193" t="s">
        <v>704</v>
      </c>
      <c r="D53" s="193" t="s">
        <v>83</v>
      </c>
      <c r="E53" s="200" t="s">
        <v>452</v>
      </c>
      <c r="F53" s="160" t="s">
        <v>176</v>
      </c>
      <c r="G53" s="191" t="s">
        <v>421</v>
      </c>
      <c r="H53" s="161"/>
      <c r="I53" s="167">
        <v>42643</v>
      </c>
      <c r="J53" s="160">
        <v>90</v>
      </c>
      <c r="K53" s="168">
        <f>'Project Plan(s) - {AT}'!$I53-'Project Plan(s) - {AT}'!$J53</f>
        <v>42553</v>
      </c>
      <c r="L53" s="178">
        <v>0</v>
      </c>
      <c r="M53" s="191" t="s">
        <v>421</v>
      </c>
      <c r="N53" s="191"/>
      <c r="O53" s="191" t="s">
        <v>454</v>
      </c>
      <c r="P53" s="191" t="s">
        <v>179</v>
      </c>
      <c r="Q53" s="191"/>
      <c r="R53" s="190"/>
      <c r="S53" s="191"/>
      <c r="T53" s="191"/>
      <c r="U53" s="191"/>
      <c r="V53" s="191"/>
      <c r="W53" s="191"/>
      <c r="X53" s="191"/>
      <c r="Y53" s="191"/>
      <c r="Z53" s="191"/>
      <c r="AA53" s="191"/>
      <c r="AB53" s="191"/>
      <c r="AC53" s="191"/>
      <c r="AD53" s="191"/>
      <c r="AE53" s="191"/>
      <c r="AF53" s="191"/>
      <c r="AG53" s="191"/>
      <c r="AH53" s="191"/>
      <c r="AI53" s="191"/>
      <c r="AJ53" s="181"/>
      <c r="AK53" s="181"/>
      <c r="AL53" s="181"/>
      <c r="AM53" s="181"/>
      <c r="AN53" s="181"/>
      <c r="AO53" s="185"/>
      <c r="AP53" s="181"/>
      <c r="AQ53" s="181"/>
      <c r="AR53" s="181"/>
      <c r="AS53" s="181"/>
      <c r="AT53" s="181"/>
      <c r="AU53" s="181"/>
      <c r="AV53" s="181"/>
      <c r="AW53" s="181"/>
      <c r="AX53" s="171" t="str">
        <f ca="1">IF(AND('Project Plan(s) - {AT}'!$P53&lt;&gt;"On Track",'Project Plan(s) - {AT}'!$K53&lt;TODAY()+7),"Review","No  Review")</f>
        <v>No  Review</v>
      </c>
      <c r="AY53" s="171">
        <v>40</v>
      </c>
      <c r="AZ53" s="171" t="s">
        <v>539</v>
      </c>
      <c r="BA53" s="171"/>
      <c r="BB53" s="171"/>
      <c r="BC53" s="172"/>
      <c r="BD53" s="278" t="str">
        <f ca="1">IFERROR(IF(TasksTable[[#This Row],[Start Date (Calculated)]]-(TODAY()-WEEKDAY(TODAY())-1)&gt;5,"REVIEW","-"),"")</f>
        <v>REVIEW</v>
      </c>
      <c r="BE53" s="278" t="str">
        <f ca="1">IFERROR(IF(TasksTable[[#This Row],[Required Completion Date]]-(TODAY()-WEEKDAY(TODAY())-1)&gt;5,"REVIEW","-"),"")</f>
        <v>REVIEW</v>
      </c>
      <c r="BF53" s="278" t="str">
        <f ca="1">IFERROR(IF(TasksTable[[#This Row],[% Complete]]&lt;(TODAY()-TasksTable[[#This Row],[Start Date (Calculated)]])/TasksTable[[#This Row],[Days to Accomplish]],"REVIEW","-"),"-")</f>
        <v>-</v>
      </c>
    </row>
    <row r="54" spans="1:58" ht="30" customHeight="1" x14ac:dyDescent="0.2">
      <c r="A54" s="262" t="s">
        <v>316</v>
      </c>
      <c r="B54" s="263" t="s">
        <v>477</v>
      </c>
      <c r="C54" s="193" t="s">
        <v>704</v>
      </c>
      <c r="D54" s="193" t="s">
        <v>83</v>
      </c>
      <c r="E54" s="193" t="s">
        <v>453</v>
      </c>
      <c r="F54" s="191" t="s">
        <v>176</v>
      </c>
      <c r="G54" s="191" t="s">
        <v>421</v>
      </c>
      <c r="H54" s="161"/>
      <c r="I54" s="167">
        <v>42582</v>
      </c>
      <c r="J54" s="160">
        <v>90</v>
      </c>
      <c r="K54" s="168">
        <f>'Project Plan(s) - {AT}'!$I54-'Project Plan(s) - {AT}'!$J54</f>
        <v>42492</v>
      </c>
      <c r="L54" s="178">
        <v>0</v>
      </c>
      <c r="M54" s="191" t="s">
        <v>421</v>
      </c>
      <c r="N54" s="191"/>
      <c r="O54" s="191" t="s">
        <v>423</v>
      </c>
      <c r="P54" s="191" t="s">
        <v>179</v>
      </c>
      <c r="Q54" s="191"/>
      <c r="R54" s="190"/>
      <c r="S54" s="191"/>
      <c r="T54" s="191"/>
      <c r="U54" s="191"/>
      <c r="V54" s="191"/>
      <c r="W54" s="191"/>
      <c r="X54" s="191"/>
      <c r="Y54" s="191"/>
      <c r="Z54" s="191"/>
      <c r="AA54" s="191"/>
      <c r="AB54" s="191"/>
      <c r="AC54" s="191"/>
      <c r="AD54" s="191"/>
      <c r="AE54" s="191"/>
      <c r="AF54" s="191"/>
      <c r="AG54" s="191"/>
      <c r="AH54" s="191"/>
      <c r="AI54" s="191"/>
      <c r="AJ54" s="181"/>
      <c r="AK54" s="181"/>
      <c r="AL54" s="181"/>
      <c r="AM54" s="181"/>
      <c r="AN54" s="181"/>
      <c r="AO54" s="185"/>
      <c r="AP54" s="181"/>
      <c r="AQ54" s="181"/>
      <c r="AR54" s="181"/>
      <c r="AS54" s="181"/>
      <c r="AT54" s="181"/>
      <c r="AU54" s="181"/>
      <c r="AV54" s="185">
        <v>42552</v>
      </c>
      <c r="AW54" s="181" t="s">
        <v>475</v>
      </c>
      <c r="AX54" s="171" t="str">
        <f ca="1">IF(AND('Project Plan(s) - {AT}'!$P54&lt;&gt;"On Track",'Project Plan(s) - {AT}'!$K54&lt;TODAY()+7),"Review","No  Review")</f>
        <v>No  Review</v>
      </c>
      <c r="AY54" s="171">
        <v>80</v>
      </c>
      <c r="AZ54" s="171" t="s">
        <v>527</v>
      </c>
      <c r="BA54" s="171">
        <v>80</v>
      </c>
      <c r="BB54" s="171" t="s">
        <v>189</v>
      </c>
      <c r="BC54" s="172"/>
      <c r="BD54" s="278" t="str">
        <f ca="1">IFERROR(IF(TasksTable[[#This Row],[Start Date (Calculated)]]-(TODAY()-WEEKDAY(TODAY())-1)&gt;5,"REVIEW","-"),"")</f>
        <v>REVIEW</v>
      </c>
      <c r="BE54" s="278" t="str">
        <f ca="1">IFERROR(IF(TasksTable[[#This Row],[Required Completion Date]]-(TODAY()-WEEKDAY(TODAY())-1)&gt;5,"REVIEW","-"),"")</f>
        <v>REVIEW</v>
      </c>
      <c r="BF54" s="278" t="str">
        <f ca="1">IFERROR(IF(TasksTable[[#This Row],[% Complete]]&lt;(TODAY()-TasksTable[[#This Row],[Start Date (Calculated)]])/TasksTable[[#This Row],[Days to Accomplish]],"REVIEW","-"),"-")</f>
        <v>-</v>
      </c>
    </row>
    <row r="55" spans="1:58" ht="30" customHeight="1" x14ac:dyDescent="0.2">
      <c r="A55" s="262" t="s">
        <v>317</v>
      </c>
      <c r="B55" s="206" t="s">
        <v>478</v>
      </c>
      <c r="C55" s="193" t="s">
        <v>502</v>
      </c>
      <c r="D55" s="200" t="s">
        <v>723</v>
      </c>
      <c r="E55" s="200" t="s">
        <v>372</v>
      </c>
      <c r="F55" s="160" t="s">
        <v>176</v>
      </c>
      <c r="G55" s="191" t="s">
        <v>421</v>
      </c>
      <c r="H55" s="161"/>
      <c r="I55" s="167">
        <v>42582</v>
      </c>
      <c r="J55" s="160">
        <v>90</v>
      </c>
      <c r="K55" s="168">
        <f>'Project Plan(s) - {AT}'!$I55-'Project Plan(s) - {AT}'!$J55</f>
        <v>42492</v>
      </c>
      <c r="L55" s="178">
        <v>0</v>
      </c>
      <c r="M55" s="191" t="s">
        <v>421</v>
      </c>
      <c r="N55" s="191"/>
      <c r="O55" s="191" t="s">
        <v>431</v>
      </c>
      <c r="P55" s="191" t="s">
        <v>179</v>
      </c>
      <c r="Q55" s="191"/>
      <c r="R55" s="190"/>
      <c r="S55" s="195">
        <v>42491</v>
      </c>
      <c r="T55" s="191"/>
      <c r="U55" s="191"/>
      <c r="V55" s="191"/>
      <c r="W55" s="191"/>
      <c r="X55" s="191"/>
      <c r="Y55" s="191"/>
      <c r="Z55" s="191"/>
      <c r="AA55" s="191"/>
      <c r="AB55" s="191"/>
      <c r="AC55" s="191"/>
      <c r="AD55" s="191"/>
      <c r="AE55" s="191"/>
      <c r="AF55" s="191"/>
      <c r="AG55" s="191"/>
      <c r="AH55" s="191"/>
      <c r="AI55" s="191"/>
      <c r="AJ55" s="181"/>
      <c r="AK55" s="181"/>
      <c r="AL55" s="181"/>
      <c r="AM55" s="181"/>
      <c r="AN55" s="181"/>
      <c r="AO55" s="181"/>
      <c r="AP55" s="181"/>
      <c r="AQ55" s="181"/>
      <c r="AR55" s="181"/>
      <c r="AS55" s="181"/>
      <c r="AT55" s="181"/>
      <c r="AU55" s="181"/>
      <c r="AV55" s="181"/>
      <c r="AW55" s="181"/>
      <c r="AX55" s="171" t="str">
        <f ca="1">IF(AND('Project Plan(s) - {AT}'!$P55&lt;&gt;"On Track",'Project Plan(s) - {AT}'!$K55&lt;TODAY()+7),"Review","No  Review")</f>
        <v>No  Review</v>
      </c>
      <c r="AY55" s="171">
        <v>40</v>
      </c>
      <c r="AZ55" s="171" t="s">
        <v>92</v>
      </c>
      <c r="BA55" s="171"/>
      <c r="BB55" s="171"/>
      <c r="BC55" s="172"/>
      <c r="BD55" s="278" t="str">
        <f ca="1">IFERROR(IF(TasksTable[[#This Row],[Start Date (Calculated)]]-(TODAY()-WEEKDAY(TODAY())-1)&gt;5,"REVIEW","-"),"")</f>
        <v>REVIEW</v>
      </c>
      <c r="BE55" s="278" t="str">
        <f ca="1">IFERROR(IF(TasksTable[[#This Row],[Required Completion Date]]-(TODAY()-WEEKDAY(TODAY())-1)&gt;5,"REVIEW","-"),"")</f>
        <v>REVIEW</v>
      </c>
      <c r="BF55" s="278" t="str">
        <f ca="1">IFERROR(IF(TasksTable[[#This Row],[% Complete]]&lt;(TODAY()-TasksTable[[#This Row],[Start Date (Calculated)]])/TasksTable[[#This Row],[Days to Accomplish]],"REVIEW","-"),"-")</f>
        <v>-</v>
      </c>
    </row>
    <row r="56" spans="1:58" ht="49.5" customHeight="1" x14ac:dyDescent="0.2">
      <c r="A56" s="262" t="s">
        <v>315</v>
      </c>
      <c r="B56" s="263" t="s">
        <v>481</v>
      </c>
      <c r="C56" s="193" t="s">
        <v>714</v>
      </c>
      <c r="D56" s="193" t="s">
        <v>587</v>
      </c>
      <c r="E56" s="193" t="s">
        <v>455</v>
      </c>
      <c r="F56" s="191" t="s">
        <v>176</v>
      </c>
      <c r="G56" s="191" t="s">
        <v>421</v>
      </c>
      <c r="H56" s="161"/>
      <c r="I56" s="167">
        <v>42582</v>
      </c>
      <c r="J56" s="160">
        <v>30</v>
      </c>
      <c r="K56" s="168">
        <f>'Project Plan(s) - {AT}'!$I56-'Project Plan(s) - {AT}'!$J56</f>
        <v>42552</v>
      </c>
      <c r="L56" s="178">
        <v>0</v>
      </c>
      <c r="M56" s="191" t="s">
        <v>421</v>
      </c>
      <c r="N56" s="191"/>
      <c r="O56" s="191" t="s">
        <v>423</v>
      </c>
      <c r="P56" s="191" t="s">
        <v>179</v>
      </c>
      <c r="Q56" s="191" t="s">
        <v>554</v>
      </c>
      <c r="R56" s="190"/>
      <c r="S56" s="191"/>
      <c r="T56" s="191"/>
      <c r="U56" s="191"/>
      <c r="V56" s="191"/>
      <c r="W56" s="191"/>
      <c r="X56" s="191"/>
      <c r="Y56" s="195">
        <v>42551</v>
      </c>
      <c r="Z56" s="191"/>
      <c r="AA56" s="191"/>
      <c r="AB56" s="191"/>
      <c r="AC56" s="191"/>
      <c r="AD56" s="191"/>
      <c r="AE56" s="191"/>
      <c r="AF56" s="191"/>
      <c r="AG56" s="191"/>
      <c r="AH56" s="191"/>
      <c r="AI56" s="191"/>
      <c r="AJ56" s="181"/>
      <c r="AK56" s="181"/>
      <c r="AL56" s="181"/>
      <c r="AM56" s="181"/>
      <c r="AN56" s="181"/>
      <c r="AO56" s="181"/>
      <c r="AP56" s="181"/>
      <c r="AQ56" s="181"/>
      <c r="AR56" s="181"/>
      <c r="AS56" s="181"/>
      <c r="AT56" s="181"/>
      <c r="AU56" s="181"/>
      <c r="AV56" s="181"/>
      <c r="AW56" s="181"/>
      <c r="AX56" s="171" t="str">
        <f ca="1">IF(AND('Project Plan(s) - {AT}'!$P56&lt;&gt;"On Track",'Project Plan(s) - {AT}'!$K56&lt;TODAY()+7),"Review","No  Review")</f>
        <v>No  Review</v>
      </c>
      <c r="AY56" s="171">
        <v>12</v>
      </c>
      <c r="AZ56" s="171" t="s">
        <v>527</v>
      </c>
      <c r="BA56" s="171">
        <v>12</v>
      </c>
      <c r="BB56" s="171" t="s">
        <v>531</v>
      </c>
      <c r="BC56" s="172"/>
      <c r="BD56" s="278" t="str">
        <f ca="1">IFERROR(IF(TasksTable[[#This Row],[Start Date (Calculated)]]-(TODAY()-WEEKDAY(TODAY())-1)&gt;5,"REVIEW","-"),"")</f>
        <v>REVIEW</v>
      </c>
      <c r="BE56" s="278" t="str">
        <f ca="1">IFERROR(IF(TasksTable[[#This Row],[Required Completion Date]]-(TODAY()-WEEKDAY(TODAY())-1)&gt;5,"REVIEW","-"),"")</f>
        <v>REVIEW</v>
      </c>
      <c r="BF56" s="278" t="str">
        <f ca="1">IFERROR(IF(TasksTable[[#This Row],[% Complete]]&lt;(TODAY()-TasksTable[[#This Row],[Start Date (Calculated)]])/TasksTable[[#This Row],[Days to Accomplish]],"REVIEW","-"),"-")</f>
        <v>-</v>
      </c>
    </row>
    <row r="57" spans="1:58" ht="30" customHeight="1" x14ac:dyDescent="0.2">
      <c r="A57" s="262" t="s">
        <v>315</v>
      </c>
      <c r="B57" s="206" t="s">
        <v>482</v>
      </c>
      <c r="C57" s="193" t="s">
        <v>714</v>
      </c>
      <c r="D57" s="193" t="s">
        <v>587</v>
      </c>
      <c r="E57" s="193" t="s">
        <v>456</v>
      </c>
      <c r="F57" s="191" t="s">
        <v>176</v>
      </c>
      <c r="G57" s="191" t="s">
        <v>421</v>
      </c>
      <c r="H57" s="161"/>
      <c r="I57" s="167">
        <v>42582</v>
      </c>
      <c r="J57" s="160">
        <v>150</v>
      </c>
      <c r="K57" s="168">
        <f>'Project Plan(s) - {AT}'!$I57-'Project Plan(s) - {AT}'!$J57</f>
        <v>42432</v>
      </c>
      <c r="L57" s="178">
        <v>0.1</v>
      </c>
      <c r="M57" s="191" t="s">
        <v>459</v>
      </c>
      <c r="N57" s="191"/>
      <c r="O57" s="191" t="s">
        <v>423</v>
      </c>
      <c r="P57" s="191" t="s">
        <v>513</v>
      </c>
      <c r="Q57" s="191"/>
      <c r="R57" s="190"/>
      <c r="S57" s="191"/>
      <c r="T57" s="191"/>
      <c r="U57" s="191"/>
      <c r="V57" s="191"/>
      <c r="W57" s="191"/>
      <c r="X57" s="191"/>
      <c r="Y57" s="195"/>
      <c r="Z57" s="191"/>
      <c r="AA57" s="191"/>
      <c r="AB57" s="191"/>
      <c r="AC57" s="191"/>
      <c r="AD57" s="191"/>
      <c r="AE57" s="191"/>
      <c r="AF57" s="191"/>
      <c r="AG57" s="191"/>
      <c r="AH57" s="191"/>
      <c r="AI57" s="191"/>
      <c r="AJ57" s="181"/>
      <c r="AK57" s="181"/>
      <c r="AL57" s="181"/>
      <c r="AM57" s="181"/>
      <c r="AN57" s="181"/>
      <c r="AO57" s="181"/>
      <c r="AP57" s="181"/>
      <c r="AQ57" s="181"/>
      <c r="AR57" s="181"/>
      <c r="AS57" s="181"/>
      <c r="AT57" s="181"/>
      <c r="AU57" s="181"/>
      <c r="AV57" s="182"/>
      <c r="AW57" s="181"/>
      <c r="AX57" s="171" t="str">
        <f ca="1">IF(AND('Project Plan(s) - {AT}'!$P57&lt;&gt;"On Track",'Project Plan(s) - {AT}'!$K57&lt;TODAY()+7),"Review","No  Review")</f>
        <v>No  Review</v>
      </c>
      <c r="AY57" s="171">
        <v>120</v>
      </c>
      <c r="AZ57" s="171" t="s">
        <v>540</v>
      </c>
      <c r="BA57" s="171">
        <v>40</v>
      </c>
      <c r="BB57" s="171" t="s">
        <v>530</v>
      </c>
      <c r="BC57" s="172"/>
      <c r="BD57" s="278" t="str">
        <f ca="1">IFERROR(IF(TasksTable[[#This Row],[Start Date (Calculated)]]-(TODAY()-WEEKDAY(TODAY())-1)&gt;5,"REVIEW","-"),"")</f>
        <v>REVIEW</v>
      </c>
      <c r="BE57" s="278" t="str">
        <f ca="1">IFERROR(IF(TasksTable[[#This Row],[Required Completion Date]]-(TODAY()-WEEKDAY(TODAY())-1)&gt;5,"REVIEW","-"),"")</f>
        <v>REVIEW</v>
      </c>
      <c r="BF57" s="278" t="str">
        <f ca="1">IFERROR(IF(TasksTable[[#This Row],[% Complete]]&lt;(TODAY()-TasksTable[[#This Row],[Start Date (Calculated)]])/TasksTable[[#This Row],[Days to Accomplish]],"REVIEW","-"),"-")</f>
        <v>-</v>
      </c>
    </row>
    <row r="58" spans="1:58" ht="30" customHeight="1" x14ac:dyDescent="0.2">
      <c r="A58" s="262" t="s">
        <v>315</v>
      </c>
      <c r="B58" s="263" t="s">
        <v>483</v>
      </c>
      <c r="C58" s="193" t="s">
        <v>714</v>
      </c>
      <c r="D58" s="193" t="s">
        <v>587</v>
      </c>
      <c r="E58" s="193" t="s">
        <v>457</v>
      </c>
      <c r="F58" s="191" t="s">
        <v>176</v>
      </c>
      <c r="G58" s="191" t="s">
        <v>421</v>
      </c>
      <c r="H58" s="161"/>
      <c r="I58" s="167">
        <v>42582</v>
      </c>
      <c r="J58" s="160">
        <v>150</v>
      </c>
      <c r="K58" s="168">
        <f>'Project Plan(s) - {AT}'!$I58-'Project Plan(s) - {AT}'!$J58</f>
        <v>42432</v>
      </c>
      <c r="L58" s="178">
        <v>0.1</v>
      </c>
      <c r="M58" s="191" t="s">
        <v>459</v>
      </c>
      <c r="N58" s="191"/>
      <c r="O58" s="191" t="s">
        <v>423</v>
      </c>
      <c r="P58" s="191" t="s">
        <v>513</v>
      </c>
      <c r="Q58" s="191"/>
      <c r="R58" s="190"/>
      <c r="S58" s="191"/>
      <c r="T58" s="191"/>
      <c r="U58" s="191"/>
      <c r="V58" s="191"/>
      <c r="W58" s="191"/>
      <c r="X58" s="191"/>
      <c r="Y58" s="191"/>
      <c r="Z58" s="191"/>
      <c r="AA58" s="191"/>
      <c r="AB58" s="191"/>
      <c r="AC58" s="191"/>
      <c r="AD58" s="191"/>
      <c r="AE58" s="191"/>
      <c r="AF58" s="191"/>
      <c r="AG58" s="191"/>
      <c r="AH58" s="191"/>
      <c r="AI58" s="191"/>
      <c r="AJ58" s="181"/>
      <c r="AK58" s="181"/>
      <c r="AL58" s="181"/>
      <c r="AM58" s="181"/>
      <c r="AN58" s="181"/>
      <c r="AO58" s="181"/>
      <c r="AP58" s="181"/>
      <c r="AQ58" s="181"/>
      <c r="AR58" s="181"/>
      <c r="AS58" s="181"/>
      <c r="AT58" s="181"/>
      <c r="AU58" s="181"/>
      <c r="AV58" s="182">
        <v>42369</v>
      </c>
      <c r="AW58" s="181" t="s">
        <v>480</v>
      </c>
      <c r="AX58" s="171" t="str">
        <f ca="1">IF(AND('Project Plan(s) - {AT}'!$P58&lt;&gt;"On Track",'Project Plan(s) - {AT}'!$K58&lt;TODAY()+7),"Review","No  Review")</f>
        <v>No  Review</v>
      </c>
      <c r="AY58" s="171">
        <v>40</v>
      </c>
      <c r="AZ58" s="171" t="s">
        <v>540</v>
      </c>
      <c r="BA58" s="171"/>
      <c r="BB58" s="171"/>
      <c r="BC58" s="172"/>
      <c r="BD58" s="278" t="str">
        <f ca="1">IFERROR(IF(TasksTable[[#This Row],[Start Date (Calculated)]]-(TODAY()-WEEKDAY(TODAY())-1)&gt;5,"REVIEW","-"),"")</f>
        <v>REVIEW</v>
      </c>
      <c r="BE58" s="278" t="str">
        <f ca="1">IFERROR(IF(TasksTable[[#This Row],[Required Completion Date]]-(TODAY()-WEEKDAY(TODAY())-1)&gt;5,"REVIEW","-"),"")</f>
        <v>REVIEW</v>
      </c>
      <c r="BF58" s="278" t="str">
        <f ca="1">IFERROR(IF(TasksTable[[#This Row],[% Complete]]&lt;(TODAY()-TasksTable[[#This Row],[Start Date (Calculated)]])/TasksTable[[#This Row],[Days to Accomplish]],"REVIEW","-"),"-")</f>
        <v>-</v>
      </c>
    </row>
    <row r="59" spans="1:58" ht="30" customHeight="1" x14ac:dyDescent="0.2">
      <c r="A59" s="262" t="s">
        <v>709</v>
      </c>
      <c r="B59" s="206" t="s">
        <v>484</v>
      </c>
      <c r="C59" s="193" t="s">
        <v>502</v>
      </c>
      <c r="D59" s="193" t="s">
        <v>531</v>
      </c>
      <c r="E59" s="193" t="s">
        <v>458</v>
      </c>
      <c r="F59" s="191" t="s">
        <v>176</v>
      </c>
      <c r="G59" s="191" t="s">
        <v>421</v>
      </c>
      <c r="H59" s="161"/>
      <c r="I59" s="167">
        <v>42582</v>
      </c>
      <c r="J59" s="160">
        <v>150</v>
      </c>
      <c r="K59" s="168">
        <f>'Project Plan(s) - {AT}'!$I59-'Project Plan(s) - {AT}'!$J59</f>
        <v>42432</v>
      </c>
      <c r="L59" s="178">
        <v>0.1</v>
      </c>
      <c r="M59" s="191" t="s">
        <v>459</v>
      </c>
      <c r="N59" s="191"/>
      <c r="O59" s="191" t="s">
        <v>423</v>
      </c>
      <c r="P59" s="191" t="s">
        <v>513</v>
      </c>
      <c r="Q59" s="191"/>
      <c r="R59" s="190"/>
      <c r="S59" s="191"/>
      <c r="T59" s="191"/>
      <c r="U59" s="191"/>
      <c r="V59" s="191"/>
      <c r="W59" s="191"/>
      <c r="X59" s="191"/>
      <c r="Y59" s="191"/>
      <c r="Z59" s="191"/>
      <c r="AA59" s="191"/>
      <c r="AB59" s="191"/>
      <c r="AC59" s="191"/>
      <c r="AD59" s="191"/>
      <c r="AE59" s="191"/>
      <c r="AF59" s="191"/>
      <c r="AG59" s="191"/>
      <c r="AH59" s="191"/>
      <c r="AI59" s="191"/>
      <c r="AJ59" s="181"/>
      <c r="AK59" s="181"/>
      <c r="AL59" s="181"/>
      <c r="AM59" s="181"/>
      <c r="AN59" s="181"/>
      <c r="AO59" s="181"/>
      <c r="AP59" s="181"/>
      <c r="AQ59" s="181"/>
      <c r="AR59" s="181"/>
      <c r="AS59" s="181"/>
      <c r="AT59" s="181"/>
      <c r="AU59" s="181"/>
      <c r="AV59" s="182">
        <v>42369</v>
      </c>
      <c r="AW59" s="181" t="s">
        <v>479</v>
      </c>
      <c r="AX59" s="171" t="str">
        <f ca="1">IF(AND('Project Plan(s) - {AT}'!$P59&lt;&gt;"On Track",'Project Plan(s) - {AT}'!$K59&lt;TODAY()+7),"Review","No  Review")</f>
        <v>No  Review</v>
      </c>
      <c r="AY59" s="171">
        <v>40</v>
      </c>
      <c r="AZ59" s="171" t="s">
        <v>540</v>
      </c>
      <c r="BA59" s="171"/>
      <c r="BB59" s="171"/>
      <c r="BC59" s="172"/>
      <c r="BD59" s="278" t="str">
        <f ca="1">IFERROR(IF(TasksTable[[#This Row],[Start Date (Calculated)]]-(TODAY()-WEEKDAY(TODAY())-1)&gt;5,"REVIEW","-"),"")</f>
        <v>REVIEW</v>
      </c>
      <c r="BE59" s="278" t="str">
        <f ca="1">IFERROR(IF(TasksTable[[#This Row],[Required Completion Date]]-(TODAY()-WEEKDAY(TODAY())-1)&gt;5,"REVIEW","-"),"")</f>
        <v>REVIEW</v>
      </c>
      <c r="BF59" s="278" t="str">
        <f ca="1">IFERROR(IF(TasksTable[[#This Row],[% Complete]]&lt;(TODAY()-TasksTable[[#This Row],[Start Date (Calculated)]])/TasksTable[[#This Row],[Days to Accomplish]],"REVIEW","-"),"-")</f>
        <v>-</v>
      </c>
    </row>
    <row r="60" spans="1:58" ht="30" customHeight="1" x14ac:dyDescent="0.2">
      <c r="A60" s="262" t="s">
        <v>708</v>
      </c>
      <c r="B60" s="263" t="s">
        <v>485</v>
      </c>
      <c r="C60" s="193" t="s">
        <v>502</v>
      </c>
      <c r="D60" s="193" t="s">
        <v>359</v>
      </c>
      <c r="E60" s="193" t="s">
        <v>460</v>
      </c>
      <c r="F60" s="191" t="s">
        <v>176</v>
      </c>
      <c r="G60" s="191" t="s">
        <v>421</v>
      </c>
      <c r="H60" s="161"/>
      <c r="I60" s="167">
        <v>42582</v>
      </c>
      <c r="J60" s="160">
        <v>90</v>
      </c>
      <c r="K60" s="168">
        <f>'Project Plan(s) - {AT}'!$I60-'Project Plan(s) - {AT}'!$J60</f>
        <v>42492</v>
      </c>
      <c r="L60" s="178">
        <v>0</v>
      </c>
      <c r="M60" s="191" t="s">
        <v>421</v>
      </c>
      <c r="N60" s="191"/>
      <c r="O60" s="191" t="s">
        <v>423</v>
      </c>
      <c r="P60" s="191" t="s">
        <v>179</v>
      </c>
      <c r="Q60" s="191"/>
      <c r="R60" s="190"/>
      <c r="S60" s="191"/>
      <c r="T60" s="191"/>
      <c r="U60" s="195">
        <v>42490</v>
      </c>
      <c r="V60" s="191"/>
      <c r="W60" s="191"/>
      <c r="X60" s="191"/>
      <c r="Y60" s="191"/>
      <c r="Z60" s="191"/>
      <c r="AA60" s="191"/>
      <c r="AB60" s="191"/>
      <c r="AC60" s="191"/>
      <c r="AD60" s="191"/>
      <c r="AE60" s="191"/>
      <c r="AF60" s="191"/>
      <c r="AG60" s="191"/>
      <c r="AH60" s="191"/>
      <c r="AI60" s="191"/>
      <c r="AJ60" s="181"/>
      <c r="AK60" s="181"/>
      <c r="AL60" s="181"/>
      <c r="AM60" s="181"/>
      <c r="AN60" s="181"/>
      <c r="AO60" s="181"/>
      <c r="AP60" s="181"/>
      <c r="AQ60" s="181"/>
      <c r="AR60" s="181"/>
      <c r="AS60" s="181"/>
      <c r="AT60" s="181"/>
      <c r="AU60" s="181"/>
      <c r="AV60" s="181"/>
      <c r="AW60" s="181"/>
      <c r="AX60" s="171" t="str">
        <f ca="1">IF(AND('Project Plan(s) - {AT}'!$P60&lt;&gt;"On Track",'Project Plan(s) - {AT}'!$K60&lt;TODAY()+7),"Review","No  Review")</f>
        <v>No  Review</v>
      </c>
      <c r="AY60" s="171">
        <v>120</v>
      </c>
      <c r="AZ60" s="171" t="s">
        <v>541</v>
      </c>
      <c r="BA60" s="171"/>
      <c r="BB60" s="171"/>
      <c r="BC60" s="172"/>
      <c r="BD60" s="278" t="str">
        <f ca="1">IFERROR(IF(TasksTable[[#This Row],[Start Date (Calculated)]]-(TODAY()-WEEKDAY(TODAY())-1)&gt;5,"REVIEW","-"),"")</f>
        <v>REVIEW</v>
      </c>
      <c r="BE60" s="278" t="str">
        <f ca="1">IFERROR(IF(TasksTable[[#This Row],[Required Completion Date]]-(TODAY()-WEEKDAY(TODAY())-1)&gt;5,"REVIEW","-"),"")</f>
        <v>REVIEW</v>
      </c>
      <c r="BF60" s="278" t="str">
        <f ca="1">IFERROR(IF(TasksTable[[#This Row],[% Complete]]&lt;(TODAY()-TasksTable[[#This Row],[Start Date (Calculated)]])/TasksTable[[#This Row],[Days to Accomplish]],"REVIEW","-"),"-")</f>
        <v>-</v>
      </c>
    </row>
    <row r="61" spans="1:58" ht="30" customHeight="1" x14ac:dyDescent="0.2">
      <c r="A61" s="262" t="s">
        <v>708</v>
      </c>
      <c r="B61" s="206" t="s">
        <v>486</v>
      </c>
      <c r="C61" s="193" t="s">
        <v>502</v>
      </c>
      <c r="D61" s="193" t="s">
        <v>359</v>
      </c>
      <c r="E61" s="193" t="s">
        <v>461</v>
      </c>
      <c r="F61" s="191" t="s">
        <v>176</v>
      </c>
      <c r="G61" s="191" t="s">
        <v>421</v>
      </c>
      <c r="H61" s="161"/>
      <c r="I61" s="167">
        <v>42582</v>
      </c>
      <c r="J61" s="160">
        <v>90</v>
      </c>
      <c r="K61" s="168">
        <f>'Project Plan(s) - {AT}'!$I61-'Project Plan(s) - {AT}'!$J61</f>
        <v>42492</v>
      </c>
      <c r="L61" s="178">
        <v>0</v>
      </c>
      <c r="M61" s="191" t="s">
        <v>421</v>
      </c>
      <c r="N61" s="191"/>
      <c r="O61" s="191" t="s">
        <v>423</v>
      </c>
      <c r="P61" s="191" t="s">
        <v>179</v>
      </c>
      <c r="Q61" s="191"/>
      <c r="R61" s="190"/>
      <c r="S61" s="191"/>
      <c r="T61" s="191"/>
      <c r="U61" s="195">
        <v>42490</v>
      </c>
      <c r="V61" s="191"/>
      <c r="W61" s="191"/>
      <c r="X61" s="191"/>
      <c r="Y61" s="191"/>
      <c r="Z61" s="191"/>
      <c r="AA61" s="191"/>
      <c r="AB61" s="191"/>
      <c r="AC61" s="191"/>
      <c r="AD61" s="191"/>
      <c r="AE61" s="191"/>
      <c r="AF61" s="191"/>
      <c r="AG61" s="191"/>
      <c r="AH61" s="191"/>
      <c r="AI61" s="191"/>
      <c r="AJ61" s="181"/>
      <c r="AK61" s="181"/>
      <c r="AL61" s="181"/>
      <c r="AM61" s="181"/>
      <c r="AN61" s="181"/>
      <c r="AO61" s="181"/>
      <c r="AP61" s="181"/>
      <c r="AQ61" s="181"/>
      <c r="AR61" s="181"/>
      <c r="AS61" s="181"/>
      <c r="AT61" s="181"/>
      <c r="AU61" s="181"/>
      <c r="AV61" s="181"/>
      <c r="AW61" s="181"/>
      <c r="AX61" s="171" t="str">
        <f ca="1">IF(AND('Project Plan(s) - {AT}'!$P61&lt;&gt;"On Track",'Project Plan(s) - {AT}'!$K61&lt;TODAY()+7),"Review","No  Review")</f>
        <v>No  Review</v>
      </c>
      <c r="AY61" s="171">
        <v>24</v>
      </c>
      <c r="AZ61" s="171" t="s">
        <v>527</v>
      </c>
      <c r="BA61" s="171"/>
      <c r="BB61" s="171"/>
      <c r="BC61" s="172"/>
      <c r="BD61" s="278" t="str">
        <f ca="1">IFERROR(IF(TasksTable[[#This Row],[Start Date (Calculated)]]-(TODAY()-WEEKDAY(TODAY())-1)&gt;5,"REVIEW","-"),"")</f>
        <v>REVIEW</v>
      </c>
      <c r="BE61" s="278" t="str">
        <f ca="1">IFERROR(IF(TasksTable[[#This Row],[Required Completion Date]]-(TODAY()-WEEKDAY(TODAY())-1)&gt;5,"REVIEW","-"),"")</f>
        <v>REVIEW</v>
      </c>
      <c r="BF61" s="278" t="str">
        <f ca="1">IFERROR(IF(TasksTable[[#This Row],[% Complete]]&lt;(TODAY()-TasksTable[[#This Row],[Start Date (Calculated)]])/TasksTable[[#This Row],[Days to Accomplish]],"REVIEW","-"),"-")</f>
        <v>-</v>
      </c>
    </row>
    <row r="62" spans="1:58" ht="30" customHeight="1" x14ac:dyDescent="0.2">
      <c r="A62" s="262" t="s">
        <v>708</v>
      </c>
      <c r="B62" s="263" t="s">
        <v>487</v>
      </c>
      <c r="C62" s="193" t="s">
        <v>502</v>
      </c>
      <c r="D62" s="193" t="s">
        <v>359</v>
      </c>
      <c r="E62" s="193" t="s">
        <v>462</v>
      </c>
      <c r="F62" s="191" t="s">
        <v>176</v>
      </c>
      <c r="G62" s="191" t="s">
        <v>421</v>
      </c>
      <c r="H62" s="161"/>
      <c r="I62" s="167">
        <v>42582</v>
      </c>
      <c r="J62" s="160">
        <v>90</v>
      </c>
      <c r="K62" s="168">
        <f>'Project Plan(s) - {AT}'!$I62-'Project Plan(s) - {AT}'!$J62</f>
        <v>42492</v>
      </c>
      <c r="L62" s="178">
        <v>0</v>
      </c>
      <c r="M62" s="191" t="s">
        <v>421</v>
      </c>
      <c r="N62" s="191"/>
      <c r="O62" s="191" t="s">
        <v>423</v>
      </c>
      <c r="P62" s="191" t="s">
        <v>179</v>
      </c>
      <c r="Q62" s="191"/>
      <c r="R62" s="190"/>
      <c r="S62" s="191"/>
      <c r="T62" s="191"/>
      <c r="U62" s="195">
        <v>42374</v>
      </c>
      <c r="V62" s="191"/>
      <c r="W62" s="191"/>
      <c r="X62" s="191"/>
      <c r="Y62" s="191"/>
      <c r="Z62" s="191"/>
      <c r="AA62" s="191"/>
      <c r="AB62" s="191"/>
      <c r="AC62" s="191"/>
      <c r="AD62" s="191"/>
      <c r="AE62" s="191"/>
      <c r="AF62" s="191"/>
      <c r="AG62" s="191"/>
      <c r="AH62" s="191"/>
      <c r="AI62" s="191"/>
      <c r="AJ62" s="181"/>
      <c r="AK62" s="181"/>
      <c r="AL62" s="181"/>
      <c r="AM62" s="181"/>
      <c r="AN62" s="181"/>
      <c r="AO62" s="181"/>
      <c r="AP62" s="181"/>
      <c r="AQ62" s="181"/>
      <c r="AR62" s="181"/>
      <c r="AS62" s="181"/>
      <c r="AT62" s="181"/>
      <c r="AU62" s="181"/>
      <c r="AV62" s="181"/>
      <c r="AW62" s="181"/>
      <c r="AX62" s="171" t="str">
        <f ca="1">IF(AND('Project Plan(s) - {AT}'!$P62&lt;&gt;"On Track",'Project Plan(s) - {AT}'!$K62&lt;TODAY()+7),"Review","No  Review")</f>
        <v>No  Review</v>
      </c>
      <c r="AY62" s="171">
        <v>24</v>
      </c>
      <c r="AZ62" s="171" t="s">
        <v>533</v>
      </c>
      <c r="BA62" s="171"/>
      <c r="BB62" s="171"/>
      <c r="BC62" s="172"/>
      <c r="BD62" s="278" t="str">
        <f ca="1">IFERROR(IF(TasksTable[[#This Row],[Start Date (Calculated)]]-(TODAY()-WEEKDAY(TODAY())-1)&gt;5,"REVIEW","-"),"")</f>
        <v>REVIEW</v>
      </c>
      <c r="BE62" s="278" t="str">
        <f ca="1">IFERROR(IF(TasksTable[[#This Row],[Required Completion Date]]-(TODAY()-WEEKDAY(TODAY())-1)&gt;5,"REVIEW","-"),"")</f>
        <v>REVIEW</v>
      </c>
      <c r="BF62" s="278" t="str">
        <f ca="1">IFERROR(IF(TasksTable[[#This Row],[% Complete]]&lt;(TODAY()-TasksTable[[#This Row],[Start Date (Calculated)]])/TasksTable[[#This Row],[Days to Accomplish]],"REVIEW","-"),"-")</f>
        <v>-</v>
      </c>
    </row>
    <row r="63" spans="1:58" ht="30" customHeight="1" x14ac:dyDescent="0.2">
      <c r="A63" s="262" t="s">
        <v>303</v>
      </c>
      <c r="B63" s="206" t="s">
        <v>419</v>
      </c>
      <c r="C63" s="193" t="s">
        <v>713</v>
      </c>
      <c r="D63" s="193" t="s">
        <v>715</v>
      </c>
      <c r="E63" s="193" t="s">
        <v>555</v>
      </c>
      <c r="F63" s="191" t="s">
        <v>325</v>
      </c>
      <c r="G63" s="191" t="s">
        <v>421</v>
      </c>
      <c r="H63" s="161"/>
      <c r="I63" s="182">
        <v>42490</v>
      </c>
      <c r="J63" s="191">
        <v>80</v>
      </c>
      <c r="K63" s="168">
        <f>'Project Plan(s) - {AT}'!$I63-'Project Plan(s) - {AT}'!$J63</f>
        <v>42410</v>
      </c>
      <c r="L63" s="178">
        <v>0.1</v>
      </c>
      <c r="M63" s="191" t="s">
        <v>421</v>
      </c>
      <c r="N63" s="191" t="s">
        <v>491</v>
      </c>
      <c r="O63" s="191" t="s">
        <v>488</v>
      </c>
      <c r="P63" s="191" t="s">
        <v>513</v>
      </c>
      <c r="Q63" s="191" t="s">
        <v>424</v>
      </c>
      <c r="R63" s="195"/>
      <c r="S63" s="195">
        <v>42374</v>
      </c>
      <c r="T63" s="191"/>
      <c r="U63" s="195">
        <v>42374</v>
      </c>
      <c r="V63" s="191"/>
      <c r="W63" s="191"/>
      <c r="X63" s="191"/>
      <c r="Y63" s="195">
        <v>42374</v>
      </c>
      <c r="Z63" s="195"/>
      <c r="AA63" s="195"/>
      <c r="AB63" s="191"/>
      <c r="AC63" s="191"/>
      <c r="AD63" s="191"/>
      <c r="AE63" s="191"/>
      <c r="AF63" s="191"/>
      <c r="AG63" s="195">
        <v>42374</v>
      </c>
      <c r="AH63" s="191"/>
      <c r="AI63" s="191"/>
      <c r="AJ63" s="181"/>
      <c r="AK63" s="181"/>
      <c r="AL63" s="181"/>
      <c r="AM63" s="181"/>
      <c r="AN63" s="181"/>
      <c r="AO63" s="181"/>
      <c r="AP63" s="181"/>
      <c r="AQ63" s="181"/>
      <c r="AR63" s="181"/>
      <c r="AS63" s="181"/>
      <c r="AT63" s="181"/>
      <c r="AU63" s="181"/>
      <c r="AV63" s="181"/>
      <c r="AW63" s="181"/>
      <c r="AX63" s="171" t="str">
        <f ca="1">IF(AND('Project Plan(s) - {AT}'!$P63&lt;&gt;"On Track",'Project Plan(s) - {AT}'!$K63&lt;TODAY()+7),"Review","No  Review")</f>
        <v>No  Review</v>
      </c>
      <c r="AY63" s="171">
        <v>24</v>
      </c>
      <c r="AZ63" s="171" t="s">
        <v>533</v>
      </c>
      <c r="BA63" s="171"/>
      <c r="BB63" s="171"/>
      <c r="BC63" s="172"/>
      <c r="BD63" s="278" t="str">
        <f ca="1">IFERROR(IF(TasksTable[[#This Row],[Start Date (Calculated)]]-(TODAY()-WEEKDAY(TODAY())-1)&gt;5,"REVIEW","-"),"")</f>
        <v>-</v>
      </c>
      <c r="BE63" s="278" t="str">
        <f ca="1">IFERROR(IF(TasksTable[[#This Row],[Required Completion Date]]-(TODAY()-WEEKDAY(TODAY())-1)&gt;5,"REVIEW","-"),"")</f>
        <v>REVIEW</v>
      </c>
      <c r="BF63" s="278" t="str">
        <f ca="1">IFERROR(IF(TasksTable[[#This Row],[% Complete]]&lt;(TODAY()-TasksTable[[#This Row],[Start Date (Calculated)]])/TasksTable[[#This Row],[Days to Accomplish]],"REVIEW","-"),"-")</f>
        <v>REVIEW</v>
      </c>
    </row>
    <row r="64" spans="1:58" ht="30" customHeight="1" x14ac:dyDescent="0.2">
      <c r="A64" s="262" t="s">
        <v>303</v>
      </c>
      <c r="B64" s="265" t="s">
        <v>428</v>
      </c>
      <c r="C64" s="193" t="s">
        <v>713</v>
      </c>
      <c r="D64" s="193" t="s">
        <v>715</v>
      </c>
      <c r="E64" s="193" t="s">
        <v>425</v>
      </c>
      <c r="F64" s="191" t="s">
        <v>325</v>
      </c>
      <c r="G64" s="191" t="s">
        <v>421</v>
      </c>
      <c r="H64" s="161"/>
      <c r="I64" s="182">
        <v>42582</v>
      </c>
      <c r="J64" s="191">
        <v>90</v>
      </c>
      <c r="K64" s="168">
        <f>'Project Plan(s) - {AT}'!$I64-'Project Plan(s) - {AT}'!$J64</f>
        <v>42492</v>
      </c>
      <c r="L64" s="178">
        <v>0</v>
      </c>
      <c r="M64" s="191" t="s">
        <v>421</v>
      </c>
      <c r="N64" s="191"/>
      <c r="O64" s="191" t="s">
        <v>488</v>
      </c>
      <c r="P64" s="191" t="s">
        <v>179</v>
      </c>
      <c r="Q64" s="191" t="s">
        <v>492</v>
      </c>
      <c r="R64" s="190"/>
      <c r="S64" s="191"/>
      <c r="T64" s="191"/>
      <c r="U64" s="191"/>
      <c r="V64" s="191"/>
      <c r="W64" s="191"/>
      <c r="X64" s="191"/>
      <c r="Y64" s="191"/>
      <c r="Z64" s="191"/>
      <c r="AA64" s="195">
        <v>42491</v>
      </c>
      <c r="AB64" s="191"/>
      <c r="AC64" s="191"/>
      <c r="AD64" s="191"/>
      <c r="AE64" s="191"/>
      <c r="AF64" s="191"/>
      <c r="AG64" s="191"/>
      <c r="AH64" s="191"/>
      <c r="AI64" s="191"/>
      <c r="AJ64" s="181"/>
      <c r="AK64" s="181"/>
      <c r="AL64" s="181"/>
      <c r="AM64" s="181"/>
      <c r="AN64" s="181"/>
      <c r="AO64" s="181"/>
      <c r="AP64" s="181"/>
      <c r="AQ64" s="181"/>
      <c r="AR64" s="181"/>
      <c r="AS64" s="181"/>
      <c r="AT64" s="181"/>
      <c r="AU64" s="181"/>
      <c r="AV64" s="181"/>
      <c r="AW64" s="181"/>
      <c r="AX64" s="171" t="str">
        <f ca="1">IF(AND('Project Plan(s) - {AT}'!$P64&lt;&gt;"On Track",'Project Plan(s) - {AT}'!$K64&lt;TODAY()+7),"Review","No  Review")</f>
        <v>No  Review</v>
      </c>
      <c r="AY64" s="171">
        <v>80</v>
      </c>
      <c r="AZ64" s="171" t="s">
        <v>533</v>
      </c>
      <c r="BA64" s="171"/>
      <c r="BB64" s="171"/>
      <c r="BC64" s="172"/>
      <c r="BD64" s="278" t="str">
        <f ca="1">IFERROR(IF(TasksTable[[#This Row],[Start Date (Calculated)]]-(TODAY()-WEEKDAY(TODAY())-1)&gt;5,"REVIEW","-"),"")</f>
        <v>REVIEW</v>
      </c>
      <c r="BE64" s="278" t="str">
        <f ca="1">IFERROR(IF(TasksTable[[#This Row],[Required Completion Date]]-(TODAY()-WEEKDAY(TODAY())-1)&gt;5,"REVIEW","-"),"")</f>
        <v>REVIEW</v>
      </c>
      <c r="BF64" s="278" t="str">
        <f ca="1">IFERROR(IF(TasksTable[[#This Row],[% Complete]]&lt;(TODAY()-TasksTable[[#This Row],[Start Date (Calculated)]])/TasksTable[[#This Row],[Days to Accomplish]],"REVIEW","-"),"-")</f>
        <v>-</v>
      </c>
    </row>
    <row r="65" spans="1:58" ht="30" customHeight="1" x14ac:dyDescent="0.2">
      <c r="A65" s="262" t="s">
        <v>303</v>
      </c>
      <c r="B65" s="206" t="s">
        <v>429</v>
      </c>
      <c r="C65" s="193" t="s">
        <v>713</v>
      </c>
      <c r="D65" s="193" t="s">
        <v>715</v>
      </c>
      <c r="E65" s="193" t="s">
        <v>426</v>
      </c>
      <c r="F65" s="191" t="s">
        <v>325</v>
      </c>
      <c r="G65" s="191" t="s">
        <v>421</v>
      </c>
      <c r="H65" s="161"/>
      <c r="I65" s="182">
        <v>42520</v>
      </c>
      <c r="J65" s="191">
        <v>60</v>
      </c>
      <c r="K65" s="168">
        <f>'Project Plan(s) - {AT}'!$I65-'Project Plan(s) - {AT}'!$J65</f>
        <v>42460</v>
      </c>
      <c r="L65" s="178">
        <v>0</v>
      </c>
      <c r="M65" s="191" t="s">
        <v>421</v>
      </c>
      <c r="N65" s="191"/>
      <c r="O65" s="191" t="s">
        <v>488</v>
      </c>
      <c r="P65" s="191" t="s">
        <v>179</v>
      </c>
      <c r="Q65" s="191"/>
      <c r="R65" s="190"/>
      <c r="S65" s="195">
        <v>42460</v>
      </c>
      <c r="T65" s="191"/>
      <c r="U65" s="191"/>
      <c r="V65" s="191"/>
      <c r="W65" s="191"/>
      <c r="X65" s="191"/>
      <c r="Y65" s="191"/>
      <c r="Z65" s="191"/>
      <c r="AA65" s="191"/>
      <c r="AB65" s="191"/>
      <c r="AC65" s="191"/>
      <c r="AD65" s="191"/>
      <c r="AE65" s="191"/>
      <c r="AF65" s="191"/>
      <c r="AG65" s="191"/>
      <c r="AH65" s="191"/>
      <c r="AI65" s="191"/>
      <c r="AJ65" s="181"/>
      <c r="AK65" s="181"/>
      <c r="AL65" s="181"/>
      <c r="AM65" s="181"/>
      <c r="AN65" s="181"/>
      <c r="AO65" s="181"/>
      <c r="AP65" s="181"/>
      <c r="AQ65" s="181"/>
      <c r="AR65" s="181"/>
      <c r="AS65" s="181"/>
      <c r="AT65" s="181"/>
      <c r="AU65" s="181"/>
      <c r="AV65" s="181"/>
      <c r="AW65" s="181"/>
      <c r="AX65" s="171" t="str">
        <f ca="1">IF(AND('Project Plan(s) - {AT}'!$P65&lt;&gt;"On Track",'Project Plan(s) - {AT}'!$K65&lt;TODAY()+7),"Review","No  Review")</f>
        <v>No  Review</v>
      </c>
      <c r="AY65" s="171">
        <v>100</v>
      </c>
      <c r="AZ65" s="171" t="s">
        <v>533</v>
      </c>
      <c r="BA65" s="171">
        <v>40</v>
      </c>
      <c r="BB65" s="171" t="s">
        <v>92</v>
      </c>
      <c r="BC65" s="172"/>
      <c r="BD65" s="278" t="str">
        <f ca="1">IFERROR(IF(TasksTable[[#This Row],[Start Date (Calculated)]]-(TODAY()-WEEKDAY(TODAY())-1)&gt;5,"REVIEW","-"),"")</f>
        <v>REVIEW</v>
      </c>
      <c r="BE65" s="278" t="str">
        <f ca="1">IFERROR(IF(TasksTable[[#This Row],[Required Completion Date]]-(TODAY()-WEEKDAY(TODAY())-1)&gt;5,"REVIEW","-"),"")</f>
        <v>REVIEW</v>
      </c>
      <c r="BF65" s="278" t="str">
        <f ca="1">IFERROR(IF(TasksTable[[#This Row],[% Complete]]&lt;(TODAY()-TasksTable[[#This Row],[Start Date (Calculated)]])/TasksTable[[#This Row],[Days to Accomplish]],"REVIEW","-"),"-")</f>
        <v>-</v>
      </c>
    </row>
    <row r="66" spans="1:58" ht="30" customHeight="1" x14ac:dyDescent="0.2">
      <c r="A66" s="262" t="s">
        <v>303</v>
      </c>
      <c r="B66" s="263" t="s">
        <v>430</v>
      </c>
      <c r="C66" s="193" t="s">
        <v>713</v>
      </c>
      <c r="D66" s="193" t="s">
        <v>715</v>
      </c>
      <c r="E66" s="193" t="s">
        <v>427</v>
      </c>
      <c r="F66" s="191" t="s">
        <v>325</v>
      </c>
      <c r="G66" s="191" t="s">
        <v>421</v>
      </c>
      <c r="H66" s="161"/>
      <c r="I66" s="182">
        <v>42582</v>
      </c>
      <c r="J66" s="191">
        <v>90</v>
      </c>
      <c r="K66" s="168">
        <f>'Project Plan(s) - {AT}'!$I66-'Project Plan(s) - {AT}'!$J66</f>
        <v>42492</v>
      </c>
      <c r="L66" s="178">
        <v>0</v>
      </c>
      <c r="M66" s="191" t="s">
        <v>421</v>
      </c>
      <c r="N66" s="191"/>
      <c r="O66" s="191" t="s">
        <v>488</v>
      </c>
      <c r="P66" s="191" t="s">
        <v>179</v>
      </c>
      <c r="Q66" s="191"/>
      <c r="R66" s="190"/>
      <c r="S66" s="191"/>
      <c r="T66" s="195">
        <v>42491</v>
      </c>
      <c r="U66" s="191"/>
      <c r="V66" s="191"/>
      <c r="W66" s="191"/>
      <c r="X66" s="191"/>
      <c r="Y66" s="191"/>
      <c r="Z66" s="191"/>
      <c r="AA66" s="191"/>
      <c r="AB66" s="191"/>
      <c r="AC66" s="191"/>
      <c r="AD66" s="191"/>
      <c r="AE66" s="191"/>
      <c r="AF66" s="191"/>
      <c r="AG66" s="191"/>
      <c r="AH66" s="191"/>
      <c r="AI66" s="191"/>
      <c r="AJ66" s="181"/>
      <c r="AK66" s="181"/>
      <c r="AL66" s="181"/>
      <c r="AM66" s="181"/>
      <c r="AN66" s="181"/>
      <c r="AO66" s="181"/>
      <c r="AP66" s="181"/>
      <c r="AQ66" s="181"/>
      <c r="AR66" s="181"/>
      <c r="AS66" s="181"/>
      <c r="AT66" s="181"/>
      <c r="AU66" s="181"/>
      <c r="AV66" s="181"/>
      <c r="AW66" s="181"/>
      <c r="AX66" s="171" t="str">
        <f ca="1">IF(AND('Project Plan(s) - {AT}'!$P66&lt;&gt;"On Track",'Project Plan(s) - {AT}'!$K66&lt;TODAY()+7),"Review","No  Review")</f>
        <v>No  Review</v>
      </c>
      <c r="AY66" s="171">
        <v>40</v>
      </c>
      <c r="AZ66" s="171" t="s">
        <v>533</v>
      </c>
      <c r="BA66" s="171"/>
      <c r="BB66" s="171"/>
      <c r="BC66" s="172"/>
      <c r="BD66" s="278" t="str">
        <f ca="1">IFERROR(IF(TasksTable[[#This Row],[Start Date (Calculated)]]-(TODAY()-WEEKDAY(TODAY())-1)&gt;5,"REVIEW","-"),"")</f>
        <v>REVIEW</v>
      </c>
      <c r="BE66" s="278" t="str">
        <f ca="1">IFERROR(IF(TasksTable[[#This Row],[Required Completion Date]]-(TODAY()-WEEKDAY(TODAY())-1)&gt;5,"REVIEW","-"),"")</f>
        <v>REVIEW</v>
      </c>
      <c r="BF66" s="278" t="str">
        <f ca="1">IFERROR(IF(TasksTable[[#This Row],[% Complete]]&lt;(TODAY()-TasksTable[[#This Row],[Start Date (Calculated)]])/TasksTable[[#This Row],[Days to Accomplish]],"REVIEW","-"),"-")</f>
        <v>-</v>
      </c>
    </row>
    <row r="67" spans="1:58" ht="46.9" customHeight="1" x14ac:dyDescent="0.2">
      <c r="A67" s="262" t="s">
        <v>305</v>
      </c>
      <c r="B67" s="206" t="s">
        <v>432</v>
      </c>
      <c r="C67" s="193" t="s">
        <v>713</v>
      </c>
      <c r="D67" s="193" t="s">
        <v>718</v>
      </c>
      <c r="E67" s="193" t="s">
        <v>493</v>
      </c>
      <c r="F67" s="191" t="s">
        <v>325</v>
      </c>
      <c r="G67" s="191" t="s">
        <v>421</v>
      </c>
      <c r="H67" s="161" t="s">
        <v>730</v>
      </c>
      <c r="I67" s="182">
        <v>42582</v>
      </c>
      <c r="J67" s="191">
        <v>30</v>
      </c>
      <c r="K67" s="168">
        <f>'Project Plan(s) - {AT}'!$I67-'Project Plan(s) - {AT}'!$J67</f>
        <v>42552</v>
      </c>
      <c r="L67" s="178">
        <v>0</v>
      </c>
      <c r="M67" s="191" t="s">
        <v>421</v>
      </c>
      <c r="N67" s="191"/>
      <c r="O67" s="191" t="s">
        <v>488</v>
      </c>
      <c r="P67" s="191" t="s">
        <v>179</v>
      </c>
      <c r="Q67" s="191"/>
      <c r="R67" s="190"/>
      <c r="S67" s="191"/>
      <c r="T67" s="191"/>
      <c r="U67" s="191"/>
      <c r="V67" s="191"/>
      <c r="W67" s="191"/>
      <c r="X67" s="191"/>
      <c r="Y67" s="191"/>
      <c r="Z67" s="191"/>
      <c r="AA67" s="195">
        <v>42491</v>
      </c>
      <c r="AB67" s="191"/>
      <c r="AC67" s="191"/>
      <c r="AD67" s="191"/>
      <c r="AE67" s="191"/>
      <c r="AF67" s="191"/>
      <c r="AG67" s="191"/>
      <c r="AH67" s="191"/>
      <c r="AI67" s="191"/>
      <c r="AJ67" s="181"/>
      <c r="AK67" s="181"/>
      <c r="AL67" s="181"/>
      <c r="AM67" s="181"/>
      <c r="AN67" s="181"/>
      <c r="AO67" s="181"/>
      <c r="AP67" s="181"/>
      <c r="AQ67" s="181"/>
      <c r="AR67" s="181"/>
      <c r="AS67" s="181"/>
      <c r="AT67" s="181"/>
      <c r="AU67" s="181"/>
      <c r="AV67" s="181"/>
      <c r="AW67" s="181"/>
      <c r="AX67" s="171" t="str">
        <f ca="1">IF(AND('Project Plan(s) - {AT}'!$P67&lt;&gt;"On Track",'Project Plan(s) - {AT}'!$K67&lt;TODAY()+7),"Review","No  Review")</f>
        <v>No  Review</v>
      </c>
      <c r="AY67" s="171">
        <v>80</v>
      </c>
      <c r="AZ67" s="171" t="s">
        <v>535</v>
      </c>
      <c r="BA67" s="171"/>
      <c r="BB67" s="171"/>
      <c r="BC67" s="172"/>
      <c r="BD67" s="278" t="str">
        <f ca="1">IFERROR(IF(TasksTable[[#This Row],[Start Date (Calculated)]]-(TODAY()-WEEKDAY(TODAY())-1)&gt;5,"REVIEW","-"),"")</f>
        <v>REVIEW</v>
      </c>
      <c r="BE67" s="278" t="str">
        <f ca="1">IFERROR(IF(TasksTable[[#This Row],[Required Completion Date]]-(TODAY()-WEEKDAY(TODAY())-1)&gt;5,"REVIEW","-"),"")</f>
        <v>REVIEW</v>
      </c>
      <c r="BF67" s="278" t="str">
        <f ca="1">IFERROR(IF(TasksTable[[#This Row],[% Complete]]&lt;(TODAY()-TasksTable[[#This Row],[Start Date (Calculated)]])/TasksTable[[#This Row],[Days to Accomplish]],"REVIEW","-"),"-")</f>
        <v>-</v>
      </c>
    </row>
    <row r="68" spans="1:58" ht="30" customHeight="1" x14ac:dyDescent="0.2">
      <c r="A68" s="262" t="s">
        <v>305</v>
      </c>
      <c r="B68" s="263" t="s">
        <v>435</v>
      </c>
      <c r="C68" s="193" t="s">
        <v>713</v>
      </c>
      <c r="D68" s="193" t="s">
        <v>718</v>
      </c>
      <c r="E68" s="193" t="s">
        <v>433</v>
      </c>
      <c r="F68" s="191" t="s">
        <v>325</v>
      </c>
      <c r="G68" s="191" t="s">
        <v>421</v>
      </c>
      <c r="H68" s="161"/>
      <c r="I68" s="182">
        <v>42460</v>
      </c>
      <c r="J68" s="191">
        <v>60</v>
      </c>
      <c r="K68" s="168">
        <f>'Project Plan(s) - {AT}'!$I68-'Project Plan(s) - {AT}'!$J68</f>
        <v>42400</v>
      </c>
      <c r="L68" s="178">
        <v>0.05</v>
      </c>
      <c r="M68" s="191" t="s">
        <v>421</v>
      </c>
      <c r="N68" s="191"/>
      <c r="O68" s="191" t="s">
        <v>488</v>
      </c>
      <c r="P68" s="191" t="s">
        <v>513</v>
      </c>
      <c r="Q68" s="191"/>
      <c r="R68" s="190"/>
      <c r="S68" s="191"/>
      <c r="T68" s="191"/>
      <c r="U68" s="191"/>
      <c r="V68" s="191"/>
      <c r="W68" s="191"/>
      <c r="X68" s="191"/>
      <c r="Y68" s="191"/>
      <c r="Z68" s="191"/>
      <c r="AA68" s="195">
        <v>42491</v>
      </c>
      <c r="AB68" s="191"/>
      <c r="AC68" s="191"/>
      <c r="AD68" s="191"/>
      <c r="AE68" s="191"/>
      <c r="AF68" s="191"/>
      <c r="AG68" s="191"/>
      <c r="AH68" s="191"/>
      <c r="AI68" s="191"/>
      <c r="AJ68" s="181"/>
      <c r="AK68" s="181"/>
      <c r="AL68" s="181"/>
      <c r="AM68" s="181"/>
      <c r="AN68" s="181"/>
      <c r="AO68" s="181"/>
      <c r="AP68" s="181"/>
      <c r="AQ68" s="181"/>
      <c r="AR68" s="181"/>
      <c r="AS68" s="181"/>
      <c r="AT68" s="181"/>
      <c r="AU68" s="181"/>
      <c r="AV68" s="181"/>
      <c r="AW68" s="181"/>
      <c r="AX68" s="171" t="str">
        <f ca="1">IF(AND('Project Plan(s) - {AT}'!$P68&lt;&gt;"On Track",'Project Plan(s) - {AT}'!$K68&lt;TODAY()+7),"Review","No  Review")</f>
        <v>No  Review</v>
      </c>
      <c r="AY68" s="171">
        <v>40</v>
      </c>
      <c r="AZ68" s="171" t="s">
        <v>535</v>
      </c>
      <c r="BA68" s="171"/>
      <c r="BB68" s="171"/>
      <c r="BC68" s="172"/>
      <c r="BD68" s="278" t="str">
        <f ca="1">IFERROR(IF(TasksTable[[#This Row],[Start Date (Calculated)]]-(TODAY()-WEEKDAY(TODAY())-1)&gt;5,"REVIEW","-"),"")</f>
        <v>-</v>
      </c>
      <c r="BE68" s="278" t="str">
        <f ca="1">IFERROR(IF(TasksTable[[#This Row],[Required Completion Date]]-(TODAY()-WEEKDAY(TODAY())-1)&gt;5,"REVIEW","-"),"")</f>
        <v>REVIEW</v>
      </c>
      <c r="BF68" s="278" t="str">
        <f ca="1">IFERROR(IF(TasksTable[[#This Row],[% Complete]]&lt;(TODAY()-TasksTable[[#This Row],[Start Date (Calculated)]])/TasksTable[[#This Row],[Days to Accomplish]],"REVIEW","-"),"-")</f>
        <v>REVIEW</v>
      </c>
    </row>
    <row r="69" spans="1:58" ht="30" customHeight="1" x14ac:dyDescent="0.2">
      <c r="A69" s="262" t="s">
        <v>305</v>
      </c>
      <c r="B69" s="206" t="s">
        <v>436</v>
      </c>
      <c r="C69" s="193" t="s">
        <v>713</v>
      </c>
      <c r="D69" s="193" t="s">
        <v>718</v>
      </c>
      <c r="E69" s="193" t="s">
        <v>434</v>
      </c>
      <c r="F69" s="191" t="s">
        <v>325</v>
      </c>
      <c r="G69" s="191" t="s">
        <v>421</v>
      </c>
      <c r="H69" s="161" t="s">
        <v>731</v>
      </c>
      <c r="I69" s="182">
        <v>42520</v>
      </c>
      <c r="J69" s="191">
        <v>60</v>
      </c>
      <c r="K69" s="168">
        <f>'Project Plan(s) - {AT}'!$I69-'Project Plan(s) - {AT}'!$J69</f>
        <v>42460</v>
      </c>
      <c r="L69" s="178">
        <v>0</v>
      </c>
      <c r="M69" s="191" t="s">
        <v>421</v>
      </c>
      <c r="N69" s="191"/>
      <c r="O69" s="191" t="s">
        <v>488</v>
      </c>
      <c r="P69" s="191" t="s">
        <v>179</v>
      </c>
      <c r="Q69" s="191"/>
      <c r="R69" s="190"/>
      <c r="S69" s="191"/>
      <c r="T69" s="195">
        <v>42491</v>
      </c>
      <c r="U69" s="191"/>
      <c r="V69" s="191"/>
      <c r="W69" s="191"/>
      <c r="X69" s="191"/>
      <c r="Y69" s="191"/>
      <c r="Z69" s="191"/>
      <c r="AA69" s="195">
        <v>42491</v>
      </c>
      <c r="AB69" s="191"/>
      <c r="AC69" s="191"/>
      <c r="AD69" s="191"/>
      <c r="AE69" s="191"/>
      <c r="AF69" s="191"/>
      <c r="AG69" s="191"/>
      <c r="AH69" s="191"/>
      <c r="AI69" s="191"/>
      <c r="AJ69" s="181"/>
      <c r="AK69" s="181"/>
      <c r="AL69" s="181"/>
      <c r="AM69" s="181"/>
      <c r="AN69" s="181"/>
      <c r="AO69" s="181"/>
      <c r="AP69" s="181"/>
      <c r="AQ69" s="181"/>
      <c r="AR69" s="181"/>
      <c r="AS69" s="181"/>
      <c r="AT69" s="181"/>
      <c r="AU69" s="181"/>
      <c r="AV69" s="181"/>
      <c r="AW69" s="181"/>
      <c r="AX69" s="171" t="str">
        <f ca="1">IF(AND('Project Plan(s) - {AT}'!$P69&lt;&gt;"On Track",'Project Plan(s) - {AT}'!$K69&lt;TODAY()+7),"Review","No  Review")</f>
        <v>No  Review</v>
      </c>
      <c r="AY69" s="171">
        <v>40</v>
      </c>
      <c r="AZ69" s="171" t="s">
        <v>533</v>
      </c>
      <c r="BA69" s="171"/>
      <c r="BB69" s="171"/>
      <c r="BC69" s="172"/>
      <c r="BD69" s="278" t="str">
        <f ca="1">IFERROR(IF(TasksTable[[#This Row],[Start Date (Calculated)]]-(TODAY()-WEEKDAY(TODAY())-1)&gt;5,"REVIEW","-"),"")</f>
        <v>REVIEW</v>
      </c>
      <c r="BE69" s="278" t="str">
        <f ca="1">IFERROR(IF(TasksTable[[#This Row],[Required Completion Date]]-(TODAY()-WEEKDAY(TODAY())-1)&gt;5,"REVIEW","-"),"")</f>
        <v>REVIEW</v>
      </c>
      <c r="BF69" s="278" t="str">
        <f ca="1">IFERROR(IF(TasksTable[[#This Row],[% Complete]]&lt;(TODAY()-TasksTable[[#This Row],[Start Date (Calculated)]])/TasksTable[[#This Row],[Days to Accomplish]],"REVIEW","-"),"-")</f>
        <v>-</v>
      </c>
    </row>
    <row r="70" spans="1:58" ht="45" customHeight="1" x14ac:dyDescent="0.2">
      <c r="A70" s="262" t="s">
        <v>305</v>
      </c>
      <c r="B70" s="263" t="s">
        <v>437</v>
      </c>
      <c r="C70" s="193" t="s">
        <v>713</v>
      </c>
      <c r="D70" s="193" t="s">
        <v>718</v>
      </c>
      <c r="E70" s="193" t="s">
        <v>493</v>
      </c>
      <c r="F70" s="199" t="s">
        <v>325</v>
      </c>
      <c r="G70" s="160" t="s">
        <v>421</v>
      </c>
      <c r="H70" s="161" t="s">
        <v>730</v>
      </c>
      <c r="I70" s="167">
        <v>42582</v>
      </c>
      <c r="J70" s="160">
        <v>30</v>
      </c>
      <c r="K70" s="168">
        <f>'Project Plan(s) - {AT}'!$I70-'Project Plan(s) - {AT}'!$J70</f>
        <v>42552</v>
      </c>
      <c r="L70" s="178">
        <v>0</v>
      </c>
      <c r="M70" s="191" t="s">
        <v>421</v>
      </c>
      <c r="N70" s="191" t="s">
        <v>443</v>
      </c>
      <c r="O70" s="191" t="s">
        <v>488</v>
      </c>
      <c r="P70" s="191" t="s">
        <v>179</v>
      </c>
      <c r="Q70" s="191"/>
      <c r="R70" s="190"/>
      <c r="S70" s="195">
        <v>42491</v>
      </c>
      <c r="T70" s="195"/>
      <c r="U70" s="191"/>
      <c r="V70" s="191"/>
      <c r="W70" s="191"/>
      <c r="X70" s="191"/>
      <c r="Y70" s="195">
        <v>42491</v>
      </c>
      <c r="Z70" s="191"/>
      <c r="AA70" s="195"/>
      <c r="AB70" s="191"/>
      <c r="AC70" s="191"/>
      <c r="AD70" s="191"/>
      <c r="AE70" s="191"/>
      <c r="AF70" s="191"/>
      <c r="AG70" s="191"/>
      <c r="AH70" s="191"/>
      <c r="AI70" s="191"/>
      <c r="AJ70" s="181"/>
      <c r="AK70" s="181"/>
      <c r="AL70" s="181"/>
      <c r="AM70" s="181"/>
      <c r="AN70" s="181"/>
      <c r="AO70" s="181"/>
      <c r="AP70" s="181"/>
      <c r="AQ70" s="181"/>
      <c r="AR70" s="181"/>
      <c r="AS70" s="181"/>
      <c r="AT70" s="181"/>
      <c r="AU70" s="181"/>
      <c r="AV70" s="181"/>
      <c r="AW70" s="181"/>
      <c r="AX70" s="171" t="str">
        <f ca="1">IF(AND('Project Plan(s) - {AT}'!$P70&lt;&gt;"On Track",'Project Plan(s) - {AT}'!$K70&lt;TODAY()+7),"Review","No  Review")</f>
        <v>No  Review</v>
      </c>
      <c r="AY70" s="171">
        <v>80</v>
      </c>
      <c r="AZ70" s="171" t="s">
        <v>534</v>
      </c>
      <c r="BA70" s="171"/>
      <c r="BB70" s="171"/>
      <c r="BC70" s="172"/>
      <c r="BD70" s="278" t="str">
        <f ca="1">IFERROR(IF(TasksTable[[#This Row],[Start Date (Calculated)]]-(TODAY()-WEEKDAY(TODAY())-1)&gt;5,"REVIEW","-"),"")</f>
        <v>REVIEW</v>
      </c>
      <c r="BE70" s="278" t="str">
        <f ca="1">IFERROR(IF(TasksTable[[#This Row],[Required Completion Date]]-(TODAY()-WEEKDAY(TODAY())-1)&gt;5,"REVIEW","-"),"")</f>
        <v>REVIEW</v>
      </c>
      <c r="BF70" s="278" t="str">
        <f ca="1">IFERROR(IF(TasksTable[[#This Row],[% Complete]]&lt;(TODAY()-TasksTable[[#This Row],[Start Date (Calculated)]])/TasksTable[[#This Row],[Days to Accomplish]],"REVIEW","-"),"-")</f>
        <v>-</v>
      </c>
    </row>
    <row r="71" spans="1:58" ht="30" customHeight="1" x14ac:dyDescent="0.2">
      <c r="A71" s="262" t="s">
        <v>305</v>
      </c>
      <c r="B71" s="206" t="s">
        <v>440</v>
      </c>
      <c r="C71" s="193" t="s">
        <v>713</v>
      </c>
      <c r="D71" s="193" t="s">
        <v>718</v>
      </c>
      <c r="E71" s="193" t="s">
        <v>494</v>
      </c>
      <c r="F71" s="199" t="s">
        <v>325</v>
      </c>
      <c r="G71" s="160" t="s">
        <v>421</v>
      </c>
      <c r="H71" s="161"/>
      <c r="I71" s="167">
        <v>42582</v>
      </c>
      <c r="J71" s="160">
        <v>60</v>
      </c>
      <c r="K71" s="168">
        <f>'Project Plan(s) - {AT}'!$I71-'Project Plan(s) - {AT}'!$J71</f>
        <v>42522</v>
      </c>
      <c r="L71" s="178">
        <v>0</v>
      </c>
      <c r="M71" s="191" t="s">
        <v>421</v>
      </c>
      <c r="N71" s="191" t="s">
        <v>443</v>
      </c>
      <c r="O71" s="191" t="s">
        <v>488</v>
      </c>
      <c r="P71" s="191" t="s">
        <v>179</v>
      </c>
      <c r="Q71" s="191" t="s">
        <v>559</v>
      </c>
      <c r="R71" s="190"/>
      <c r="S71" s="191"/>
      <c r="T71" s="191"/>
      <c r="U71" s="191"/>
      <c r="V71" s="191"/>
      <c r="W71" s="191"/>
      <c r="X71" s="191"/>
      <c r="Y71" s="191"/>
      <c r="Z71" s="191"/>
      <c r="AA71" s="191"/>
      <c r="AB71" s="191"/>
      <c r="AC71" s="191"/>
      <c r="AD71" s="191"/>
      <c r="AE71" s="191"/>
      <c r="AF71" s="191"/>
      <c r="AG71" s="191"/>
      <c r="AH71" s="191"/>
      <c r="AI71" s="191"/>
      <c r="AJ71" s="181"/>
      <c r="AK71" s="181"/>
      <c r="AL71" s="181"/>
      <c r="AM71" s="181"/>
      <c r="AN71" s="181"/>
      <c r="AO71" s="181"/>
      <c r="AP71" s="181"/>
      <c r="AQ71" s="181"/>
      <c r="AR71" s="181"/>
      <c r="AS71" s="181"/>
      <c r="AT71" s="181"/>
      <c r="AU71" s="181"/>
      <c r="AV71" s="185"/>
      <c r="AW71" s="181"/>
      <c r="AX71" s="171" t="str">
        <f ca="1">IF(AND('Project Plan(s) - {AT}'!$P71&lt;&gt;"On Track",'Project Plan(s) - {AT}'!$K71&lt;TODAY()+7),"Review","No  Review")</f>
        <v>No  Review</v>
      </c>
      <c r="AY71" s="171">
        <v>80</v>
      </c>
      <c r="AZ71" s="171" t="s">
        <v>534</v>
      </c>
      <c r="BA71" s="171"/>
      <c r="BB71" s="171"/>
      <c r="BC71" s="172"/>
      <c r="BD71" s="278" t="str">
        <f ca="1">IFERROR(IF(TasksTable[[#This Row],[Start Date (Calculated)]]-(TODAY()-WEEKDAY(TODAY())-1)&gt;5,"REVIEW","-"),"")</f>
        <v>REVIEW</v>
      </c>
      <c r="BE71" s="278" t="str">
        <f ca="1">IFERROR(IF(TasksTable[[#This Row],[Required Completion Date]]-(TODAY()-WEEKDAY(TODAY())-1)&gt;5,"REVIEW","-"),"")</f>
        <v>REVIEW</v>
      </c>
      <c r="BF71" s="278" t="str">
        <f ca="1">IFERROR(IF(TasksTable[[#This Row],[% Complete]]&lt;(TODAY()-TasksTable[[#This Row],[Start Date (Calculated)]])/TasksTable[[#This Row],[Days to Accomplish]],"REVIEW","-"),"-")</f>
        <v>-</v>
      </c>
    </row>
    <row r="72" spans="1:58" ht="30" customHeight="1" x14ac:dyDescent="0.2">
      <c r="A72" s="262" t="s">
        <v>305</v>
      </c>
      <c r="B72" s="263" t="s">
        <v>441</v>
      </c>
      <c r="C72" s="193" t="s">
        <v>713</v>
      </c>
      <c r="D72" s="193" t="s">
        <v>718</v>
      </c>
      <c r="E72" s="193" t="s">
        <v>434</v>
      </c>
      <c r="F72" s="199" t="s">
        <v>325</v>
      </c>
      <c r="G72" s="160" t="s">
        <v>421</v>
      </c>
      <c r="H72" s="161" t="s">
        <v>731</v>
      </c>
      <c r="I72" s="182">
        <v>42520</v>
      </c>
      <c r="J72" s="160">
        <v>60</v>
      </c>
      <c r="K72" s="168">
        <f>'Project Plan(s) - {AT}'!$I72-'Project Plan(s) - {AT}'!$J72</f>
        <v>42460</v>
      </c>
      <c r="L72" s="178">
        <v>0</v>
      </c>
      <c r="M72" s="191" t="s">
        <v>421</v>
      </c>
      <c r="N72" s="191"/>
      <c r="O72" s="191" t="s">
        <v>488</v>
      </c>
      <c r="P72" s="191" t="s">
        <v>179</v>
      </c>
      <c r="Q72" s="191"/>
      <c r="R72" s="190"/>
      <c r="S72" s="191"/>
      <c r="T72" s="195">
        <v>42522</v>
      </c>
      <c r="U72" s="191"/>
      <c r="V72" s="191"/>
      <c r="W72" s="191"/>
      <c r="X72" s="191"/>
      <c r="Y72" s="191"/>
      <c r="Z72" s="191"/>
      <c r="AA72" s="191"/>
      <c r="AB72" s="191"/>
      <c r="AC72" s="191"/>
      <c r="AD72" s="191"/>
      <c r="AE72" s="191"/>
      <c r="AF72" s="191"/>
      <c r="AG72" s="191"/>
      <c r="AH72" s="191"/>
      <c r="AI72" s="191"/>
      <c r="AJ72" s="181"/>
      <c r="AK72" s="181"/>
      <c r="AL72" s="181"/>
      <c r="AM72" s="181"/>
      <c r="AN72" s="181"/>
      <c r="AO72" s="181"/>
      <c r="AP72" s="181"/>
      <c r="AQ72" s="181"/>
      <c r="AR72" s="181"/>
      <c r="AS72" s="181"/>
      <c r="AT72" s="181"/>
      <c r="AU72" s="181"/>
      <c r="AV72" s="181"/>
      <c r="AW72" s="181"/>
      <c r="AX72" s="171" t="str">
        <f ca="1">IF(AND('Project Plan(s) - {AT}'!$P72&lt;&gt;"On Track",'Project Plan(s) - {AT}'!$K72&lt;TODAY()+7),"Review","No  Review")</f>
        <v>No  Review</v>
      </c>
      <c r="AY72" s="171">
        <v>40</v>
      </c>
      <c r="AZ72" s="171" t="s">
        <v>533</v>
      </c>
      <c r="BA72" s="171"/>
      <c r="BB72" s="171"/>
      <c r="BC72" s="172"/>
      <c r="BD72" s="278" t="str">
        <f ca="1">IFERROR(IF(TasksTable[[#This Row],[Start Date (Calculated)]]-(TODAY()-WEEKDAY(TODAY())-1)&gt;5,"REVIEW","-"),"")</f>
        <v>REVIEW</v>
      </c>
      <c r="BE72" s="278" t="str">
        <f ca="1">IFERROR(IF(TasksTable[[#This Row],[Required Completion Date]]-(TODAY()-WEEKDAY(TODAY())-1)&gt;5,"REVIEW","-"),"")</f>
        <v>REVIEW</v>
      </c>
      <c r="BF72" s="278" t="str">
        <f ca="1">IFERROR(IF(TasksTable[[#This Row],[% Complete]]&lt;(TODAY()-TasksTable[[#This Row],[Start Date (Calculated)]])/TasksTable[[#This Row],[Days to Accomplish]],"REVIEW","-"),"-")</f>
        <v>-</v>
      </c>
    </row>
    <row r="73" spans="1:58" ht="30" customHeight="1" x14ac:dyDescent="0.2">
      <c r="A73" s="262" t="s">
        <v>306</v>
      </c>
      <c r="B73" s="206" t="s">
        <v>446</v>
      </c>
      <c r="C73" s="193" t="s">
        <v>713</v>
      </c>
      <c r="D73" s="193" t="s">
        <v>720</v>
      </c>
      <c r="E73" s="193" t="s">
        <v>495</v>
      </c>
      <c r="F73" s="191" t="s">
        <v>325</v>
      </c>
      <c r="G73" s="191" t="s">
        <v>421</v>
      </c>
      <c r="H73" s="161"/>
      <c r="I73" s="167">
        <v>42582</v>
      </c>
      <c r="J73" s="160">
        <v>60</v>
      </c>
      <c r="K73" s="168">
        <f>'Project Plan(s) - {AT}'!$I73-'Project Plan(s) - {AT}'!$J73</f>
        <v>42522</v>
      </c>
      <c r="L73" s="178">
        <v>0</v>
      </c>
      <c r="M73" s="191" t="s">
        <v>421</v>
      </c>
      <c r="N73" s="191"/>
      <c r="O73" s="191" t="s">
        <v>488</v>
      </c>
      <c r="P73" s="191" t="s">
        <v>179</v>
      </c>
      <c r="Q73" s="191"/>
      <c r="R73" s="190"/>
      <c r="S73" s="195">
        <v>42522</v>
      </c>
      <c r="T73" s="191"/>
      <c r="U73" s="191"/>
      <c r="V73" s="191"/>
      <c r="W73" s="191"/>
      <c r="X73" s="191"/>
      <c r="Y73" s="195">
        <v>42522</v>
      </c>
      <c r="Z73" s="191"/>
      <c r="AA73" s="195">
        <v>42522</v>
      </c>
      <c r="AB73" s="191"/>
      <c r="AC73" s="191"/>
      <c r="AD73" s="191"/>
      <c r="AE73" s="191"/>
      <c r="AF73" s="191"/>
      <c r="AG73" s="191"/>
      <c r="AH73" s="191"/>
      <c r="AI73" s="191"/>
      <c r="AJ73" s="181"/>
      <c r="AK73" s="181"/>
      <c r="AL73" s="181"/>
      <c r="AM73" s="181"/>
      <c r="AN73" s="181"/>
      <c r="AO73" s="181"/>
      <c r="AP73" s="181"/>
      <c r="AQ73" s="181"/>
      <c r="AR73" s="181"/>
      <c r="AS73" s="181"/>
      <c r="AT73" s="181"/>
      <c r="AU73" s="181"/>
      <c r="AV73" s="181"/>
      <c r="AW73" s="181"/>
      <c r="AX73" s="171" t="str">
        <f ca="1">IF(AND('Project Plan(s) - {AT}'!$P73&lt;&gt;"On Track",'Project Plan(s) - {AT}'!$K73&lt;TODAY()+7),"Review","No  Review")</f>
        <v>No  Review</v>
      </c>
      <c r="AY73" s="171">
        <v>24</v>
      </c>
      <c r="AZ73" s="171" t="s">
        <v>538</v>
      </c>
      <c r="BA73" s="171"/>
      <c r="BB73" s="171"/>
      <c r="BC73" s="172"/>
      <c r="BD73" s="278" t="str">
        <f ca="1">IFERROR(IF(TasksTable[[#This Row],[Start Date (Calculated)]]-(TODAY()-WEEKDAY(TODAY())-1)&gt;5,"REVIEW","-"),"")</f>
        <v>REVIEW</v>
      </c>
      <c r="BE73" s="278" t="str">
        <f ca="1">IFERROR(IF(TasksTable[[#This Row],[Required Completion Date]]-(TODAY()-WEEKDAY(TODAY())-1)&gt;5,"REVIEW","-"),"")</f>
        <v>REVIEW</v>
      </c>
      <c r="BF73" s="278" t="str">
        <f ca="1">IFERROR(IF(TasksTable[[#This Row],[% Complete]]&lt;(TODAY()-TasksTable[[#This Row],[Start Date (Calculated)]])/TasksTable[[#This Row],[Days to Accomplish]],"REVIEW","-"),"-")</f>
        <v>-</v>
      </c>
    </row>
    <row r="74" spans="1:58" ht="30" customHeight="1" x14ac:dyDescent="0.2">
      <c r="A74" s="262" t="s">
        <v>306</v>
      </c>
      <c r="B74" s="263" t="s">
        <v>449</v>
      </c>
      <c r="C74" s="193" t="s">
        <v>713</v>
      </c>
      <c r="D74" s="193" t="s">
        <v>720</v>
      </c>
      <c r="E74" s="193" t="s">
        <v>496</v>
      </c>
      <c r="F74" s="191" t="s">
        <v>325</v>
      </c>
      <c r="G74" s="191" t="s">
        <v>421</v>
      </c>
      <c r="H74" s="161"/>
      <c r="I74" s="167">
        <v>42582</v>
      </c>
      <c r="J74" s="160">
        <v>60</v>
      </c>
      <c r="K74" s="168">
        <f>'Project Plan(s) - {AT}'!$I74-'Project Plan(s) - {AT}'!$J74</f>
        <v>42522</v>
      </c>
      <c r="L74" s="178">
        <v>0</v>
      </c>
      <c r="M74" s="191" t="s">
        <v>421</v>
      </c>
      <c r="N74" s="191"/>
      <c r="O74" s="191" t="s">
        <v>488</v>
      </c>
      <c r="P74" s="191" t="s">
        <v>179</v>
      </c>
      <c r="Q74" s="191"/>
      <c r="R74" s="190"/>
      <c r="S74" s="195">
        <v>42522</v>
      </c>
      <c r="T74" s="191"/>
      <c r="U74" s="191"/>
      <c r="V74" s="191"/>
      <c r="W74" s="191"/>
      <c r="X74" s="191"/>
      <c r="Y74" s="195">
        <v>42522</v>
      </c>
      <c r="Z74" s="191"/>
      <c r="AA74" s="195">
        <v>42522</v>
      </c>
      <c r="AB74" s="191"/>
      <c r="AC74" s="191"/>
      <c r="AD74" s="191"/>
      <c r="AE74" s="191"/>
      <c r="AF74" s="191"/>
      <c r="AG74" s="191"/>
      <c r="AH74" s="191"/>
      <c r="AI74" s="191"/>
      <c r="AJ74" s="181"/>
      <c r="AK74" s="181"/>
      <c r="AL74" s="181"/>
      <c r="AM74" s="181"/>
      <c r="AN74" s="181"/>
      <c r="AO74" s="181"/>
      <c r="AP74" s="181"/>
      <c r="AQ74" s="181"/>
      <c r="AR74" s="181"/>
      <c r="AS74" s="181"/>
      <c r="AT74" s="181"/>
      <c r="AU74" s="181"/>
      <c r="AV74" s="181"/>
      <c r="AW74" s="181"/>
      <c r="AX74" s="171" t="str">
        <f ca="1">IF(AND('Project Plan(s) - {AT}'!$P74&lt;&gt;"On Track",'Project Plan(s) - {AT}'!$K74&lt;TODAY()+7),"Review","No  Review")</f>
        <v>No  Review</v>
      </c>
      <c r="AY74" s="171">
        <v>12</v>
      </c>
      <c r="AZ74" s="171" t="s">
        <v>538</v>
      </c>
      <c r="BA74" s="171"/>
      <c r="BB74" s="171"/>
      <c r="BC74" s="172"/>
      <c r="BD74" s="278" t="str">
        <f ca="1">IFERROR(IF(TasksTable[[#This Row],[Start Date (Calculated)]]-(TODAY()-WEEKDAY(TODAY())-1)&gt;5,"REVIEW","-"),"")</f>
        <v>REVIEW</v>
      </c>
      <c r="BE74" s="278" t="str">
        <f ca="1">IFERROR(IF(TasksTable[[#This Row],[Required Completion Date]]-(TODAY()-WEEKDAY(TODAY())-1)&gt;5,"REVIEW","-"),"")</f>
        <v>REVIEW</v>
      </c>
      <c r="BF74" s="278" t="str">
        <f ca="1">IFERROR(IF(TasksTable[[#This Row],[% Complete]]&lt;(TODAY()-TasksTable[[#This Row],[Start Date (Calculated)]])/TasksTable[[#This Row],[Days to Accomplish]],"REVIEW","-"),"-")</f>
        <v>-</v>
      </c>
    </row>
    <row r="75" spans="1:58" ht="30" customHeight="1" x14ac:dyDescent="0.2">
      <c r="A75" s="262" t="s">
        <v>705</v>
      </c>
      <c r="B75" s="206" t="s">
        <v>478</v>
      </c>
      <c r="C75" s="193" t="s">
        <v>713</v>
      </c>
      <c r="D75" s="200" t="s">
        <v>722</v>
      </c>
      <c r="E75" s="200" t="s">
        <v>372</v>
      </c>
      <c r="F75" s="160" t="s">
        <v>325</v>
      </c>
      <c r="G75" s="191" t="s">
        <v>421</v>
      </c>
      <c r="H75" s="161"/>
      <c r="I75" s="167">
        <v>42582</v>
      </c>
      <c r="J75" s="160">
        <v>90</v>
      </c>
      <c r="K75" s="168">
        <f>'Project Plan(s) - {AT}'!$I75-'Project Plan(s) - {AT}'!$J75</f>
        <v>42492</v>
      </c>
      <c r="L75" s="178">
        <v>0</v>
      </c>
      <c r="M75" s="191" t="s">
        <v>421</v>
      </c>
      <c r="N75" s="191"/>
      <c r="O75" s="191" t="s">
        <v>488</v>
      </c>
      <c r="P75" s="191" t="s">
        <v>179</v>
      </c>
      <c r="Q75" s="191"/>
      <c r="R75" s="190"/>
      <c r="S75" s="195">
        <v>42491</v>
      </c>
      <c r="T75" s="191"/>
      <c r="U75" s="191"/>
      <c r="V75" s="191"/>
      <c r="W75" s="191"/>
      <c r="X75" s="191"/>
      <c r="Y75" s="191"/>
      <c r="Z75" s="191"/>
      <c r="AA75" s="191"/>
      <c r="AB75" s="191"/>
      <c r="AC75" s="191"/>
      <c r="AD75" s="191"/>
      <c r="AE75" s="191"/>
      <c r="AF75" s="191"/>
      <c r="AG75" s="191"/>
      <c r="AH75" s="191"/>
      <c r="AI75" s="191"/>
      <c r="AJ75" s="181"/>
      <c r="AK75" s="181"/>
      <c r="AL75" s="181"/>
      <c r="AM75" s="181"/>
      <c r="AN75" s="181"/>
      <c r="AO75" s="181"/>
      <c r="AP75" s="181"/>
      <c r="AQ75" s="181"/>
      <c r="AR75" s="181"/>
      <c r="AS75" s="181"/>
      <c r="AT75" s="181"/>
      <c r="AU75" s="181"/>
      <c r="AV75" s="181"/>
      <c r="AW75" s="181"/>
      <c r="AX75" s="171" t="str">
        <f ca="1">IF(AND('Project Plan(s) - {AT}'!$P75&lt;&gt;"On Track",'Project Plan(s) - {AT}'!$K75&lt;TODAY()+7),"Review","No  Review")</f>
        <v>No  Review</v>
      </c>
      <c r="AY75" s="171">
        <v>120</v>
      </c>
      <c r="AZ75" s="171" t="s">
        <v>533</v>
      </c>
      <c r="BA75" s="171">
        <v>80</v>
      </c>
      <c r="BB75" s="171" t="s">
        <v>92</v>
      </c>
      <c r="BC75" s="172"/>
      <c r="BD75" s="278" t="str">
        <f ca="1">IFERROR(IF(TasksTable[[#This Row],[Start Date (Calculated)]]-(TODAY()-WEEKDAY(TODAY())-1)&gt;5,"REVIEW","-"),"")</f>
        <v>REVIEW</v>
      </c>
      <c r="BE75" s="278" t="str">
        <f ca="1">IFERROR(IF(TasksTable[[#This Row],[Required Completion Date]]-(TODAY()-WEEKDAY(TODAY())-1)&gt;5,"REVIEW","-"),"")</f>
        <v>REVIEW</v>
      </c>
      <c r="BF75" s="278" t="str">
        <f ca="1">IFERROR(IF(TasksTable[[#This Row],[% Complete]]&lt;(TODAY()-TasksTable[[#This Row],[Start Date (Calculated)]])/TasksTable[[#This Row],[Days to Accomplish]],"REVIEW","-"),"-")</f>
        <v>-</v>
      </c>
    </row>
    <row r="76" spans="1:58" ht="30" customHeight="1" x14ac:dyDescent="0.2">
      <c r="A76" s="262" t="s">
        <v>705</v>
      </c>
      <c r="B76" s="263" t="s">
        <v>614</v>
      </c>
      <c r="C76" s="193" t="s">
        <v>713</v>
      </c>
      <c r="D76" s="200" t="s">
        <v>722</v>
      </c>
      <c r="E76" s="173" t="s">
        <v>613</v>
      </c>
      <c r="F76" s="191" t="s">
        <v>325</v>
      </c>
      <c r="G76" s="191" t="s">
        <v>421</v>
      </c>
      <c r="H76" s="161"/>
      <c r="I76" s="167">
        <v>42582</v>
      </c>
      <c r="J76" s="160">
        <v>90</v>
      </c>
      <c r="K76" s="168">
        <f>'Project Plan(s) - {AT}'!$I76-'Project Plan(s) - {AT}'!$J76</f>
        <v>42492</v>
      </c>
      <c r="L76" s="178">
        <v>0</v>
      </c>
      <c r="M76" s="191" t="s">
        <v>421</v>
      </c>
      <c r="N76" s="191"/>
      <c r="O76" s="191" t="s">
        <v>488</v>
      </c>
      <c r="P76" s="191" t="s">
        <v>179</v>
      </c>
      <c r="Q76" s="191"/>
      <c r="R76" s="190"/>
      <c r="S76" s="191"/>
      <c r="T76" s="191"/>
      <c r="U76" s="195">
        <v>42490</v>
      </c>
      <c r="V76" s="191"/>
      <c r="W76" s="191"/>
      <c r="X76" s="191"/>
      <c r="Y76" s="191"/>
      <c r="Z76" s="191"/>
      <c r="AA76" s="191"/>
      <c r="AB76" s="191"/>
      <c r="AC76" s="191"/>
      <c r="AD76" s="191"/>
      <c r="AE76" s="191"/>
      <c r="AF76" s="191"/>
      <c r="AG76" s="191"/>
      <c r="AH76" s="191"/>
      <c r="AI76" s="191"/>
      <c r="AJ76" s="181"/>
      <c r="AK76" s="181"/>
      <c r="AL76" s="181"/>
      <c r="AM76" s="181"/>
      <c r="AN76" s="181"/>
      <c r="AO76" s="181"/>
      <c r="AP76" s="181"/>
      <c r="AQ76" s="181"/>
      <c r="AR76" s="181"/>
      <c r="AS76" s="181"/>
      <c r="AT76" s="181"/>
      <c r="AU76" s="181"/>
      <c r="AV76" s="181"/>
      <c r="AW76" s="181"/>
      <c r="AX76" s="171" t="str">
        <f ca="1">IF(AND('Project Plan(s) - {AT}'!$P76&lt;&gt;"On Track",'Project Plan(s) - {AT}'!$K76&lt;TODAY()+7),"Review","No  Review")</f>
        <v>No  Review</v>
      </c>
      <c r="AY76" s="171">
        <v>40</v>
      </c>
      <c r="AZ76" s="171" t="s">
        <v>533</v>
      </c>
      <c r="BA76" s="171"/>
      <c r="BB76" s="171"/>
      <c r="BC76" s="172"/>
      <c r="BD76" s="278" t="str">
        <f ca="1">IFERROR(IF(TasksTable[[#This Row],[Start Date (Calculated)]]-(TODAY()-WEEKDAY(TODAY())-1)&gt;5,"REVIEW","-"),"")</f>
        <v>REVIEW</v>
      </c>
      <c r="BE76" s="278" t="str">
        <f ca="1">IFERROR(IF(TasksTable[[#This Row],[Required Completion Date]]-(TODAY()-WEEKDAY(TODAY())-1)&gt;5,"REVIEW","-"),"")</f>
        <v>REVIEW</v>
      </c>
      <c r="BF76" s="278" t="str">
        <f ca="1">IFERROR(IF(TasksTable[[#This Row],[% Complete]]&lt;(TODAY()-TasksTable[[#This Row],[Start Date (Calculated)]])/TasksTable[[#This Row],[Days to Accomplish]],"REVIEW","-"),"-")</f>
        <v>-</v>
      </c>
    </row>
    <row r="77" spans="1:58" ht="30" customHeight="1" x14ac:dyDescent="0.2">
      <c r="A77" s="262" t="s">
        <v>309</v>
      </c>
      <c r="B77" s="206" t="s">
        <v>542</v>
      </c>
      <c r="C77" s="201" t="s">
        <v>543</v>
      </c>
      <c r="D77" s="180" t="s">
        <v>560</v>
      </c>
      <c r="E77" s="180" t="s">
        <v>544</v>
      </c>
      <c r="F77" s="181" t="s">
        <v>176</v>
      </c>
      <c r="G77" s="181" t="b">
        <v>1</v>
      </c>
      <c r="H77" s="161" t="s">
        <v>736</v>
      </c>
      <c r="I77" s="182">
        <v>42521</v>
      </c>
      <c r="J77" s="181">
        <v>90</v>
      </c>
      <c r="K77" s="167">
        <f>'Project Plan(s) - {AT}'!$I77-'Project Plan(s) - {AT}'!$J77</f>
        <v>42431</v>
      </c>
      <c r="L77" s="202">
        <v>0</v>
      </c>
      <c r="M77" s="181" t="b">
        <v>1</v>
      </c>
      <c r="N77" s="181"/>
      <c r="O77" s="181" t="s">
        <v>545</v>
      </c>
      <c r="P77" s="181" t="s">
        <v>179</v>
      </c>
      <c r="Q77" s="181" t="s">
        <v>561</v>
      </c>
      <c r="R77" s="184"/>
      <c r="S77" s="181"/>
      <c r="T77" s="181"/>
      <c r="U77" s="181"/>
      <c r="V77" s="181"/>
      <c r="W77" s="185">
        <v>42582</v>
      </c>
      <c r="X77" s="181"/>
      <c r="Y77" s="185">
        <v>42461</v>
      </c>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71" t="str">
        <f ca="1">IF(AND('Project Plan(s) - {AT}'!$P77&lt;&gt;"On Track",'Project Plan(s) - {AT}'!$K77&lt;TODAY()+7),"Review","No  Review")</f>
        <v>No  Review</v>
      </c>
      <c r="AY77" s="181">
        <v>500</v>
      </c>
      <c r="AZ77" s="181" t="s">
        <v>420</v>
      </c>
      <c r="BA77" s="181">
        <v>200</v>
      </c>
      <c r="BB77" s="181" t="s">
        <v>562</v>
      </c>
      <c r="BC77" s="203"/>
      <c r="BD77" s="278" t="str">
        <f ca="1">IFERROR(IF(TasksTable[[#This Row],[Start Date (Calculated)]]-(TODAY()-WEEKDAY(TODAY())-1)&gt;5,"REVIEW","-"),"")</f>
        <v>REVIEW</v>
      </c>
      <c r="BE77" s="278" t="str">
        <f ca="1">IFERROR(IF(TasksTable[[#This Row],[Required Completion Date]]-(TODAY()-WEEKDAY(TODAY())-1)&gt;5,"REVIEW","-"),"")</f>
        <v>REVIEW</v>
      </c>
      <c r="BF77" s="278" t="str">
        <f ca="1">IFERROR(IF(TasksTable[[#This Row],[% Complete]]&lt;(TODAY()-TasksTable[[#This Row],[Start Date (Calculated)]])/TasksTable[[#This Row],[Days to Accomplish]],"REVIEW","-"),"-")</f>
        <v>-</v>
      </c>
    </row>
    <row r="78" spans="1:58" ht="60" x14ac:dyDescent="0.2">
      <c r="A78" s="262" t="s">
        <v>320</v>
      </c>
      <c r="B78" s="265" t="s">
        <v>568</v>
      </c>
      <c r="C78" s="201" t="s">
        <v>360</v>
      </c>
      <c r="D78" s="180" t="s">
        <v>361</v>
      </c>
      <c r="E78" s="180" t="s">
        <v>575</v>
      </c>
      <c r="F78" s="181" t="s">
        <v>325</v>
      </c>
      <c r="G78" s="181" t="b">
        <v>0</v>
      </c>
      <c r="H78" s="161"/>
      <c r="I78" s="182">
        <v>42521</v>
      </c>
      <c r="J78" s="181">
        <v>90</v>
      </c>
      <c r="K78" s="167">
        <f>'Project Plan(s) - {AT}'!$I78-'Project Plan(s) - {AT}'!$J78</f>
        <v>42431</v>
      </c>
      <c r="L78" s="202">
        <v>0</v>
      </c>
      <c r="M78" s="181" t="b">
        <v>1</v>
      </c>
      <c r="N78" s="181"/>
      <c r="O78" s="181" t="s">
        <v>563</v>
      </c>
      <c r="P78" s="181" t="s">
        <v>179</v>
      </c>
      <c r="Q78" s="181"/>
      <c r="R78" s="184"/>
      <c r="S78" s="181"/>
      <c r="T78" s="181"/>
      <c r="U78" s="181"/>
      <c r="V78" s="181"/>
      <c r="W78" s="181"/>
      <c r="X78" s="181"/>
      <c r="Y78" s="185">
        <v>42521</v>
      </c>
      <c r="Z78" s="181"/>
      <c r="AA78" s="181"/>
      <c r="AB78" s="181"/>
      <c r="AC78" s="181"/>
      <c r="AD78" s="181"/>
      <c r="AE78" s="181"/>
      <c r="AF78" s="181"/>
      <c r="AG78" s="181"/>
      <c r="AH78" s="181"/>
      <c r="AI78" s="181"/>
      <c r="AJ78" s="181"/>
      <c r="AK78" s="181"/>
      <c r="AL78" s="181"/>
      <c r="AM78" s="181"/>
      <c r="AN78" s="181"/>
      <c r="AO78" s="181"/>
      <c r="AP78" s="181"/>
      <c r="AQ78" s="181"/>
      <c r="AR78" s="181"/>
      <c r="AS78" s="181"/>
      <c r="AT78" s="181"/>
      <c r="AU78" s="181"/>
      <c r="AV78" s="181"/>
      <c r="AW78" s="181"/>
      <c r="AX78" s="171" t="str">
        <f ca="1">IF(AND('Project Plan(s) - {AT}'!$P78&lt;&gt;"On Track",'Project Plan(s) - {AT}'!$K78&lt;TODAY()+7),"Review","No  Review")</f>
        <v>No  Review</v>
      </c>
      <c r="AY78" s="181">
        <v>40</v>
      </c>
      <c r="AZ78" s="181" t="s">
        <v>533</v>
      </c>
      <c r="BA78" s="181"/>
      <c r="BB78" s="181"/>
      <c r="BC78" s="203"/>
      <c r="BD78" s="278" t="str">
        <f ca="1">IFERROR(IF(TasksTable[[#This Row],[Start Date (Calculated)]]-(TODAY()-WEEKDAY(TODAY())-1)&gt;5,"REVIEW","-"),"")</f>
        <v>REVIEW</v>
      </c>
      <c r="BE78" s="278" t="str">
        <f ca="1">IFERROR(IF(TasksTable[[#This Row],[Required Completion Date]]-(TODAY()-WEEKDAY(TODAY())-1)&gt;5,"REVIEW","-"),"")</f>
        <v>REVIEW</v>
      </c>
      <c r="BF78" s="278" t="str">
        <f ca="1">IFERROR(IF(TasksTable[[#This Row],[% Complete]]&lt;(TODAY()-TasksTable[[#This Row],[Start Date (Calculated)]])/TasksTable[[#This Row],[Days to Accomplish]],"REVIEW","-"),"-")</f>
        <v>-</v>
      </c>
    </row>
    <row r="79" spans="1:58" ht="30" customHeight="1" x14ac:dyDescent="0.2">
      <c r="A79" s="262" t="s">
        <v>320</v>
      </c>
      <c r="B79" s="211" t="s">
        <v>569</v>
      </c>
      <c r="C79" s="201" t="s">
        <v>360</v>
      </c>
      <c r="D79" s="180" t="s">
        <v>361</v>
      </c>
      <c r="E79" s="180" t="s">
        <v>576</v>
      </c>
      <c r="F79" s="181" t="s">
        <v>325</v>
      </c>
      <c r="G79" s="181" t="b">
        <v>0</v>
      </c>
      <c r="H79" s="161"/>
      <c r="I79" s="182">
        <v>42521</v>
      </c>
      <c r="J79" s="181">
        <v>90</v>
      </c>
      <c r="K79" s="167">
        <f>'Project Plan(s) - {AT}'!$I79-'Project Plan(s) - {AT}'!$J79</f>
        <v>42431</v>
      </c>
      <c r="L79" s="202">
        <v>0</v>
      </c>
      <c r="M79" s="181" t="b">
        <v>1</v>
      </c>
      <c r="N79" s="181"/>
      <c r="O79" s="181" t="s">
        <v>563</v>
      </c>
      <c r="P79" s="181" t="s">
        <v>179</v>
      </c>
      <c r="Q79" s="181"/>
      <c r="R79" s="184"/>
      <c r="S79" s="181"/>
      <c r="T79" s="181"/>
      <c r="U79" s="181"/>
      <c r="V79" s="181"/>
      <c r="W79" s="181"/>
      <c r="X79" s="181"/>
      <c r="Y79" s="185">
        <v>42521</v>
      </c>
      <c r="Z79" s="181"/>
      <c r="AA79" s="181"/>
      <c r="AB79" s="181"/>
      <c r="AC79" s="181"/>
      <c r="AD79" s="181"/>
      <c r="AE79" s="181"/>
      <c r="AF79" s="181"/>
      <c r="AG79" s="181"/>
      <c r="AH79" s="181"/>
      <c r="AI79" s="181"/>
      <c r="AJ79" s="181"/>
      <c r="AK79" s="181"/>
      <c r="AL79" s="181"/>
      <c r="AM79" s="181"/>
      <c r="AN79" s="181"/>
      <c r="AO79" s="181"/>
      <c r="AP79" s="181"/>
      <c r="AQ79" s="181"/>
      <c r="AR79" s="181"/>
      <c r="AS79" s="181"/>
      <c r="AT79" s="181"/>
      <c r="AU79" s="181"/>
      <c r="AV79" s="181"/>
      <c r="AW79" s="181"/>
      <c r="AX79" s="171" t="str">
        <f ca="1">IF(AND('Project Plan(s) - {AT}'!$P79&lt;&gt;"On Track",'Project Plan(s) - {AT}'!$K79&lt;TODAY()+7),"Review","No  Review")</f>
        <v>No  Review</v>
      </c>
      <c r="AY79" s="181">
        <v>40</v>
      </c>
      <c r="AZ79" s="181" t="s">
        <v>533</v>
      </c>
      <c r="BA79" s="181"/>
      <c r="BB79" s="181"/>
      <c r="BC79" s="203"/>
      <c r="BD79" s="278" t="str">
        <f ca="1">IFERROR(IF(TasksTable[[#This Row],[Start Date (Calculated)]]-(TODAY()-WEEKDAY(TODAY())-1)&gt;5,"REVIEW","-"),"")</f>
        <v>REVIEW</v>
      </c>
      <c r="BE79" s="278" t="str">
        <f ca="1">IFERROR(IF(TasksTable[[#This Row],[Required Completion Date]]-(TODAY()-WEEKDAY(TODAY())-1)&gt;5,"REVIEW","-"),"")</f>
        <v>REVIEW</v>
      </c>
      <c r="BF79" s="278" t="str">
        <f ca="1">IFERROR(IF(TasksTable[[#This Row],[% Complete]]&lt;(TODAY()-TasksTable[[#This Row],[Start Date (Calculated)]])/TasksTable[[#This Row],[Days to Accomplish]],"REVIEW","-"),"-")</f>
        <v>-</v>
      </c>
    </row>
    <row r="80" spans="1:58" ht="45" x14ac:dyDescent="0.2">
      <c r="A80" s="262" t="s">
        <v>315</v>
      </c>
      <c r="B80" s="265" t="s">
        <v>595</v>
      </c>
      <c r="C80" s="201" t="s">
        <v>714</v>
      </c>
      <c r="D80" s="180" t="s">
        <v>587</v>
      </c>
      <c r="E80" s="180" t="s">
        <v>570</v>
      </c>
      <c r="F80" s="181" t="s">
        <v>176</v>
      </c>
      <c r="G80" s="181" t="b">
        <v>1</v>
      </c>
      <c r="H80" s="161"/>
      <c r="I80" s="182">
        <v>42582</v>
      </c>
      <c r="J80" s="181">
        <v>120</v>
      </c>
      <c r="K80" s="167">
        <f>'Project Plan(s) - {AT}'!$I80-'Project Plan(s) - {AT}'!$J80</f>
        <v>42462</v>
      </c>
      <c r="L80" s="202">
        <v>0</v>
      </c>
      <c r="M80" s="181" t="b">
        <v>1</v>
      </c>
      <c r="N80" s="181"/>
      <c r="O80" s="181" t="s">
        <v>571</v>
      </c>
      <c r="P80" s="181" t="s">
        <v>179</v>
      </c>
      <c r="Q80" s="181"/>
      <c r="R80" s="184"/>
      <c r="S80" s="181"/>
      <c r="T80" s="181"/>
      <c r="U80" s="181"/>
      <c r="V80" s="181"/>
      <c r="W80" s="181"/>
      <c r="X80" s="181"/>
      <c r="Y80" s="181"/>
      <c r="Z80" s="181"/>
      <c r="AA80" s="185">
        <v>42388</v>
      </c>
      <c r="AB80" s="181"/>
      <c r="AC80" s="181"/>
      <c r="AD80" s="181"/>
      <c r="AE80" s="181"/>
      <c r="AF80" s="181"/>
      <c r="AG80" s="181"/>
      <c r="AH80" s="181"/>
      <c r="AI80" s="181"/>
      <c r="AJ80" s="181"/>
      <c r="AK80" s="181"/>
      <c r="AL80" s="181"/>
      <c r="AM80" s="181"/>
      <c r="AN80" s="181"/>
      <c r="AO80" s="181"/>
      <c r="AP80" s="181"/>
      <c r="AQ80" s="181"/>
      <c r="AR80" s="181"/>
      <c r="AS80" s="181"/>
      <c r="AT80" s="181"/>
      <c r="AU80" s="181"/>
      <c r="AV80" s="181"/>
      <c r="AW80" s="181"/>
      <c r="AX80" s="171" t="str">
        <f ca="1">IF(AND('Project Plan(s) - {AT}'!$P80&lt;&gt;"On Track",'Project Plan(s) - {AT}'!$K80&lt;TODAY()+7),"Review","No  Review")</f>
        <v>No  Review</v>
      </c>
      <c r="AY80" s="181">
        <v>4</v>
      </c>
      <c r="AZ80" s="181" t="s">
        <v>189</v>
      </c>
      <c r="BA80" s="181"/>
      <c r="BB80" s="181"/>
      <c r="BC80" s="203"/>
      <c r="BD80" s="278" t="str">
        <f ca="1">IFERROR(IF(TasksTable[[#This Row],[Start Date (Calculated)]]-(TODAY()-WEEKDAY(TODAY())-1)&gt;5,"REVIEW","-"),"")</f>
        <v>REVIEW</v>
      </c>
      <c r="BE80" s="278" t="str">
        <f ca="1">IFERROR(IF(TasksTable[[#This Row],[Required Completion Date]]-(TODAY()-WEEKDAY(TODAY())-1)&gt;5,"REVIEW","-"),"")</f>
        <v>REVIEW</v>
      </c>
      <c r="BF80" s="278" t="str">
        <f ca="1">IFERROR(IF(TasksTable[[#This Row],[% Complete]]&lt;(TODAY()-TasksTable[[#This Row],[Start Date (Calculated)]])/TasksTable[[#This Row],[Days to Accomplish]],"REVIEW","-"),"-")</f>
        <v>-</v>
      </c>
    </row>
    <row r="81" spans="1:58" ht="60" x14ac:dyDescent="0.2">
      <c r="A81" s="262" t="s">
        <v>315</v>
      </c>
      <c r="B81" s="211" t="s">
        <v>596</v>
      </c>
      <c r="C81" s="201" t="s">
        <v>714</v>
      </c>
      <c r="D81" s="180" t="s">
        <v>587</v>
      </c>
      <c r="E81" s="180" t="s">
        <v>574</v>
      </c>
      <c r="F81" s="181" t="s">
        <v>176</v>
      </c>
      <c r="G81" s="181" t="b">
        <v>1</v>
      </c>
      <c r="H81" s="161"/>
      <c r="I81" s="182">
        <v>42582</v>
      </c>
      <c r="J81" s="181">
        <v>120</v>
      </c>
      <c r="K81" s="167">
        <f>'Project Plan(s) - {AT}'!$I81-'Project Plan(s) - {AT}'!$J81</f>
        <v>42462</v>
      </c>
      <c r="L81" s="202">
        <v>0</v>
      </c>
      <c r="M81" s="181" t="b">
        <v>0</v>
      </c>
      <c r="N81" s="181"/>
      <c r="O81" s="181" t="s">
        <v>563</v>
      </c>
      <c r="P81" s="181" t="s">
        <v>179</v>
      </c>
      <c r="Q81" s="181"/>
      <c r="R81" s="184"/>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71" t="str">
        <f ca="1">IF(AND('Project Plan(s) - {AT}'!$P81&lt;&gt;"On Track",'Project Plan(s) - {AT}'!$K81&lt;TODAY()+7),"Review","No  Review")</f>
        <v>No  Review</v>
      </c>
      <c r="AY81" s="181">
        <v>100</v>
      </c>
      <c r="AZ81" s="181" t="s">
        <v>189</v>
      </c>
      <c r="BA81" s="181">
        <v>100</v>
      </c>
      <c r="BB81" s="181" t="s">
        <v>533</v>
      </c>
      <c r="BC81" s="203"/>
      <c r="BD81" s="278" t="str">
        <f ca="1">IFERROR(IF(TasksTable[[#This Row],[Start Date (Calculated)]]-(TODAY()-WEEKDAY(TODAY())-1)&gt;5,"REVIEW","-"),"")</f>
        <v>REVIEW</v>
      </c>
      <c r="BE81" s="278" t="str">
        <f ca="1">IFERROR(IF(TasksTable[[#This Row],[Required Completion Date]]-(TODAY()-WEEKDAY(TODAY())-1)&gt;5,"REVIEW","-"),"")</f>
        <v>REVIEW</v>
      </c>
      <c r="BF81" s="278" t="str">
        <f ca="1">IFERROR(IF(TasksTable[[#This Row],[% Complete]]&lt;(TODAY()-TasksTable[[#This Row],[Start Date (Calculated)]])/TasksTable[[#This Row],[Days to Accomplish]],"REVIEW","-"),"-")</f>
        <v>-</v>
      </c>
    </row>
    <row r="82" spans="1:58" ht="75" x14ac:dyDescent="0.2">
      <c r="A82" s="262" t="s">
        <v>315</v>
      </c>
      <c r="B82" s="265" t="s">
        <v>597</v>
      </c>
      <c r="C82" s="201" t="s">
        <v>714</v>
      </c>
      <c r="D82" s="180" t="s">
        <v>587</v>
      </c>
      <c r="E82" s="180" t="s">
        <v>573</v>
      </c>
      <c r="F82" s="181" t="s">
        <v>325</v>
      </c>
      <c r="G82" s="181" t="b">
        <v>0</v>
      </c>
      <c r="H82" s="161"/>
      <c r="I82" s="182">
        <v>42582</v>
      </c>
      <c r="J82" s="181">
        <v>30</v>
      </c>
      <c r="K82" s="167">
        <f>'Project Plan(s) - {AT}'!$I82-'Project Plan(s) - {AT}'!$J82</f>
        <v>42552</v>
      </c>
      <c r="L82" s="202">
        <v>0</v>
      </c>
      <c r="M82" s="181" t="b">
        <v>0</v>
      </c>
      <c r="N82" s="181"/>
      <c r="O82" s="181" t="s">
        <v>563</v>
      </c>
      <c r="P82" s="181" t="s">
        <v>179</v>
      </c>
      <c r="Q82" s="181"/>
      <c r="R82" s="184"/>
      <c r="S82" s="181"/>
      <c r="T82" s="181"/>
      <c r="U82" s="181"/>
      <c r="V82" s="181"/>
      <c r="W82" s="181"/>
      <c r="X82" s="181"/>
      <c r="Y82" s="181"/>
      <c r="Z82" s="181"/>
      <c r="AA82" s="181"/>
      <c r="AB82" s="181"/>
      <c r="AC82" s="181"/>
      <c r="AD82" s="181"/>
      <c r="AE82" s="181"/>
      <c r="AF82" s="181"/>
      <c r="AG82" s="181"/>
      <c r="AH82" s="181"/>
      <c r="AI82" s="181"/>
      <c r="AJ82" s="181"/>
      <c r="AK82" s="181"/>
      <c r="AL82" s="181"/>
      <c r="AM82" s="181"/>
      <c r="AN82" s="181"/>
      <c r="AO82" s="181"/>
      <c r="AP82" s="181"/>
      <c r="AQ82" s="181"/>
      <c r="AR82" s="181"/>
      <c r="AS82" s="181"/>
      <c r="AT82" s="181"/>
      <c r="AU82" s="181"/>
      <c r="AV82" s="181"/>
      <c r="AW82" s="181"/>
      <c r="AX82" s="171" t="str">
        <f ca="1">IF(AND('Project Plan(s) - {AT}'!$P82&lt;&gt;"On Track",'Project Plan(s) - {AT}'!$K82&lt;TODAY()+7),"Review","No  Review")</f>
        <v>No  Review</v>
      </c>
      <c r="AY82" s="181">
        <v>40</v>
      </c>
      <c r="AZ82" s="181" t="s">
        <v>533</v>
      </c>
      <c r="BA82" s="181">
        <v>20</v>
      </c>
      <c r="BB82" s="181" t="s">
        <v>189</v>
      </c>
      <c r="BC82" s="203"/>
      <c r="BD82" s="278" t="str">
        <f ca="1">IFERROR(IF(TasksTable[[#This Row],[Start Date (Calculated)]]-(TODAY()-WEEKDAY(TODAY())-1)&gt;5,"REVIEW","-"),"")</f>
        <v>REVIEW</v>
      </c>
      <c r="BE82" s="278" t="str">
        <f ca="1">IFERROR(IF(TasksTable[[#This Row],[Required Completion Date]]-(TODAY()-WEEKDAY(TODAY())-1)&gt;5,"REVIEW","-"),"")</f>
        <v>REVIEW</v>
      </c>
      <c r="BF82" s="278" t="str">
        <f ca="1">IFERROR(IF(TasksTable[[#This Row],[% Complete]]&lt;(TODAY()-TasksTable[[#This Row],[Start Date (Calculated)]])/TasksTable[[#This Row],[Days to Accomplish]],"REVIEW","-"),"-")</f>
        <v>-</v>
      </c>
    </row>
    <row r="83" spans="1:58" ht="60" x14ac:dyDescent="0.2">
      <c r="A83" s="262" t="s">
        <v>320</v>
      </c>
      <c r="B83" s="211" t="s">
        <v>616</v>
      </c>
      <c r="C83" s="201" t="s">
        <v>360</v>
      </c>
      <c r="D83" s="180" t="s">
        <v>361</v>
      </c>
      <c r="E83" s="180" t="s">
        <v>782</v>
      </c>
      <c r="F83" s="181" t="s">
        <v>325</v>
      </c>
      <c r="G83" s="181" t="b">
        <v>0</v>
      </c>
      <c r="H83" s="161"/>
      <c r="I83" s="182">
        <v>42582</v>
      </c>
      <c r="J83" s="181">
        <v>30</v>
      </c>
      <c r="K83" s="167">
        <f>'Project Plan(s) - {AT}'!$I83-'Project Plan(s) - {AT}'!$J83</f>
        <v>42552</v>
      </c>
      <c r="L83" s="202">
        <v>0</v>
      </c>
      <c r="M83" s="181" t="b">
        <v>1</v>
      </c>
      <c r="N83" s="181"/>
      <c r="O83" s="181" t="s">
        <v>563</v>
      </c>
      <c r="P83" s="181" t="s">
        <v>179</v>
      </c>
      <c r="Q83" s="181"/>
      <c r="R83" s="184"/>
      <c r="S83" s="181"/>
      <c r="T83" s="181"/>
      <c r="U83" s="181"/>
      <c r="V83" s="181"/>
      <c r="W83" s="181"/>
      <c r="X83" s="181"/>
      <c r="Y83" s="181"/>
      <c r="Z83" s="181"/>
      <c r="AA83" s="181"/>
      <c r="AB83" s="181"/>
      <c r="AC83" s="181"/>
      <c r="AD83" s="181"/>
      <c r="AE83" s="181"/>
      <c r="AF83" s="181"/>
      <c r="AG83" s="181"/>
      <c r="AH83" s="181"/>
      <c r="AI83" s="181"/>
      <c r="AJ83" s="181"/>
      <c r="AK83" s="181"/>
      <c r="AL83" s="181"/>
      <c r="AM83" s="181"/>
      <c r="AN83" s="181"/>
      <c r="AO83" s="181"/>
      <c r="AP83" s="181"/>
      <c r="AQ83" s="181"/>
      <c r="AR83" s="181"/>
      <c r="AS83" s="181"/>
      <c r="AT83" s="181"/>
      <c r="AU83" s="181"/>
      <c r="AV83" s="181"/>
      <c r="AW83" s="181"/>
      <c r="AX83" s="171" t="str">
        <f ca="1">IF(AND('Project Plan(s) - {AT}'!$P83&lt;&gt;"On Track",'Project Plan(s) - {AT}'!$K83&lt;TODAY()+7),"Review","No  Review")</f>
        <v>No  Review</v>
      </c>
      <c r="AY83" s="181">
        <v>60</v>
      </c>
      <c r="AZ83" s="181" t="s">
        <v>533</v>
      </c>
      <c r="BA83" s="181">
        <v>40</v>
      </c>
      <c r="BB83" s="181" t="s">
        <v>189</v>
      </c>
      <c r="BC83" s="203"/>
      <c r="BD83" s="278" t="str">
        <f ca="1">IFERROR(IF(TasksTable[[#This Row],[Start Date (Calculated)]]-(TODAY()-WEEKDAY(TODAY())-1)&gt;5,"REVIEW","-"),"")</f>
        <v>REVIEW</v>
      </c>
      <c r="BE83" s="278" t="str">
        <f ca="1">IFERROR(IF(TasksTable[[#This Row],[Required Completion Date]]-(TODAY()-WEEKDAY(TODAY())-1)&gt;5,"REVIEW","-"),"")</f>
        <v>REVIEW</v>
      </c>
      <c r="BF83" s="278" t="str">
        <f ca="1">IFERROR(IF(TasksTable[[#This Row],[% Complete]]&lt;(TODAY()-TasksTable[[#This Row],[Start Date (Calculated)]])/TasksTable[[#This Row],[Days to Accomplish]],"REVIEW","-"),"-")</f>
        <v>-</v>
      </c>
    </row>
    <row r="84" spans="1:58" ht="150" x14ac:dyDescent="0.2">
      <c r="A84" s="262" t="s">
        <v>320</v>
      </c>
      <c r="B84" s="265" t="s">
        <v>617</v>
      </c>
      <c r="C84" s="201" t="s">
        <v>360</v>
      </c>
      <c r="D84" s="180" t="s">
        <v>361</v>
      </c>
      <c r="E84" s="180" t="s">
        <v>685</v>
      </c>
      <c r="F84" s="181" t="s">
        <v>325</v>
      </c>
      <c r="G84" s="181" t="b">
        <v>0</v>
      </c>
      <c r="H84" s="161" t="s">
        <v>779</v>
      </c>
      <c r="I84" s="182">
        <v>42521</v>
      </c>
      <c r="J84" s="181">
        <v>30</v>
      </c>
      <c r="K84" s="167">
        <f>'Project Plan(s) - {AT}'!$I84-'Project Plan(s) - {AT}'!$J84</f>
        <v>42491</v>
      </c>
      <c r="L84" s="202">
        <v>0</v>
      </c>
      <c r="M84" s="181" t="b">
        <v>1</v>
      </c>
      <c r="N84" s="181"/>
      <c r="O84" s="181" t="s">
        <v>563</v>
      </c>
      <c r="P84" s="181" t="s">
        <v>179</v>
      </c>
      <c r="Q84" s="181"/>
      <c r="R84" s="184"/>
      <c r="S84" s="181"/>
      <c r="T84" s="181"/>
      <c r="U84" s="181"/>
      <c r="V84" s="181"/>
      <c r="W84" s="181"/>
      <c r="X84" s="181"/>
      <c r="Y84" s="181"/>
      <c r="Z84" s="181"/>
      <c r="AA84" s="181"/>
      <c r="AB84" s="181"/>
      <c r="AC84" s="181"/>
      <c r="AD84" s="181"/>
      <c r="AE84" s="181"/>
      <c r="AF84" s="181"/>
      <c r="AG84" s="181"/>
      <c r="AH84" s="181"/>
      <c r="AI84" s="181"/>
      <c r="AJ84" s="181"/>
      <c r="AK84" s="181"/>
      <c r="AL84" s="181"/>
      <c r="AM84" s="181"/>
      <c r="AN84" s="181"/>
      <c r="AO84" s="181"/>
      <c r="AP84" s="181"/>
      <c r="AQ84" s="181"/>
      <c r="AR84" s="181"/>
      <c r="AS84" s="181"/>
      <c r="AT84" s="181"/>
      <c r="AU84" s="181"/>
      <c r="AV84" s="181"/>
      <c r="AW84" s="181"/>
      <c r="AX84" s="171" t="str">
        <f ca="1">IF(AND('Project Plan(s) - {AT}'!$P84&lt;&gt;"On Track",'Project Plan(s) - {AT}'!$K84&lt;TODAY()+7),"Review","No  Review")</f>
        <v>No  Review</v>
      </c>
      <c r="AY84" s="181">
        <v>40</v>
      </c>
      <c r="AZ84" s="181" t="s">
        <v>533</v>
      </c>
      <c r="BA84" s="181">
        <v>40</v>
      </c>
      <c r="BB84" s="181" t="s">
        <v>189</v>
      </c>
      <c r="BC84" s="203"/>
      <c r="BD84" s="278" t="str">
        <f ca="1">IFERROR(IF(TasksTable[[#This Row],[Start Date (Calculated)]]-(TODAY()-WEEKDAY(TODAY())-1)&gt;5,"REVIEW","-"),"")</f>
        <v>REVIEW</v>
      </c>
      <c r="BE84" s="278" t="str">
        <f ca="1">IFERROR(IF(TasksTable[[#This Row],[Required Completion Date]]-(TODAY()-WEEKDAY(TODAY())-1)&gt;5,"REVIEW","-"),"")</f>
        <v>REVIEW</v>
      </c>
      <c r="BF84" s="278" t="str">
        <f ca="1">IFERROR(IF(TasksTable[[#This Row],[% Complete]]&lt;(TODAY()-TasksTable[[#This Row],[Start Date (Calculated)]])/TasksTable[[#This Row],[Days to Accomplish]],"REVIEW","-"),"-")</f>
        <v>-</v>
      </c>
    </row>
    <row r="85" spans="1:58" ht="30" x14ac:dyDescent="0.2">
      <c r="A85" s="262" t="s">
        <v>320</v>
      </c>
      <c r="B85" s="211" t="s">
        <v>618</v>
      </c>
      <c r="C85" s="201" t="s">
        <v>360</v>
      </c>
      <c r="D85" s="180" t="s">
        <v>361</v>
      </c>
      <c r="E85" s="180" t="s">
        <v>577</v>
      </c>
      <c r="F85" s="181" t="s">
        <v>325</v>
      </c>
      <c r="G85" s="181" t="b">
        <v>0</v>
      </c>
      <c r="H85" s="161" t="s">
        <v>780</v>
      </c>
      <c r="I85" s="182">
        <v>42643</v>
      </c>
      <c r="J85" s="181">
        <v>30</v>
      </c>
      <c r="K85" s="167">
        <f>'Project Plan(s) - {AT}'!$I85-'Project Plan(s) - {AT}'!$J85</f>
        <v>42613</v>
      </c>
      <c r="L85" s="202">
        <v>0</v>
      </c>
      <c r="M85" s="181" t="b">
        <v>1</v>
      </c>
      <c r="N85" s="181"/>
      <c r="O85" s="181" t="s">
        <v>563</v>
      </c>
      <c r="P85" s="181" t="s">
        <v>179</v>
      </c>
      <c r="Q85" s="181"/>
      <c r="R85" s="184"/>
      <c r="S85" s="181"/>
      <c r="T85" s="181"/>
      <c r="U85" s="181"/>
      <c r="V85" s="181"/>
      <c r="W85" s="181"/>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81"/>
      <c r="AU85" s="181"/>
      <c r="AV85" s="181"/>
      <c r="AW85" s="181"/>
      <c r="AX85" s="171" t="str">
        <f ca="1">IF(AND('Project Plan(s) - {AT}'!$P85&lt;&gt;"On Track",'Project Plan(s) - {AT}'!$K85&lt;TODAY()+7),"Review","No  Review")</f>
        <v>No  Review</v>
      </c>
      <c r="AY85" s="181">
        <v>200</v>
      </c>
      <c r="AZ85" s="181" t="s">
        <v>420</v>
      </c>
      <c r="BA85" s="181">
        <v>80</v>
      </c>
      <c r="BB85" s="181" t="s">
        <v>587</v>
      </c>
      <c r="BC85" s="203"/>
      <c r="BD85" s="278" t="str">
        <f ca="1">IFERROR(IF(TasksTable[[#This Row],[Start Date (Calculated)]]-(TODAY()-WEEKDAY(TODAY())-1)&gt;5,"REVIEW","-"),"")</f>
        <v>REVIEW</v>
      </c>
      <c r="BE85" s="278" t="str">
        <f ca="1">IFERROR(IF(TasksTable[[#This Row],[Required Completion Date]]-(TODAY()-WEEKDAY(TODAY())-1)&gt;5,"REVIEW","-"),"")</f>
        <v>REVIEW</v>
      </c>
      <c r="BF85" s="278" t="str">
        <f ca="1">IFERROR(IF(TasksTable[[#This Row],[% Complete]]&lt;(TODAY()-TasksTable[[#This Row],[Start Date (Calculated)]])/TasksTable[[#This Row],[Days to Accomplish]],"REVIEW","-"),"-")</f>
        <v>-</v>
      </c>
    </row>
    <row r="86" spans="1:58" ht="60" x14ac:dyDescent="0.2">
      <c r="A86" s="262" t="s">
        <v>320</v>
      </c>
      <c r="B86" s="265" t="s">
        <v>619</v>
      </c>
      <c r="C86" s="201" t="s">
        <v>360</v>
      </c>
      <c r="D86" s="180" t="s">
        <v>361</v>
      </c>
      <c r="E86" s="180" t="s">
        <v>579</v>
      </c>
      <c r="F86" s="181" t="s">
        <v>578</v>
      </c>
      <c r="G86" s="181" t="b">
        <v>0</v>
      </c>
      <c r="H86" s="161"/>
      <c r="I86" s="182">
        <v>42582</v>
      </c>
      <c r="J86" s="181">
        <v>30</v>
      </c>
      <c r="K86" s="167">
        <f>'Project Plan(s) - {AT}'!$I86-'Project Plan(s) - {AT}'!$J86</f>
        <v>42552</v>
      </c>
      <c r="L86" s="202">
        <v>0</v>
      </c>
      <c r="M86" s="181" t="b">
        <v>1</v>
      </c>
      <c r="N86" s="181"/>
      <c r="O86" s="181" t="s">
        <v>563</v>
      </c>
      <c r="P86" s="181" t="s">
        <v>179</v>
      </c>
      <c r="Q86" s="181"/>
      <c r="R86" s="184"/>
      <c r="S86" s="181"/>
      <c r="T86" s="181"/>
      <c r="U86" s="181"/>
      <c r="V86" s="181"/>
      <c r="W86" s="181"/>
      <c r="X86" s="181"/>
      <c r="Y86" s="181"/>
      <c r="Z86" s="181"/>
      <c r="AA86" s="181"/>
      <c r="AB86" s="181"/>
      <c r="AC86" s="181"/>
      <c r="AD86" s="181"/>
      <c r="AE86" s="181"/>
      <c r="AF86" s="181"/>
      <c r="AG86" s="181"/>
      <c r="AH86" s="181"/>
      <c r="AI86" s="181"/>
      <c r="AJ86" s="181"/>
      <c r="AK86" s="181"/>
      <c r="AL86" s="181"/>
      <c r="AM86" s="181"/>
      <c r="AN86" s="181"/>
      <c r="AO86" s="181"/>
      <c r="AP86" s="181"/>
      <c r="AQ86" s="181"/>
      <c r="AR86" s="181"/>
      <c r="AS86" s="181"/>
      <c r="AT86" s="181"/>
      <c r="AU86" s="181"/>
      <c r="AV86" s="181"/>
      <c r="AW86" s="181"/>
      <c r="AX86" s="171" t="str">
        <f ca="1">IF(AND('Project Plan(s) - {AT}'!$P86&lt;&gt;"On Track",'Project Plan(s) - {AT}'!$K86&lt;TODAY()+7),"Review","No  Review")</f>
        <v>No  Review</v>
      </c>
      <c r="AY86" s="181">
        <v>120</v>
      </c>
      <c r="AZ86" s="181" t="s">
        <v>533</v>
      </c>
      <c r="BA86" s="181">
        <v>120</v>
      </c>
      <c r="BB86" s="181" t="s">
        <v>189</v>
      </c>
      <c r="BC86" s="203"/>
      <c r="BD86" s="278" t="str">
        <f ca="1">IFERROR(IF(TasksTable[[#This Row],[Start Date (Calculated)]]-(TODAY()-WEEKDAY(TODAY())-1)&gt;5,"REVIEW","-"),"")</f>
        <v>REVIEW</v>
      </c>
      <c r="BE86" s="278" t="str">
        <f ca="1">IFERROR(IF(TasksTable[[#This Row],[Required Completion Date]]-(TODAY()-WEEKDAY(TODAY())-1)&gt;5,"REVIEW","-"),"")</f>
        <v>REVIEW</v>
      </c>
      <c r="BF86" s="278" t="str">
        <f ca="1">IFERROR(IF(TasksTable[[#This Row],[% Complete]]&lt;(TODAY()-TasksTable[[#This Row],[Start Date (Calculated)]])/TasksTable[[#This Row],[Days to Accomplish]],"REVIEW","-"),"-")</f>
        <v>-</v>
      </c>
    </row>
    <row r="87" spans="1:58" ht="165" x14ac:dyDescent="0.2">
      <c r="A87" s="262" t="s">
        <v>320</v>
      </c>
      <c r="B87" s="211" t="s">
        <v>620</v>
      </c>
      <c r="C87" s="201" t="s">
        <v>360</v>
      </c>
      <c r="D87" s="180" t="s">
        <v>361</v>
      </c>
      <c r="E87" s="180" t="s">
        <v>581</v>
      </c>
      <c r="F87" s="181" t="s">
        <v>176</v>
      </c>
      <c r="G87" s="181" t="b">
        <v>1</v>
      </c>
      <c r="H87" s="161"/>
      <c r="I87" s="182">
        <v>42490</v>
      </c>
      <c r="J87" s="181">
        <v>30</v>
      </c>
      <c r="K87" s="167">
        <f>'Project Plan(s) - {AT}'!$I87-'Project Plan(s) - {AT}'!$J87</f>
        <v>42460</v>
      </c>
      <c r="L87" s="202">
        <v>0</v>
      </c>
      <c r="M87" s="181" t="b">
        <v>1</v>
      </c>
      <c r="N87" s="181"/>
      <c r="O87" s="181" t="s">
        <v>563</v>
      </c>
      <c r="P87" s="181" t="s">
        <v>179</v>
      </c>
      <c r="Q87" s="181"/>
      <c r="R87" s="184"/>
      <c r="S87" s="181"/>
      <c r="T87" s="181"/>
      <c r="U87" s="181"/>
      <c r="V87" s="181"/>
      <c r="W87" s="181"/>
      <c r="X87" s="181"/>
      <c r="Y87" s="181"/>
      <c r="Z87" s="181"/>
      <c r="AA87" s="181"/>
      <c r="AB87" s="181"/>
      <c r="AC87" s="181"/>
      <c r="AD87" s="181"/>
      <c r="AE87" s="181"/>
      <c r="AF87" s="181"/>
      <c r="AG87" s="181"/>
      <c r="AH87" s="181"/>
      <c r="AI87" s="181"/>
      <c r="AJ87" s="181"/>
      <c r="AK87" s="181"/>
      <c r="AL87" s="181"/>
      <c r="AM87" s="181"/>
      <c r="AN87" s="181"/>
      <c r="AO87" s="181"/>
      <c r="AP87" s="181"/>
      <c r="AQ87" s="181"/>
      <c r="AR87" s="181"/>
      <c r="AS87" s="181"/>
      <c r="AT87" s="181"/>
      <c r="AU87" s="181"/>
      <c r="AV87" s="181"/>
      <c r="AW87" s="181"/>
      <c r="AX87" s="171" t="str">
        <f ca="1">IF(AND('Project Plan(s) - {AT}'!$P87&lt;&gt;"On Track",'Project Plan(s) - {AT}'!$K87&lt;TODAY()+7),"Review","No  Review")</f>
        <v>No  Review</v>
      </c>
      <c r="AY87" s="181">
        <v>40</v>
      </c>
      <c r="AZ87" s="181" t="s">
        <v>533</v>
      </c>
      <c r="BA87" s="181"/>
      <c r="BB87" s="181"/>
      <c r="BC87" s="203"/>
      <c r="BD87" s="278" t="str">
        <f ca="1">IFERROR(IF(TasksTable[[#This Row],[Start Date (Calculated)]]-(TODAY()-WEEKDAY(TODAY())-1)&gt;5,"REVIEW","-"),"")</f>
        <v>REVIEW</v>
      </c>
      <c r="BE87" s="278" t="str">
        <f ca="1">IFERROR(IF(TasksTable[[#This Row],[Required Completion Date]]-(TODAY()-WEEKDAY(TODAY())-1)&gt;5,"REVIEW","-"),"")</f>
        <v>REVIEW</v>
      </c>
      <c r="BF87" s="278" t="str">
        <f ca="1">IFERROR(IF(TasksTable[[#This Row],[% Complete]]&lt;(TODAY()-TasksTable[[#This Row],[Start Date (Calculated)]])/TasksTable[[#This Row],[Days to Accomplish]],"REVIEW","-"),"-")</f>
        <v>-</v>
      </c>
    </row>
    <row r="88" spans="1:58" ht="45" x14ac:dyDescent="0.2">
      <c r="A88" s="262" t="s">
        <v>320</v>
      </c>
      <c r="B88" s="265" t="s">
        <v>621</v>
      </c>
      <c r="C88" s="201" t="s">
        <v>360</v>
      </c>
      <c r="D88" s="180" t="s">
        <v>361</v>
      </c>
      <c r="E88" s="180" t="s">
        <v>580</v>
      </c>
      <c r="F88" s="181" t="s">
        <v>325</v>
      </c>
      <c r="G88" s="181" t="b">
        <v>0</v>
      </c>
      <c r="H88" s="161"/>
      <c r="I88" s="182">
        <v>42460</v>
      </c>
      <c r="J88" s="181">
        <v>30</v>
      </c>
      <c r="K88" s="167">
        <f>'Project Plan(s) - {AT}'!$I88-'Project Plan(s) - {AT}'!$J88</f>
        <v>42430</v>
      </c>
      <c r="L88" s="202">
        <v>0</v>
      </c>
      <c r="M88" s="181" t="b">
        <v>1</v>
      </c>
      <c r="N88" s="181"/>
      <c r="O88" s="181" t="s">
        <v>563</v>
      </c>
      <c r="P88" s="181" t="s">
        <v>179</v>
      </c>
      <c r="Q88" s="181"/>
      <c r="R88" s="184"/>
      <c r="S88" s="181"/>
      <c r="T88" s="181"/>
      <c r="U88" s="181"/>
      <c r="V88" s="181"/>
      <c r="W88" s="181"/>
      <c r="X88" s="181"/>
      <c r="Y88" s="181"/>
      <c r="Z88" s="181"/>
      <c r="AA88" s="181"/>
      <c r="AB88" s="181"/>
      <c r="AC88" s="181"/>
      <c r="AD88" s="181"/>
      <c r="AE88" s="181"/>
      <c r="AF88" s="181"/>
      <c r="AG88" s="181"/>
      <c r="AH88" s="181"/>
      <c r="AI88" s="181"/>
      <c r="AJ88" s="181"/>
      <c r="AK88" s="181"/>
      <c r="AL88" s="181"/>
      <c r="AM88" s="181"/>
      <c r="AN88" s="181"/>
      <c r="AO88" s="181"/>
      <c r="AP88" s="181"/>
      <c r="AQ88" s="181"/>
      <c r="AR88" s="181"/>
      <c r="AS88" s="181"/>
      <c r="AT88" s="181"/>
      <c r="AU88" s="181"/>
      <c r="AV88" s="181"/>
      <c r="AW88" s="181"/>
      <c r="AX88" s="171" t="str">
        <f ca="1">IF(AND('Project Plan(s) - {AT}'!$P88&lt;&gt;"On Track",'Project Plan(s) - {AT}'!$K88&lt;TODAY()+7),"Review","No  Review")</f>
        <v>No  Review</v>
      </c>
      <c r="AY88" s="181">
        <v>80</v>
      </c>
      <c r="AZ88" s="181" t="s">
        <v>533</v>
      </c>
      <c r="BA88" s="181">
        <v>80</v>
      </c>
      <c r="BB88" s="181" t="s">
        <v>189</v>
      </c>
      <c r="BC88" s="203"/>
      <c r="BD88" s="278" t="str">
        <f ca="1">IFERROR(IF(TasksTable[[#This Row],[Start Date (Calculated)]]-(TODAY()-WEEKDAY(TODAY())-1)&gt;5,"REVIEW","-"),"")</f>
        <v>REVIEW</v>
      </c>
      <c r="BE88" s="278" t="str">
        <f ca="1">IFERROR(IF(TasksTable[[#This Row],[Required Completion Date]]-(TODAY()-WEEKDAY(TODAY())-1)&gt;5,"REVIEW","-"),"")</f>
        <v>REVIEW</v>
      </c>
      <c r="BF88" s="278" t="str">
        <f ca="1">IFERROR(IF(TasksTable[[#This Row],[% Complete]]&lt;(TODAY()-TasksTable[[#This Row],[Start Date (Calculated)]])/TasksTable[[#This Row],[Days to Accomplish]],"REVIEW","-"),"-")</f>
        <v>-</v>
      </c>
    </row>
    <row r="89" spans="1:58" ht="60" x14ac:dyDescent="0.2">
      <c r="A89" s="262" t="s">
        <v>706</v>
      </c>
      <c r="B89" s="211" t="s">
        <v>615</v>
      </c>
      <c r="C89" s="201" t="s">
        <v>714</v>
      </c>
      <c r="D89" s="180" t="s">
        <v>350</v>
      </c>
      <c r="E89" s="180" t="s">
        <v>582</v>
      </c>
      <c r="F89" s="181" t="s">
        <v>176</v>
      </c>
      <c r="G89" s="181" t="b">
        <v>1</v>
      </c>
      <c r="H89" s="161"/>
      <c r="I89" s="182">
        <v>42490</v>
      </c>
      <c r="J89" s="181">
        <v>30</v>
      </c>
      <c r="K89" s="167">
        <f>'Project Plan(s) - {AT}'!$I89-'Project Plan(s) - {AT}'!$J89</f>
        <v>42460</v>
      </c>
      <c r="L89" s="202">
        <v>0</v>
      </c>
      <c r="M89" s="181" t="b">
        <v>1</v>
      </c>
      <c r="N89" s="181"/>
      <c r="O89" s="181" t="s">
        <v>563</v>
      </c>
      <c r="P89" s="181" t="s">
        <v>179</v>
      </c>
      <c r="Q89" s="181"/>
      <c r="R89" s="184"/>
      <c r="S89" s="181"/>
      <c r="T89" s="181"/>
      <c r="U89" s="181"/>
      <c r="V89" s="181"/>
      <c r="W89" s="181"/>
      <c r="X89" s="181"/>
      <c r="Y89" s="181"/>
      <c r="Z89" s="181"/>
      <c r="AA89" s="181"/>
      <c r="AB89" s="181"/>
      <c r="AC89" s="181"/>
      <c r="AD89" s="181"/>
      <c r="AE89" s="181"/>
      <c r="AF89" s="181"/>
      <c r="AG89" s="181"/>
      <c r="AH89" s="181"/>
      <c r="AI89" s="181"/>
      <c r="AJ89" s="181"/>
      <c r="AK89" s="181"/>
      <c r="AL89" s="181"/>
      <c r="AM89" s="181"/>
      <c r="AN89" s="181"/>
      <c r="AO89" s="181"/>
      <c r="AP89" s="181"/>
      <c r="AQ89" s="181"/>
      <c r="AR89" s="181"/>
      <c r="AS89" s="181"/>
      <c r="AT89" s="181"/>
      <c r="AU89" s="181"/>
      <c r="AV89" s="181"/>
      <c r="AW89" s="181"/>
      <c r="AX89" s="171" t="str">
        <f ca="1">IF(AND('Project Plan(s) - {AT}'!$P89&lt;&gt;"On Track",'Project Plan(s) - {AT}'!$K89&lt;TODAY()+7),"Review","No  Review")</f>
        <v>No  Review</v>
      </c>
      <c r="AY89" s="181">
        <v>40</v>
      </c>
      <c r="AZ89" s="181" t="s">
        <v>533</v>
      </c>
      <c r="BA89" s="181">
        <v>200</v>
      </c>
      <c r="BB89" s="181" t="s">
        <v>189</v>
      </c>
      <c r="BC89" s="203"/>
      <c r="BD89" s="278" t="str">
        <f ca="1">IFERROR(IF(TasksTable[[#This Row],[Start Date (Calculated)]]-(TODAY()-WEEKDAY(TODAY())-1)&gt;5,"REVIEW","-"),"")</f>
        <v>REVIEW</v>
      </c>
      <c r="BE89" s="278" t="str">
        <f ca="1">IFERROR(IF(TasksTable[[#This Row],[Required Completion Date]]-(TODAY()-WEEKDAY(TODAY())-1)&gt;5,"REVIEW","-"),"")</f>
        <v>REVIEW</v>
      </c>
      <c r="BF89" s="278" t="str">
        <f ca="1">IFERROR(IF(TasksTable[[#This Row],[% Complete]]&lt;(TODAY()-TasksTable[[#This Row],[Start Date (Calculated)]])/TasksTable[[#This Row],[Days to Accomplish]],"REVIEW","-"),"-")</f>
        <v>-</v>
      </c>
    </row>
    <row r="90" spans="1:58" ht="45" x14ac:dyDescent="0.2">
      <c r="A90" s="262" t="s">
        <v>315</v>
      </c>
      <c r="B90" s="265" t="s">
        <v>594</v>
      </c>
      <c r="C90" s="201" t="s">
        <v>714</v>
      </c>
      <c r="D90" s="175" t="s">
        <v>587</v>
      </c>
      <c r="E90" s="200" t="s">
        <v>588</v>
      </c>
      <c r="F90" s="181" t="s">
        <v>325</v>
      </c>
      <c r="G90" s="181" t="b">
        <v>0</v>
      </c>
      <c r="H90" s="161"/>
      <c r="I90" s="182">
        <v>42460</v>
      </c>
      <c r="J90" s="181">
        <v>50</v>
      </c>
      <c r="K90" s="167">
        <f>'Project Plan(s) - {AT}'!$I90-'Project Plan(s) - {AT}'!$J90</f>
        <v>42410</v>
      </c>
      <c r="L90" s="202">
        <v>0.05</v>
      </c>
      <c r="M90" s="181" t="b">
        <v>0</v>
      </c>
      <c r="N90" s="181"/>
      <c r="O90" s="181" t="s">
        <v>563</v>
      </c>
      <c r="P90" s="181" t="s">
        <v>513</v>
      </c>
      <c r="Q90" s="181"/>
      <c r="R90" s="184"/>
      <c r="S90" s="181"/>
      <c r="T90" s="181"/>
      <c r="U90" s="181"/>
      <c r="V90" s="181"/>
      <c r="W90" s="181"/>
      <c r="X90" s="181"/>
      <c r="Y90" s="181"/>
      <c r="Z90" s="181"/>
      <c r="AA90" s="181"/>
      <c r="AB90" s="181"/>
      <c r="AC90" s="181"/>
      <c r="AD90" s="181"/>
      <c r="AE90" s="181"/>
      <c r="AF90" s="181"/>
      <c r="AG90" s="181"/>
      <c r="AH90" s="181"/>
      <c r="AI90" s="181"/>
      <c r="AJ90" s="181"/>
      <c r="AK90" s="181"/>
      <c r="AL90" s="181"/>
      <c r="AM90" s="181"/>
      <c r="AN90" s="181"/>
      <c r="AO90" s="181"/>
      <c r="AP90" s="181"/>
      <c r="AQ90" s="181"/>
      <c r="AR90" s="181"/>
      <c r="AS90" s="181"/>
      <c r="AT90" s="181"/>
      <c r="AU90" s="181"/>
      <c r="AV90" s="181"/>
      <c r="AW90" s="181"/>
      <c r="AX90" s="171" t="str">
        <f ca="1">IF(AND('Project Plan(s) - {AT}'!$P90&lt;&gt;"On Track",'Project Plan(s) - {AT}'!$K90&lt;TODAY()+7),"Review","No  Review")</f>
        <v>No  Review</v>
      </c>
      <c r="AY90" s="181">
        <v>80</v>
      </c>
      <c r="AZ90" s="181" t="s">
        <v>599</v>
      </c>
      <c r="BA90" s="181"/>
      <c r="BB90" s="181"/>
      <c r="BC90" s="203"/>
      <c r="BD90" s="278" t="str">
        <f ca="1">IFERROR(IF(TasksTable[[#This Row],[Start Date (Calculated)]]-(TODAY()-WEEKDAY(TODAY())-1)&gt;5,"REVIEW","-"),"")</f>
        <v>-</v>
      </c>
      <c r="BE90" s="278" t="str">
        <f ca="1">IFERROR(IF(TasksTable[[#This Row],[Required Completion Date]]-(TODAY()-WEEKDAY(TODAY())-1)&gt;5,"REVIEW","-"),"")</f>
        <v>REVIEW</v>
      </c>
      <c r="BF90" s="278" t="str">
        <f ca="1">IFERROR(IF(TasksTable[[#This Row],[% Complete]]&lt;(TODAY()-TasksTable[[#This Row],[Start Date (Calculated)]])/TasksTable[[#This Row],[Days to Accomplish]],"REVIEW","-"),"-")</f>
        <v>REVIEW</v>
      </c>
    </row>
    <row r="91" spans="1:58" ht="105" x14ac:dyDescent="0.2">
      <c r="A91" s="262" t="s">
        <v>315</v>
      </c>
      <c r="B91" s="211" t="s">
        <v>595</v>
      </c>
      <c r="C91" s="201" t="s">
        <v>714</v>
      </c>
      <c r="D91" s="175" t="s">
        <v>587</v>
      </c>
      <c r="E91" s="180" t="s">
        <v>589</v>
      </c>
      <c r="F91" s="181" t="s">
        <v>325</v>
      </c>
      <c r="G91" s="181" t="b">
        <v>1</v>
      </c>
      <c r="H91" s="161"/>
      <c r="I91" s="182">
        <v>42521</v>
      </c>
      <c r="J91" s="181">
        <v>90</v>
      </c>
      <c r="K91" s="167">
        <f>'Project Plan(s) - {AT}'!$I91-'Project Plan(s) - {AT}'!$J91</f>
        <v>42431</v>
      </c>
      <c r="L91" s="202">
        <v>0</v>
      </c>
      <c r="M91" s="181" t="b">
        <v>1</v>
      </c>
      <c r="N91" s="181"/>
      <c r="O91" s="181" t="s">
        <v>563</v>
      </c>
      <c r="P91" s="181" t="s">
        <v>179</v>
      </c>
      <c r="Q91" s="181"/>
      <c r="R91" s="184"/>
      <c r="S91" s="181"/>
      <c r="T91" s="181"/>
      <c r="U91" s="181"/>
      <c r="V91" s="181"/>
      <c r="W91" s="181"/>
      <c r="X91" s="181"/>
      <c r="Y91" s="185">
        <v>42428</v>
      </c>
      <c r="Z91" s="181"/>
      <c r="AA91" s="181"/>
      <c r="AB91" s="181"/>
      <c r="AC91" s="181"/>
      <c r="AD91" s="181"/>
      <c r="AE91" s="181"/>
      <c r="AF91" s="181"/>
      <c r="AG91" s="181"/>
      <c r="AH91" s="181"/>
      <c r="AI91" s="181"/>
      <c r="AJ91" s="181"/>
      <c r="AK91" s="181"/>
      <c r="AL91" s="181"/>
      <c r="AM91" s="181"/>
      <c r="AN91" s="181"/>
      <c r="AO91" s="181"/>
      <c r="AP91" s="181"/>
      <c r="AQ91" s="181"/>
      <c r="AR91" s="181"/>
      <c r="AS91" s="181"/>
      <c r="AT91" s="181"/>
      <c r="AU91" s="181"/>
      <c r="AV91" s="181"/>
      <c r="AW91" s="181"/>
      <c r="AX91" s="171" t="str">
        <f ca="1">IF(AND('Project Plan(s) - {AT}'!$P91&lt;&gt;"On Track",'Project Plan(s) - {AT}'!$K91&lt;TODAY()+7),"Review","No  Review")</f>
        <v>No  Review</v>
      </c>
      <c r="AY91" s="181">
        <v>120</v>
      </c>
      <c r="AZ91" s="181" t="s">
        <v>96</v>
      </c>
      <c r="BA91" s="181"/>
      <c r="BB91" s="181"/>
      <c r="BC91" s="203"/>
      <c r="BD91" s="278" t="str">
        <f ca="1">IFERROR(IF(TasksTable[[#This Row],[Start Date (Calculated)]]-(TODAY()-WEEKDAY(TODAY())-1)&gt;5,"REVIEW","-"),"")</f>
        <v>REVIEW</v>
      </c>
      <c r="BE91" s="278" t="str">
        <f ca="1">IFERROR(IF(TasksTable[[#This Row],[Required Completion Date]]-(TODAY()-WEEKDAY(TODAY())-1)&gt;5,"REVIEW","-"),"")</f>
        <v>REVIEW</v>
      </c>
      <c r="BF91" s="278" t="str">
        <f ca="1">IFERROR(IF(TasksTable[[#This Row],[% Complete]]&lt;(TODAY()-TasksTable[[#This Row],[Start Date (Calculated)]])/TasksTable[[#This Row],[Days to Accomplish]],"REVIEW","-"),"-")</f>
        <v>-</v>
      </c>
    </row>
    <row r="92" spans="1:58" ht="60" x14ac:dyDescent="0.2">
      <c r="A92" s="262" t="s">
        <v>315</v>
      </c>
      <c r="B92" s="265" t="s">
        <v>596</v>
      </c>
      <c r="C92" s="201" t="s">
        <v>714</v>
      </c>
      <c r="D92" s="175" t="s">
        <v>587</v>
      </c>
      <c r="E92" s="180" t="s">
        <v>590</v>
      </c>
      <c r="F92" s="181" t="s">
        <v>325</v>
      </c>
      <c r="G92" s="181" t="b">
        <v>1</v>
      </c>
      <c r="H92" s="161"/>
      <c r="I92" s="182">
        <v>42551</v>
      </c>
      <c r="J92" s="181">
        <v>30</v>
      </c>
      <c r="K92" s="167">
        <f>'Project Plan(s) - {AT}'!$I92-'Project Plan(s) - {AT}'!$J92</f>
        <v>42521</v>
      </c>
      <c r="L92" s="202">
        <v>0</v>
      </c>
      <c r="M92" s="181" t="b">
        <v>0</v>
      </c>
      <c r="N92" s="181"/>
      <c r="O92" s="181" t="s">
        <v>563</v>
      </c>
      <c r="P92" s="181" t="s">
        <v>179</v>
      </c>
      <c r="Q92" s="181"/>
      <c r="R92" s="184"/>
      <c r="S92" s="181"/>
      <c r="T92" s="181"/>
      <c r="U92" s="181"/>
      <c r="V92" s="181"/>
      <c r="W92" s="181"/>
      <c r="X92" s="181"/>
      <c r="Y92" s="181"/>
      <c r="Z92" s="181"/>
      <c r="AA92" s="181"/>
      <c r="AB92" s="181"/>
      <c r="AC92" s="181"/>
      <c r="AD92" s="181"/>
      <c r="AE92" s="181"/>
      <c r="AF92" s="181"/>
      <c r="AG92" s="181"/>
      <c r="AH92" s="181"/>
      <c r="AI92" s="181"/>
      <c r="AJ92" s="181"/>
      <c r="AK92" s="181"/>
      <c r="AL92" s="181"/>
      <c r="AM92" s="181"/>
      <c r="AN92" s="181"/>
      <c r="AO92" s="181"/>
      <c r="AP92" s="181"/>
      <c r="AQ92" s="181"/>
      <c r="AR92" s="181"/>
      <c r="AS92" s="181"/>
      <c r="AT92" s="181"/>
      <c r="AU92" s="181"/>
      <c r="AV92" s="181"/>
      <c r="AW92" s="181"/>
      <c r="AX92" s="171" t="str">
        <f ca="1">IF(AND('Project Plan(s) - {AT}'!$P92&lt;&gt;"On Track",'Project Plan(s) - {AT}'!$K92&lt;TODAY()+7),"Review","No  Review")</f>
        <v>No  Review</v>
      </c>
      <c r="AY92" s="181">
        <v>80</v>
      </c>
      <c r="AZ92" s="181" t="s">
        <v>96</v>
      </c>
      <c r="BA92" s="181"/>
      <c r="BB92" s="181"/>
      <c r="BC92" s="203"/>
      <c r="BD92" s="278" t="str">
        <f ca="1">IFERROR(IF(TasksTable[[#This Row],[Start Date (Calculated)]]-(TODAY()-WEEKDAY(TODAY())-1)&gt;5,"REVIEW","-"),"")</f>
        <v>REVIEW</v>
      </c>
      <c r="BE92" s="278" t="str">
        <f ca="1">IFERROR(IF(TasksTable[[#This Row],[Required Completion Date]]-(TODAY()-WEEKDAY(TODAY())-1)&gt;5,"REVIEW","-"),"")</f>
        <v>REVIEW</v>
      </c>
      <c r="BF92" s="278" t="str">
        <f ca="1">IFERROR(IF(TasksTable[[#This Row],[% Complete]]&lt;(TODAY()-TasksTable[[#This Row],[Start Date (Calculated)]])/TasksTable[[#This Row],[Days to Accomplish]],"REVIEW","-"),"-")</f>
        <v>-</v>
      </c>
    </row>
    <row r="93" spans="1:58" ht="45" x14ac:dyDescent="0.2">
      <c r="A93" s="262" t="s">
        <v>315</v>
      </c>
      <c r="B93" s="211" t="s">
        <v>597</v>
      </c>
      <c r="C93" s="201" t="s">
        <v>714</v>
      </c>
      <c r="D93" s="175" t="s">
        <v>587</v>
      </c>
      <c r="E93" s="180" t="s">
        <v>591</v>
      </c>
      <c r="F93" s="181" t="s">
        <v>325</v>
      </c>
      <c r="G93" s="181" t="b">
        <v>0</v>
      </c>
      <c r="H93" s="161"/>
      <c r="I93" s="182">
        <v>42521</v>
      </c>
      <c r="J93" s="181">
        <v>60</v>
      </c>
      <c r="K93" s="167">
        <f>'Project Plan(s) - {AT}'!$I93-'Project Plan(s) - {AT}'!$J93</f>
        <v>42461</v>
      </c>
      <c r="L93" s="202">
        <v>0</v>
      </c>
      <c r="M93" s="181" t="b">
        <v>0</v>
      </c>
      <c r="N93" s="181"/>
      <c r="O93" s="181" t="s">
        <v>563</v>
      </c>
      <c r="P93" s="181" t="s">
        <v>179</v>
      </c>
      <c r="Q93" s="181"/>
      <c r="R93" s="184"/>
      <c r="S93" s="181"/>
      <c r="T93" s="181"/>
      <c r="U93" s="181"/>
      <c r="V93" s="181"/>
      <c r="W93" s="181"/>
      <c r="X93" s="181"/>
      <c r="Y93" s="181"/>
      <c r="Z93" s="181"/>
      <c r="AA93" s="181"/>
      <c r="AB93" s="181"/>
      <c r="AC93" s="181"/>
      <c r="AD93" s="181"/>
      <c r="AE93" s="181"/>
      <c r="AF93" s="181"/>
      <c r="AG93" s="181"/>
      <c r="AH93" s="181"/>
      <c r="AI93" s="181"/>
      <c r="AJ93" s="181"/>
      <c r="AK93" s="181"/>
      <c r="AL93" s="181"/>
      <c r="AM93" s="181"/>
      <c r="AN93" s="181"/>
      <c r="AO93" s="181"/>
      <c r="AP93" s="181"/>
      <c r="AQ93" s="181"/>
      <c r="AR93" s="181"/>
      <c r="AS93" s="181"/>
      <c r="AT93" s="181"/>
      <c r="AU93" s="181"/>
      <c r="AV93" s="181"/>
      <c r="AW93" s="181"/>
      <c r="AX93" s="171" t="str">
        <f ca="1">IF(AND('Project Plan(s) - {AT}'!$P93&lt;&gt;"On Track",'Project Plan(s) - {AT}'!$K93&lt;TODAY()+7),"Review","No  Review")</f>
        <v>No  Review</v>
      </c>
      <c r="AY93" s="181">
        <v>80</v>
      </c>
      <c r="AZ93" s="181" t="s">
        <v>599</v>
      </c>
      <c r="BA93" s="181">
        <v>40</v>
      </c>
      <c r="BB93" s="181" t="s">
        <v>189</v>
      </c>
      <c r="BC93" s="203"/>
      <c r="BD93" s="278" t="str">
        <f ca="1">IFERROR(IF(TasksTable[[#This Row],[Start Date (Calculated)]]-(TODAY()-WEEKDAY(TODAY())-1)&gt;5,"REVIEW","-"),"")</f>
        <v>REVIEW</v>
      </c>
      <c r="BE93" s="278" t="str">
        <f ca="1">IFERROR(IF(TasksTable[[#This Row],[Required Completion Date]]-(TODAY()-WEEKDAY(TODAY())-1)&gt;5,"REVIEW","-"),"")</f>
        <v>REVIEW</v>
      </c>
      <c r="BF93" s="278" t="str">
        <f ca="1">IFERROR(IF(TasksTable[[#This Row],[% Complete]]&lt;(TODAY()-TasksTable[[#This Row],[Start Date (Calculated)]])/TasksTable[[#This Row],[Days to Accomplish]],"REVIEW","-"),"-")</f>
        <v>-</v>
      </c>
    </row>
    <row r="94" spans="1:58" ht="90" x14ac:dyDescent="0.2">
      <c r="A94" s="262" t="s">
        <v>315</v>
      </c>
      <c r="B94" s="265" t="s">
        <v>598</v>
      </c>
      <c r="C94" s="201" t="s">
        <v>714</v>
      </c>
      <c r="D94" s="175" t="s">
        <v>587</v>
      </c>
      <c r="E94" s="180" t="s">
        <v>592</v>
      </c>
      <c r="F94" s="181" t="s">
        <v>325</v>
      </c>
      <c r="G94" s="181" t="b">
        <v>1</v>
      </c>
      <c r="H94" s="161"/>
      <c r="I94" s="182">
        <v>42460</v>
      </c>
      <c r="J94" s="181">
        <v>50</v>
      </c>
      <c r="K94" s="167">
        <f>'Project Plan(s) - {AT}'!$I94-'Project Plan(s) - {AT}'!$J94</f>
        <v>42410</v>
      </c>
      <c r="L94" s="202">
        <v>0.05</v>
      </c>
      <c r="M94" s="181" t="b">
        <v>1</v>
      </c>
      <c r="N94" s="181"/>
      <c r="O94" s="181" t="s">
        <v>563</v>
      </c>
      <c r="P94" s="181" t="s">
        <v>513</v>
      </c>
      <c r="Q94" s="181"/>
      <c r="R94" s="184"/>
      <c r="S94" s="181"/>
      <c r="T94" s="181"/>
      <c r="U94" s="181"/>
      <c r="V94" s="181"/>
      <c r="W94" s="181"/>
      <c r="X94" s="181"/>
      <c r="Y94" s="181"/>
      <c r="Z94" s="181"/>
      <c r="AA94" s="181"/>
      <c r="AB94" s="181"/>
      <c r="AC94" s="181"/>
      <c r="AD94" s="181"/>
      <c r="AE94" s="181"/>
      <c r="AF94" s="181"/>
      <c r="AG94" s="181"/>
      <c r="AH94" s="181"/>
      <c r="AI94" s="181"/>
      <c r="AJ94" s="181"/>
      <c r="AK94" s="181"/>
      <c r="AL94" s="181"/>
      <c r="AM94" s="181"/>
      <c r="AN94" s="181"/>
      <c r="AO94" s="181"/>
      <c r="AP94" s="181"/>
      <c r="AQ94" s="181"/>
      <c r="AR94" s="181"/>
      <c r="AS94" s="181"/>
      <c r="AT94" s="181"/>
      <c r="AU94" s="181"/>
      <c r="AV94" s="181"/>
      <c r="AW94" s="181"/>
      <c r="AX94" s="171" t="str">
        <f ca="1">IF(AND('Project Plan(s) - {AT}'!$P94&lt;&gt;"On Track",'Project Plan(s) - {AT}'!$K94&lt;TODAY()+7),"Review","No  Review")</f>
        <v>No  Review</v>
      </c>
      <c r="AY94" s="181">
        <v>200</v>
      </c>
      <c r="AZ94" s="181" t="s">
        <v>600</v>
      </c>
      <c r="BA94" s="181">
        <v>120</v>
      </c>
      <c r="BB94" s="181" t="s">
        <v>188</v>
      </c>
      <c r="BC94" s="203"/>
      <c r="BD94" s="278" t="str">
        <f ca="1">IFERROR(IF(TasksTable[[#This Row],[Start Date (Calculated)]]-(TODAY()-WEEKDAY(TODAY())-1)&gt;5,"REVIEW","-"),"")</f>
        <v>-</v>
      </c>
      <c r="BE94" s="278" t="str">
        <f ca="1">IFERROR(IF(TasksTable[[#This Row],[Required Completion Date]]-(TODAY()-WEEKDAY(TODAY())-1)&gt;5,"REVIEW","-"),"")</f>
        <v>REVIEW</v>
      </c>
      <c r="BF94" s="278" t="str">
        <f ca="1">IFERROR(IF(TasksTable[[#This Row],[% Complete]]&lt;(TODAY()-TasksTable[[#This Row],[Start Date (Calculated)]])/TasksTable[[#This Row],[Days to Accomplish]],"REVIEW","-"),"-")</f>
        <v>REVIEW</v>
      </c>
    </row>
    <row r="95" spans="1:58" ht="45" x14ac:dyDescent="0.2">
      <c r="A95" s="262" t="s">
        <v>320</v>
      </c>
      <c r="B95" s="211" t="s">
        <v>622</v>
      </c>
      <c r="C95" s="201" t="s">
        <v>360</v>
      </c>
      <c r="D95" s="180" t="s">
        <v>361</v>
      </c>
      <c r="E95" s="180" t="s">
        <v>727</v>
      </c>
      <c r="F95" s="181" t="s">
        <v>176</v>
      </c>
      <c r="G95" s="181" t="b">
        <v>1</v>
      </c>
      <c r="H95" s="161" t="s">
        <v>728</v>
      </c>
      <c r="I95" s="182">
        <v>42429</v>
      </c>
      <c r="J95" s="181">
        <v>20</v>
      </c>
      <c r="K95" s="167">
        <f>'Project Plan(s) - {AT}'!$I95-'Project Plan(s) - {AT}'!$J95</f>
        <v>42409</v>
      </c>
      <c r="L95" s="202">
        <v>0.05</v>
      </c>
      <c r="M95" s="181" t="b">
        <v>1</v>
      </c>
      <c r="N95" s="181"/>
      <c r="O95" s="181" t="s">
        <v>563</v>
      </c>
      <c r="P95" s="181" t="s">
        <v>513</v>
      </c>
      <c r="Q95" s="181"/>
      <c r="R95" s="184"/>
      <c r="S95" s="181"/>
      <c r="T95" s="181"/>
      <c r="U95" s="181"/>
      <c r="V95" s="181"/>
      <c r="W95" s="181"/>
      <c r="X95" s="181"/>
      <c r="Y95" s="185">
        <v>42400</v>
      </c>
      <c r="Z95" s="181"/>
      <c r="AA95" s="181"/>
      <c r="AB95" s="181"/>
      <c r="AC95" s="181"/>
      <c r="AD95" s="181"/>
      <c r="AE95" s="181"/>
      <c r="AF95" s="181"/>
      <c r="AG95" s="181"/>
      <c r="AH95" s="181"/>
      <c r="AI95" s="181"/>
      <c r="AJ95" s="181"/>
      <c r="AK95" s="181"/>
      <c r="AL95" s="181"/>
      <c r="AM95" s="181"/>
      <c r="AN95" s="181"/>
      <c r="AO95" s="181"/>
      <c r="AP95" s="181"/>
      <c r="AQ95" s="181"/>
      <c r="AR95" s="181"/>
      <c r="AS95" s="181"/>
      <c r="AT95" s="181"/>
      <c r="AU95" s="181"/>
      <c r="AV95" s="181"/>
      <c r="AW95" s="181"/>
      <c r="AX95" s="171" t="str">
        <f ca="1">IF(AND('Project Plan(s) - {AT}'!$P95&lt;&gt;"On Track",'Project Plan(s) - {AT}'!$K95&lt;TODAY()+7),"Review","No  Review")</f>
        <v>No  Review</v>
      </c>
      <c r="AY95" s="181">
        <v>80</v>
      </c>
      <c r="AZ95" s="181" t="s">
        <v>533</v>
      </c>
      <c r="BA95" s="181">
        <v>80</v>
      </c>
      <c r="BB95" s="181" t="s">
        <v>189</v>
      </c>
      <c r="BC95" s="203"/>
      <c r="BD95" s="278" t="str">
        <f ca="1">IFERROR(IF(TasksTable[[#This Row],[Start Date (Calculated)]]-(TODAY()-WEEKDAY(TODAY())-1)&gt;5,"REVIEW","-"),"")</f>
        <v>-</v>
      </c>
      <c r="BE95" s="278" t="str">
        <f ca="1">IFERROR(IF(TasksTable[[#This Row],[Required Completion Date]]-(TODAY()-WEEKDAY(TODAY())-1)&gt;5,"REVIEW","-"),"")</f>
        <v>REVIEW</v>
      </c>
      <c r="BF95" s="278" t="str">
        <f ca="1">IFERROR(IF(TasksTable[[#This Row],[% Complete]]&lt;(TODAY()-TasksTable[[#This Row],[Start Date (Calculated)]])/TasksTable[[#This Row],[Days to Accomplish]],"REVIEW","-"),"-")</f>
        <v>REVIEW</v>
      </c>
    </row>
    <row r="96" spans="1:58" ht="45" x14ac:dyDescent="0.2">
      <c r="A96" s="262" t="s">
        <v>316</v>
      </c>
      <c r="B96" s="265" t="s">
        <v>624</v>
      </c>
      <c r="C96" s="193" t="s">
        <v>704</v>
      </c>
      <c r="D96" s="193" t="s">
        <v>83</v>
      </c>
      <c r="E96" s="180" t="s">
        <v>625</v>
      </c>
      <c r="F96" s="181" t="s">
        <v>578</v>
      </c>
      <c r="G96" s="181" t="b">
        <v>0</v>
      </c>
      <c r="H96" s="161"/>
      <c r="I96" s="182">
        <v>42582</v>
      </c>
      <c r="J96" s="181">
        <v>90</v>
      </c>
      <c r="K96" s="167">
        <f>'Project Plan(s) - {AT}'!$I96-'Project Plan(s) - {AT}'!$J96</f>
        <v>42492</v>
      </c>
      <c r="L96" s="202">
        <v>0</v>
      </c>
      <c r="M96" s="181" t="b">
        <v>0</v>
      </c>
      <c r="N96" s="181"/>
      <c r="O96" s="181" t="s">
        <v>626</v>
      </c>
      <c r="P96" s="181" t="s">
        <v>179</v>
      </c>
      <c r="Q96" s="181"/>
      <c r="R96" s="184"/>
      <c r="S96" s="181"/>
      <c r="T96" s="181"/>
      <c r="U96" s="181"/>
      <c r="V96" s="181"/>
      <c r="W96" s="181"/>
      <c r="X96" s="181"/>
      <c r="Y96" s="181"/>
      <c r="Z96" s="181"/>
      <c r="AA96" s="181"/>
      <c r="AB96" s="181"/>
      <c r="AC96" s="181"/>
      <c r="AD96" s="181"/>
      <c r="AE96" s="181"/>
      <c r="AF96" s="181"/>
      <c r="AG96" s="181"/>
      <c r="AH96" s="181"/>
      <c r="AI96" s="181"/>
      <c r="AJ96" s="181"/>
      <c r="AK96" s="181"/>
      <c r="AL96" s="181"/>
      <c r="AM96" s="181"/>
      <c r="AN96" s="181"/>
      <c r="AO96" s="181"/>
      <c r="AP96" s="181"/>
      <c r="AQ96" s="181"/>
      <c r="AR96" s="181"/>
      <c r="AS96" s="181"/>
      <c r="AT96" s="181"/>
      <c r="AU96" s="181"/>
      <c r="AV96" s="181"/>
      <c r="AW96" s="181"/>
      <c r="AX96" s="171" t="str">
        <f ca="1">IF(AND('Project Plan(s) - {AT}'!$P96&lt;&gt;"On Track",'Project Plan(s) - {AT}'!$K96&lt;TODAY()+7),"Review","No  Review")</f>
        <v>No  Review</v>
      </c>
      <c r="AY96" s="181">
        <v>80</v>
      </c>
      <c r="AZ96" s="181" t="s">
        <v>627</v>
      </c>
      <c r="BA96" s="181">
        <v>40</v>
      </c>
      <c r="BB96" s="181" t="s">
        <v>189</v>
      </c>
      <c r="BC96" s="203"/>
      <c r="BD96" s="278" t="str">
        <f ca="1">IFERROR(IF(TasksTable[[#This Row],[Start Date (Calculated)]]-(TODAY()-WEEKDAY(TODAY())-1)&gt;5,"REVIEW","-"),"")</f>
        <v>REVIEW</v>
      </c>
      <c r="BE96" s="278" t="str">
        <f ca="1">IFERROR(IF(TasksTable[[#This Row],[Required Completion Date]]-(TODAY()-WEEKDAY(TODAY())-1)&gt;5,"REVIEW","-"),"")</f>
        <v>REVIEW</v>
      </c>
      <c r="BF96" s="278" t="str">
        <f ca="1">IFERROR(IF(TasksTable[[#This Row],[% Complete]]&lt;(TODAY()-TasksTable[[#This Row],[Start Date (Calculated)]])/TasksTable[[#This Row],[Days to Accomplish]],"REVIEW","-"),"-")</f>
        <v>-</v>
      </c>
    </row>
    <row r="97" spans="1:58" ht="44.25" customHeight="1" x14ac:dyDescent="0.2">
      <c r="A97" s="262" t="s">
        <v>320</v>
      </c>
      <c r="B97" s="206" t="s">
        <v>684</v>
      </c>
      <c r="C97" s="201" t="s">
        <v>360</v>
      </c>
      <c r="D97" s="180" t="s">
        <v>361</v>
      </c>
      <c r="E97" s="180" t="s">
        <v>683</v>
      </c>
      <c r="F97" s="181" t="s">
        <v>176</v>
      </c>
      <c r="G97" s="181" t="b">
        <v>1</v>
      </c>
      <c r="H97" s="161" t="s">
        <v>778</v>
      </c>
      <c r="I97" s="182">
        <v>42551</v>
      </c>
      <c r="J97" s="181">
        <v>30</v>
      </c>
      <c r="K97" s="167">
        <f>'Project Plan(s) - {AT}'!$I97-'Project Plan(s) - {AT}'!$J97</f>
        <v>42521</v>
      </c>
      <c r="L97" s="245">
        <v>0</v>
      </c>
      <c r="M97" s="181"/>
      <c r="N97" s="181"/>
      <c r="O97" s="181" t="s">
        <v>466</v>
      </c>
      <c r="P97" s="181" t="s">
        <v>179</v>
      </c>
      <c r="Q97" s="181"/>
      <c r="R97" s="184"/>
      <c r="S97" s="181"/>
      <c r="T97" s="181"/>
      <c r="U97" s="181"/>
      <c r="V97" s="181"/>
      <c r="W97" s="181"/>
      <c r="X97" s="181"/>
      <c r="Y97" s="181"/>
      <c r="Z97" s="181"/>
      <c r="AA97" s="181"/>
      <c r="AB97" s="181"/>
      <c r="AC97" s="181"/>
      <c r="AD97" s="181"/>
      <c r="AE97" s="181"/>
      <c r="AF97" s="181"/>
      <c r="AG97" s="181"/>
      <c r="AH97" s="181"/>
      <c r="AI97" s="181"/>
      <c r="AJ97" s="181"/>
      <c r="AK97" s="181"/>
      <c r="AL97" s="181"/>
      <c r="AM97" s="181"/>
      <c r="AN97" s="181"/>
      <c r="AO97" s="181"/>
      <c r="AP97" s="181"/>
      <c r="AQ97" s="181"/>
      <c r="AR97" s="181"/>
      <c r="AS97" s="181"/>
      <c r="AT97" s="181"/>
      <c r="AU97" s="181"/>
      <c r="AV97" s="181"/>
      <c r="AW97" s="181"/>
      <c r="AX97" s="171" t="str">
        <f ca="1">IF(AND('Project Plan(s) - {AT}'!$P97&lt;&gt;"On Track",'Project Plan(s) - {AT}'!$K97&lt;TODAY()+7),"Review","No  Review")</f>
        <v>No  Review</v>
      </c>
      <c r="AY97" s="181"/>
      <c r="AZ97" s="181"/>
      <c r="BA97" s="181"/>
      <c r="BB97" s="181"/>
      <c r="BC97" s="203"/>
      <c r="BD97" s="278" t="str">
        <f ca="1">IFERROR(IF(TasksTable[[#This Row],[Start Date (Calculated)]]-(TODAY()-WEEKDAY(TODAY())-1)&gt;5,"REVIEW","-"),"")</f>
        <v>REVIEW</v>
      </c>
      <c r="BE97" s="278" t="str">
        <f ca="1">IFERROR(IF(TasksTable[[#This Row],[Required Completion Date]]-(TODAY()-WEEKDAY(TODAY())-1)&gt;5,"REVIEW","-"),"")</f>
        <v>REVIEW</v>
      </c>
      <c r="BF97" s="278" t="str">
        <f ca="1">IFERROR(IF(TasksTable[[#This Row],[% Complete]]&lt;(TODAY()-TasksTable[[#This Row],[Start Date (Calculated)]])/TasksTable[[#This Row],[Days to Accomplish]],"REVIEW","-"),"-")</f>
        <v>-</v>
      </c>
    </row>
    <row r="98" spans="1:58" ht="105" x14ac:dyDescent="0.2">
      <c r="A98" s="262" t="s">
        <v>320</v>
      </c>
      <c r="B98" s="265" t="s">
        <v>692</v>
      </c>
      <c r="C98" s="201" t="s">
        <v>360</v>
      </c>
      <c r="D98" s="180" t="s">
        <v>361</v>
      </c>
      <c r="E98" s="180" t="s">
        <v>676</v>
      </c>
      <c r="F98" s="181" t="s">
        <v>176</v>
      </c>
      <c r="G98" s="181"/>
      <c r="H98" s="161" t="s">
        <v>675</v>
      </c>
      <c r="I98" s="182">
        <v>42582</v>
      </c>
      <c r="J98" s="181"/>
      <c r="K98" s="184">
        <v>42461</v>
      </c>
      <c r="L98" s="245">
        <v>0</v>
      </c>
      <c r="M98" s="181"/>
      <c r="N98" s="181"/>
      <c r="O98" s="181" t="s">
        <v>466</v>
      </c>
      <c r="P98" s="181" t="s">
        <v>179</v>
      </c>
      <c r="Q98" s="181"/>
      <c r="R98" s="184"/>
      <c r="S98" s="181"/>
      <c r="T98" s="181"/>
      <c r="U98" s="181"/>
      <c r="V98" s="181"/>
      <c r="W98" s="181"/>
      <c r="X98" s="181"/>
      <c r="Y98" s="181"/>
      <c r="Z98" s="181"/>
      <c r="AA98" s="181"/>
      <c r="AB98" s="181"/>
      <c r="AC98" s="181"/>
      <c r="AD98" s="181"/>
      <c r="AE98" s="181"/>
      <c r="AF98" s="181"/>
      <c r="AG98" s="181"/>
      <c r="AH98" s="181"/>
      <c r="AI98" s="181"/>
      <c r="AJ98" s="181"/>
      <c r="AK98" s="181"/>
      <c r="AL98" s="181"/>
      <c r="AM98" s="181"/>
      <c r="AN98" s="181"/>
      <c r="AO98" s="181"/>
      <c r="AP98" s="181"/>
      <c r="AQ98" s="181"/>
      <c r="AR98" s="181"/>
      <c r="AS98" s="181"/>
      <c r="AT98" s="181"/>
      <c r="AU98" s="181"/>
      <c r="AV98" s="181"/>
      <c r="AW98" s="181"/>
      <c r="AX98" s="171" t="str">
        <f ca="1">IF(AND('Project Plan(s) - {AT}'!$P98&lt;&gt;"On Track",'Project Plan(s) - {AT}'!$K98&lt;TODAY()+7),"Review","No  Review")</f>
        <v>No  Review</v>
      </c>
      <c r="AY98" s="181"/>
      <c r="AZ98" s="181"/>
      <c r="BA98" s="181"/>
      <c r="BB98" s="181"/>
      <c r="BC98" s="203"/>
      <c r="BD98" s="278" t="str">
        <f ca="1">IFERROR(IF(TasksTable[[#This Row],[Start Date (Calculated)]]-(TODAY()-WEEKDAY(TODAY())-1)&gt;5,"REVIEW","-"),"")</f>
        <v>REVIEW</v>
      </c>
      <c r="BE98" s="278" t="str">
        <f ca="1">IFERROR(IF(TasksTable[[#This Row],[Required Completion Date]]-(TODAY()-WEEKDAY(TODAY())-1)&gt;5,"REVIEW","-"),"")</f>
        <v>REVIEW</v>
      </c>
      <c r="BF98" s="278" t="str">
        <f ca="1">IFERROR(IF(TasksTable[[#This Row],[% Complete]]&lt;(TODAY()-TasksTable[[#This Row],[Start Date (Calculated)]])/TasksTable[[#This Row],[Days to Accomplish]],"REVIEW","-"),"-")</f>
        <v>-</v>
      </c>
    </row>
    <row r="99" spans="1:58" ht="45" x14ac:dyDescent="0.2">
      <c r="A99" s="262" t="s">
        <v>313</v>
      </c>
      <c r="B99" s="206" t="s">
        <v>696</v>
      </c>
      <c r="C99" s="201" t="s">
        <v>714</v>
      </c>
      <c r="D99" s="180" t="s">
        <v>96</v>
      </c>
      <c r="E99" s="204" t="s">
        <v>658</v>
      </c>
      <c r="F99" s="181" t="s">
        <v>176</v>
      </c>
      <c r="G99" s="181"/>
      <c r="H99" s="161" t="s">
        <v>657</v>
      </c>
      <c r="I99" s="270">
        <v>42475</v>
      </c>
      <c r="J99" s="181"/>
      <c r="K99" s="184">
        <v>42444</v>
      </c>
      <c r="L99" s="245">
        <v>0</v>
      </c>
      <c r="M99" s="181"/>
      <c r="N99" s="181"/>
      <c r="O99" s="181" t="s">
        <v>466</v>
      </c>
      <c r="P99" s="181" t="s">
        <v>179</v>
      </c>
      <c r="Q99" s="181"/>
      <c r="R99" s="184"/>
      <c r="S99" s="181"/>
      <c r="T99" s="181"/>
      <c r="U99" s="181"/>
      <c r="V99" s="181"/>
      <c r="W99" s="181"/>
      <c r="X99" s="181"/>
      <c r="Y99" s="181"/>
      <c r="Z99" s="181"/>
      <c r="AA99" s="181"/>
      <c r="AB99" s="181"/>
      <c r="AC99" s="181"/>
      <c r="AD99" s="181"/>
      <c r="AE99" s="181"/>
      <c r="AF99" s="181"/>
      <c r="AG99" s="181"/>
      <c r="AH99" s="181"/>
      <c r="AI99" s="181"/>
      <c r="AJ99" s="181"/>
      <c r="AK99" s="181"/>
      <c r="AL99" s="181"/>
      <c r="AM99" s="181"/>
      <c r="AN99" s="181"/>
      <c r="AO99" s="181"/>
      <c r="AP99" s="181"/>
      <c r="AQ99" s="181"/>
      <c r="AR99" s="181"/>
      <c r="AS99" s="181"/>
      <c r="AT99" s="181"/>
      <c r="AU99" s="181"/>
      <c r="AV99" s="181"/>
      <c r="AW99" s="181"/>
      <c r="AX99" s="171" t="str">
        <f ca="1">IF(AND('Project Plan(s) - {AT}'!$P99&lt;&gt;"On Track",'Project Plan(s) - {AT}'!$K99&lt;TODAY()+7),"Review","No  Review")</f>
        <v>No  Review</v>
      </c>
      <c r="AY99" s="181"/>
      <c r="AZ99" s="181"/>
      <c r="BA99" s="181"/>
      <c r="BB99" s="181"/>
      <c r="BC99" s="203"/>
      <c r="BD99" s="278" t="str">
        <f ca="1">IFERROR(IF(TasksTable[[#This Row],[Start Date (Calculated)]]-(TODAY()-WEEKDAY(TODAY())-1)&gt;5,"REVIEW","-"),"")</f>
        <v>REVIEW</v>
      </c>
      <c r="BE99" s="278" t="str">
        <f ca="1">IFERROR(IF(TasksTable[[#This Row],[Required Completion Date]]-(TODAY()-WEEKDAY(TODAY())-1)&gt;5,"REVIEW","-"),"")</f>
        <v>REVIEW</v>
      </c>
      <c r="BF99" s="278" t="str">
        <f ca="1">IFERROR(IF(TasksTable[[#This Row],[% Complete]]&lt;(TODAY()-TasksTable[[#This Row],[Start Date (Calculated)]])/TasksTable[[#This Row],[Days to Accomplish]],"REVIEW","-"),"-")</f>
        <v>-</v>
      </c>
    </row>
    <row r="100" spans="1:58" ht="45" x14ac:dyDescent="0.2">
      <c r="A100" s="262" t="s">
        <v>313</v>
      </c>
      <c r="B100" s="263" t="s">
        <v>697</v>
      </c>
      <c r="C100" s="201" t="s">
        <v>714</v>
      </c>
      <c r="D100" s="180" t="s">
        <v>96</v>
      </c>
      <c r="E100" s="204" t="s">
        <v>660</v>
      </c>
      <c r="F100" s="181" t="s">
        <v>176</v>
      </c>
      <c r="G100" s="181"/>
      <c r="H100" s="161" t="s">
        <v>659</v>
      </c>
      <c r="I100" s="270">
        <v>42510</v>
      </c>
      <c r="J100" s="181"/>
      <c r="K100" s="184">
        <v>42464</v>
      </c>
      <c r="L100" s="245">
        <v>0</v>
      </c>
      <c r="M100" s="181"/>
      <c r="N100" s="181"/>
      <c r="O100" s="181" t="s">
        <v>466</v>
      </c>
      <c r="P100" s="181" t="s">
        <v>179</v>
      </c>
      <c r="Q100" s="181"/>
      <c r="R100" s="184"/>
      <c r="S100" s="181"/>
      <c r="T100" s="181"/>
      <c r="U100" s="181"/>
      <c r="V100" s="181"/>
      <c r="W100" s="181"/>
      <c r="X100" s="181"/>
      <c r="Y100" s="181"/>
      <c r="Z100" s="181"/>
      <c r="AA100" s="181"/>
      <c r="AB100" s="181"/>
      <c r="AC100" s="181"/>
      <c r="AD100" s="181"/>
      <c r="AE100" s="181"/>
      <c r="AF100" s="181"/>
      <c r="AG100" s="181"/>
      <c r="AH100" s="181"/>
      <c r="AI100" s="181"/>
      <c r="AJ100" s="181"/>
      <c r="AK100" s="181"/>
      <c r="AL100" s="181"/>
      <c r="AM100" s="181"/>
      <c r="AN100" s="181"/>
      <c r="AO100" s="181"/>
      <c r="AP100" s="181"/>
      <c r="AQ100" s="181"/>
      <c r="AR100" s="181"/>
      <c r="AS100" s="181"/>
      <c r="AT100" s="181"/>
      <c r="AU100" s="181"/>
      <c r="AV100" s="181"/>
      <c r="AW100" s="181"/>
      <c r="AX100" s="171" t="str">
        <f ca="1">IF(AND('Project Plan(s) - {AT}'!$P100&lt;&gt;"On Track",'Project Plan(s) - {AT}'!$K100&lt;TODAY()+7),"Review","No  Review")</f>
        <v>No  Review</v>
      </c>
      <c r="AY100" s="181"/>
      <c r="AZ100" s="181"/>
      <c r="BA100" s="181"/>
      <c r="BB100" s="181"/>
      <c r="BC100" s="203"/>
      <c r="BD100" s="278" t="str">
        <f ca="1">IFERROR(IF(TasksTable[[#This Row],[Start Date (Calculated)]]-(TODAY()-WEEKDAY(TODAY())-1)&gt;5,"REVIEW","-"),"")</f>
        <v>REVIEW</v>
      </c>
      <c r="BE100" s="278" t="str">
        <f ca="1">IFERROR(IF(TasksTable[[#This Row],[Required Completion Date]]-(TODAY()-WEEKDAY(TODAY())-1)&gt;5,"REVIEW","-"),"")</f>
        <v>REVIEW</v>
      </c>
      <c r="BF100" s="278" t="str">
        <f ca="1">IFERROR(IF(TasksTable[[#This Row],[% Complete]]&lt;(TODAY()-TasksTable[[#This Row],[Start Date (Calculated)]])/TasksTable[[#This Row],[Days to Accomplish]],"REVIEW","-"),"-")</f>
        <v>-</v>
      </c>
    </row>
    <row r="101" spans="1:58" ht="45" x14ac:dyDescent="0.2">
      <c r="A101" s="262" t="s">
        <v>313</v>
      </c>
      <c r="B101" s="206" t="s">
        <v>698</v>
      </c>
      <c r="C101" s="201" t="s">
        <v>714</v>
      </c>
      <c r="D101" s="180" t="s">
        <v>96</v>
      </c>
      <c r="E101" s="204" t="s">
        <v>662</v>
      </c>
      <c r="F101" s="181" t="s">
        <v>176</v>
      </c>
      <c r="G101" s="181"/>
      <c r="H101" s="161" t="s">
        <v>661</v>
      </c>
      <c r="I101" s="270">
        <v>42559</v>
      </c>
      <c r="J101" s="181"/>
      <c r="K101" s="184">
        <v>42513</v>
      </c>
      <c r="L101" s="245">
        <v>0</v>
      </c>
      <c r="M101" s="181"/>
      <c r="N101" s="181"/>
      <c r="O101" s="181" t="s">
        <v>466</v>
      </c>
      <c r="P101" s="181" t="s">
        <v>179</v>
      </c>
      <c r="Q101" s="181"/>
      <c r="R101" s="184"/>
      <c r="S101" s="181"/>
      <c r="T101" s="181"/>
      <c r="U101" s="181"/>
      <c r="V101" s="181"/>
      <c r="W101" s="181"/>
      <c r="X101" s="181"/>
      <c r="Y101" s="181"/>
      <c r="Z101" s="181"/>
      <c r="AA101" s="181"/>
      <c r="AB101" s="181"/>
      <c r="AC101" s="181"/>
      <c r="AD101" s="181"/>
      <c r="AE101" s="181"/>
      <c r="AF101" s="181"/>
      <c r="AG101" s="181"/>
      <c r="AH101" s="181"/>
      <c r="AI101" s="181"/>
      <c r="AJ101" s="181"/>
      <c r="AK101" s="181"/>
      <c r="AL101" s="181"/>
      <c r="AM101" s="181"/>
      <c r="AN101" s="181"/>
      <c r="AO101" s="181"/>
      <c r="AP101" s="181"/>
      <c r="AQ101" s="181"/>
      <c r="AR101" s="181"/>
      <c r="AS101" s="181"/>
      <c r="AT101" s="181"/>
      <c r="AU101" s="181"/>
      <c r="AV101" s="181"/>
      <c r="AW101" s="181"/>
      <c r="AX101" s="171" t="str">
        <f ca="1">IF(AND('Project Plan(s) - {AT}'!$P101&lt;&gt;"On Track",'Project Plan(s) - {AT}'!$K101&lt;TODAY()+7),"Review","No  Review")</f>
        <v>No  Review</v>
      </c>
      <c r="AY101" s="181"/>
      <c r="AZ101" s="181"/>
      <c r="BA101" s="181"/>
      <c r="BB101" s="181"/>
      <c r="BC101" s="203"/>
      <c r="BD101" s="278" t="str">
        <f ca="1">IFERROR(IF(TasksTable[[#This Row],[Start Date (Calculated)]]-(TODAY()-WEEKDAY(TODAY())-1)&gt;5,"REVIEW","-"),"")</f>
        <v>REVIEW</v>
      </c>
      <c r="BE101" s="278" t="str">
        <f ca="1">IFERROR(IF(TasksTable[[#This Row],[Required Completion Date]]-(TODAY()-WEEKDAY(TODAY())-1)&gt;5,"REVIEW","-"),"")</f>
        <v>REVIEW</v>
      </c>
      <c r="BF101" s="278" t="str">
        <f ca="1">IFERROR(IF(TasksTable[[#This Row],[% Complete]]&lt;(TODAY()-TasksTable[[#This Row],[Start Date (Calculated)]])/TasksTable[[#This Row],[Days to Accomplish]],"REVIEW","-"),"-")</f>
        <v>-</v>
      </c>
    </row>
    <row r="102" spans="1:58" ht="45" x14ac:dyDescent="0.2">
      <c r="A102" s="262" t="s">
        <v>313</v>
      </c>
      <c r="B102" s="263" t="s">
        <v>699</v>
      </c>
      <c r="C102" s="201" t="s">
        <v>714</v>
      </c>
      <c r="D102" s="180" t="s">
        <v>96</v>
      </c>
      <c r="E102" s="204" t="s">
        <v>664</v>
      </c>
      <c r="F102" s="181" t="s">
        <v>176</v>
      </c>
      <c r="G102" s="181"/>
      <c r="H102" s="161" t="s">
        <v>669</v>
      </c>
      <c r="I102" s="270">
        <v>42559</v>
      </c>
      <c r="J102" s="181"/>
      <c r="K102" s="184">
        <v>42491</v>
      </c>
      <c r="L102" s="245">
        <v>0</v>
      </c>
      <c r="M102" s="181"/>
      <c r="N102" s="181"/>
      <c r="O102" s="181" t="s">
        <v>466</v>
      </c>
      <c r="P102" s="181" t="s">
        <v>179</v>
      </c>
      <c r="Q102" s="181"/>
      <c r="R102" s="184"/>
      <c r="S102" s="181"/>
      <c r="T102" s="181"/>
      <c r="U102" s="181"/>
      <c r="V102" s="181"/>
      <c r="W102" s="181"/>
      <c r="X102" s="181"/>
      <c r="Y102" s="181"/>
      <c r="Z102" s="181"/>
      <c r="AA102" s="181"/>
      <c r="AB102" s="181"/>
      <c r="AC102" s="181"/>
      <c r="AD102" s="181"/>
      <c r="AE102" s="181"/>
      <c r="AF102" s="181"/>
      <c r="AG102" s="181"/>
      <c r="AH102" s="181"/>
      <c r="AI102" s="181"/>
      <c r="AJ102" s="181"/>
      <c r="AK102" s="181"/>
      <c r="AL102" s="181"/>
      <c r="AM102" s="181"/>
      <c r="AN102" s="181"/>
      <c r="AO102" s="181"/>
      <c r="AP102" s="181"/>
      <c r="AQ102" s="181"/>
      <c r="AR102" s="181"/>
      <c r="AS102" s="181"/>
      <c r="AT102" s="181"/>
      <c r="AU102" s="181"/>
      <c r="AV102" s="181"/>
      <c r="AW102" s="181"/>
      <c r="AX102" s="171" t="str">
        <f ca="1">IF(AND('Project Plan(s) - {AT}'!$P102&lt;&gt;"On Track",'Project Plan(s) - {AT}'!$K102&lt;TODAY()+7),"Review","No  Review")</f>
        <v>No  Review</v>
      </c>
      <c r="AY102" s="181"/>
      <c r="AZ102" s="181"/>
      <c r="BA102" s="181"/>
      <c r="BB102" s="181"/>
      <c r="BC102" s="203"/>
      <c r="BD102" s="278" t="str">
        <f ca="1">IFERROR(IF(TasksTable[[#This Row],[Start Date (Calculated)]]-(TODAY()-WEEKDAY(TODAY())-1)&gt;5,"REVIEW","-"),"")</f>
        <v>REVIEW</v>
      </c>
      <c r="BE102" s="278" t="str">
        <f ca="1">IFERROR(IF(TasksTable[[#This Row],[Required Completion Date]]-(TODAY()-WEEKDAY(TODAY())-1)&gt;5,"REVIEW","-"),"")</f>
        <v>REVIEW</v>
      </c>
      <c r="BF102" s="278" t="str">
        <f ca="1">IFERROR(IF(TasksTable[[#This Row],[% Complete]]&lt;(TODAY()-TasksTable[[#This Row],[Start Date (Calculated)]])/TasksTable[[#This Row],[Days to Accomplish]],"REVIEW","-"),"-")</f>
        <v>-</v>
      </c>
    </row>
    <row r="103" spans="1:58" ht="45" x14ac:dyDescent="0.2">
      <c r="A103" s="262" t="s">
        <v>313</v>
      </c>
      <c r="B103" s="206" t="s">
        <v>700</v>
      </c>
      <c r="C103" s="201" t="s">
        <v>714</v>
      </c>
      <c r="D103" s="180" t="s">
        <v>96</v>
      </c>
      <c r="E103" s="204" t="s">
        <v>668</v>
      </c>
      <c r="F103" s="181" t="s">
        <v>176</v>
      </c>
      <c r="G103" s="181"/>
      <c r="H103" s="161" t="s">
        <v>673</v>
      </c>
      <c r="I103" s="270">
        <v>42582</v>
      </c>
      <c r="J103" s="181"/>
      <c r="K103" s="184">
        <v>42552</v>
      </c>
      <c r="L103" s="245">
        <v>0</v>
      </c>
      <c r="M103" s="181"/>
      <c r="N103" s="181"/>
      <c r="O103" s="181" t="s">
        <v>466</v>
      </c>
      <c r="P103" s="181" t="s">
        <v>179</v>
      </c>
      <c r="Q103" s="181"/>
      <c r="R103" s="184"/>
      <c r="S103" s="181"/>
      <c r="T103" s="181"/>
      <c r="U103" s="181"/>
      <c r="V103" s="181"/>
      <c r="W103" s="181"/>
      <c r="X103" s="181"/>
      <c r="Y103" s="181"/>
      <c r="Z103" s="181"/>
      <c r="AA103" s="181"/>
      <c r="AB103" s="181"/>
      <c r="AC103" s="181"/>
      <c r="AD103" s="181"/>
      <c r="AE103" s="181"/>
      <c r="AF103" s="181"/>
      <c r="AG103" s="181"/>
      <c r="AH103" s="181"/>
      <c r="AI103" s="181"/>
      <c r="AJ103" s="181"/>
      <c r="AK103" s="181"/>
      <c r="AL103" s="181"/>
      <c r="AM103" s="181"/>
      <c r="AN103" s="181"/>
      <c r="AO103" s="181"/>
      <c r="AP103" s="181"/>
      <c r="AQ103" s="181"/>
      <c r="AR103" s="181"/>
      <c r="AS103" s="181"/>
      <c r="AT103" s="181"/>
      <c r="AU103" s="181"/>
      <c r="AV103" s="181"/>
      <c r="AW103" s="181"/>
      <c r="AX103" s="171" t="str">
        <f ca="1">IF(AND('Project Plan(s) - {AT}'!$P103&lt;&gt;"On Track",'Project Plan(s) - {AT}'!$K103&lt;TODAY()+7),"Review","No  Review")</f>
        <v>No  Review</v>
      </c>
      <c r="AY103" s="181"/>
      <c r="AZ103" s="181"/>
      <c r="BA103" s="181"/>
      <c r="BB103" s="181"/>
      <c r="BC103" s="203"/>
      <c r="BD103" s="278" t="str">
        <f ca="1">IFERROR(IF(TasksTable[[#This Row],[Start Date (Calculated)]]-(TODAY()-WEEKDAY(TODAY())-1)&gt;5,"REVIEW","-"),"")</f>
        <v>REVIEW</v>
      </c>
      <c r="BE103" s="278" t="str">
        <f ca="1">IFERROR(IF(TasksTable[[#This Row],[Required Completion Date]]-(TODAY()-WEEKDAY(TODAY())-1)&gt;5,"REVIEW","-"),"")</f>
        <v>REVIEW</v>
      </c>
      <c r="BF103" s="278" t="str">
        <f ca="1">IFERROR(IF(TasksTable[[#This Row],[% Complete]]&lt;(TODAY()-TasksTable[[#This Row],[Start Date (Calculated)]])/TasksTable[[#This Row],[Days to Accomplish]],"REVIEW","-"),"-")</f>
        <v>-</v>
      </c>
    </row>
    <row r="104" spans="1:58" ht="76.5" x14ac:dyDescent="0.2">
      <c r="A104" s="262" t="s">
        <v>313</v>
      </c>
      <c r="B104" s="263" t="s">
        <v>701</v>
      </c>
      <c r="C104" s="201" t="s">
        <v>714</v>
      </c>
      <c r="D104" s="180" t="s">
        <v>96</v>
      </c>
      <c r="E104" s="271" t="s">
        <v>670</v>
      </c>
      <c r="F104" s="181" t="s">
        <v>176</v>
      </c>
      <c r="G104" s="181"/>
      <c r="H104" s="161" t="s">
        <v>675</v>
      </c>
      <c r="I104" s="270">
        <v>42582</v>
      </c>
      <c r="J104" s="181"/>
      <c r="K104" s="184">
        <v>42491</v>
      </c>
      <c r="L104" s="245">
        <v>0</v>
      </c>
      <c r="M104" s="181"/>
      <c r="N104" s="181"/>
      <c r="O104" s="181" t="s">
        <v>466</v>
      </c>
      <c r="P104" s="181" t="s">
        <v>179</v>
      </c>
      <c r="Q104" s="181"/>
      <c r="R104" s="184"/>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71" t="str">
        <f ca="1">IF(AND('Project Plan(s) - {AT}'!$P104&lt;&gt;"On Track",'Project Plan(s) - {AT}'!$K104&lt;TODAY()+7),"Review","No  Review")</f>
        <v>No  Review</v>
      </c>
      <c r="AY104" s="181"/>
      <c r="AZ104" s="181"/>
      <c r="BA104" s="181"/>
      <c r="BB104" s="181"/>
      <c r="BC104" s="203"/>
      <c r="BD104" s="278" t="str">
        <f ca="1">IFERROR(IF(TasksTable[[#This Row],[Start Date (Calculated)]]-(TODAY()-WEEKDAY(TODAY())-1)&gt;5,"REVIEW","-"),"")</f>
        <v>REVIEW</v>
      </c>
      <c r="BE104" s="278" t="str">
        <f ca="1">IFERROR(IF(TasksTable[[#This Row],[Required Completion Date]]-(TODAY()-WEEKDAY(TODAY())-1)&gt;5,"REVIEW","-"),"")</f>
        <v>REVIEW</v>
      </c>
      <c r="BF104" s="278" t="str">
        <f ca="1">IFERROR(IF(TasksTable[[#This Row],[% Complete]]&lt;(TODAY()-TasksTable[[#This Row],[Start Date (Calculated)]])/TasksTable[[#This Row],[Days to Accomplish]],"REVIEW","-"),"-")</f>
        <v>-</v>
      </c>
    </row>
    <row r="105" spans="1:58" ht="89.25" x14ac:dyDescent="0.2">
      <c r="A105" s="262" t="s">
        <v>313</v>
      </c>
      <c r="B105" s="206" t="s">
        <v>702</v>
      </c>
      <c r="C105" s="201" t="s">
        <v>714</v>
      </c>
      <c r="D105" s="180" t="s">
        <v>96</v>
      </c>
      <c r="E105" s="204" t="s">
        <v>672</v>
      </c>
      <c r="F105" s="181" t="s">
        <v>176</v>
      </c>
      <c r="G105" s="181"/>
      <c r="H105" s="161" t="s">
        <v>678</v>
      </c>
      <c r="I105" s="270">
        <v>42582</v>
      </c>
      <c r="J105" s="181"/>
      <c r="K105" s="184" t="s">
        <v>774</v>
      </c>
      <c r="L105" s="245">
        <v>0</v>
      </c>
      <c r="M105" s="181"/>
      <c r="N105" s="181"/>
      <c r="O105" s="181" t="s">
        <v>466</v>
      </c>
      <c r="P105" s="181" t="s">
        <v>179</v>
      </c>
      <c r="Q105" s="181"/>
      <c r="R105" s="184"/>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71" t="str">
        <f ca="1">IF(AND('Project Plan(s) - {AT}'!$P105&lt;&gt;"On Track",'Project Plan(s) - {AT}'!$K105&lt;TODAY()+7),"Review","No  Review")</f>
        <v>No  Review</v>
      </c>
      <c r="AY105" s="181"/>
      <c r="AZ105" s="181"/>
      <c r="BA105" s="181"/>
      <c r="BB105" s="181"/>
      <c r="BC105" s="203"/>
      <c r="BD105" s="278" t="str">
        <f ca="1">IFERROR(IF(TasksTable[[#This Row],[Start Date (Calculated)]]-(TODAY()-WEEKDAY(TODAY())-1)&gt;5,"REVIEW","-"),"")</f>
        <v/>
      </c>
      <c r="BE105" s="278" t="str">
        <f ca="1">IFERROR(IF(TasksTable[[#This Row],[Required Completion Date]]-(TODAY()-WEEKDAY(TODAY())-1)&gt;5,"REVIEW","-"),"")</f>
        <v>REVIEW</v>
      </c>
      <c r="BF105" s="278" t="str">
        <f ca="1">IFERROR(IF(TasksTable[[#This Row],[% Complete]]&lt;(TODAY()-TasksTable[[#This Row],[Start Date (Calculated)]])/TasksTable[[#This Row],[Days to Accomplish]],"REVIEW","-"),"-")</f>
        <v>-</v>
      </c>
    </row>
    <row r="106" spans="1:58" ht="45" x14ac:dyDescent="0.2">
      <c r="A106" s="262" t="s">
        <v>313</v>
      </c>
      <c r="B106" s="263" t="s">
        <v>703</v>
      </c>
      <c r="C106" s="201" t="s">
        <v>714</v>
      </c>
      <c r="D106" s="180" t="s">
        <v>96</v>
      </c>
      <c r="E106" s="204" t="s">
        <v>674</v>
      </c>
      <c r="F106" s="181" t="s">
        <v>176</v>
      </c>
      <c r="G106" s="181"/>
      <c r="H106" s="161" t="s">
        <v>680</v>
      </c>
      <c r="I106" s="270">
        <v>42582</v>
      </c>
      <c r="J106" s="181"/>
      <c r="K106" s="184">
        <v>42566</v>
      </c>
      <c r="L106" s="245">
        <v>0</v>
      </c>
      <c r="M106" s="181"/>
      <c r="N106" s="181"/>
      <c r="O106" s="181" t="s">
        <v>466</v>
      </c>
      <c r="P106" s="181" t="s">
        <v>179</v>
      </c>
      <c r="Q106" s="181"/>
      <c r="R106" s="184"/>
      <c r="S106" s="181"/>
      <c r="T106" s="181"/>
      <c r="U106" s="181"/>
      <c r="V106" s="181"/>
      <c r="W106" s="181"/>
      <c r="X106" s="181"/>
      <c r="Y106" s="181"/>
      <c r="Z106" s="181"/>
      <c r="AA106" s="181"/>
      <c r="AB106" s="181"/>
      <c r="AC106" s="181"/>
      <c r="AD106" s="181"/>
      <c r="AE106" s="181"/>
      <c r="AF106" s="181"/>
      <c r="AG106" s="181"/>
      <c r="AH106" s="181"/>
      <c r="AI106" s="181"/>
      <c r="AJ106" s="181"/>
      <c r="AK106" s="181"/>
      <c r="AL106" s="181"/>
      <c r="AM106" s="181"/>
      <c r="AN106" s="181"/>
      <c r="AO106" s="181"/>
      <c r="AP106" s="181"/>
      <c r="AQ106" s="181"/>
      <c r="AR106" s="181"/>
      <c r="AS106" s="181"/>
      <c r="AT106" s="181"/>
      <c r="AU106" s="181"/>
      <c r="AV106" s="181"/>
      <c r="AW106" s="181"/>
      <c r="AX106" s="171" t="str">
        <f ca="1">IF(AND('Project Plan(s) - {AT}'!$P106&lt;&gt;"On Track",'Project Plan(s) - {AT}'!$K106&lt;TODAY()+7),"Review","No  Review")</f>
        <v>No  Review</v>
      </c>
      <c r="AY106" s="181"/>
      <c r="AZ106" s="181"/>
      <c r="BA106" s="181"/>
      <c r="BB106" s="181"/>
      <c r="BC106" s="203"/>
      <c r="BD106" s="278" t="str">
        <f ca="1">IFERROR(IF(TasksTable[[#This Row],[Start Date (Calculated)]]-(TODAY()-WEEKDAY(TODAY())-1)&gt;5,"REVIEW","-"),"")</f>
        <v>REVIEW</v>
      </c>
      <c r="BE106" s="278" t="str">
        <f ca="1">IFERROR(IF(TasksTable[[#This Row],[Required Completion Date]]-(TODAY()-WEEKDAY(TODAY())-1)&gt;5,"REVIEW","-"),"")</f>
        <v>REVIEW</v>
      </c>
      <c r="BF106" s="278" t="str">
        <f ca="1">IFERROR(IF(TasksTable[[#This Row],[% Complete]]&lt;(TODAY()-TasksTable[[#This Row],[Start Date (Calculated)]])/TasksTable[[#This Row],[Days to Accomplish]],"REVIEW","-"),"-")</f>
        <v>-</v>
      </c>
    </row>
    <row r="107" spans="1:58" ht="30" x14ac:dyDescent="0.2">
      <c r="A107" s="262" t="s">
        <v>309</v>
      </c>
      <c r="B107" s="211" t="s">
        <v>765</v>
      </c>
      <c r="C107" s="201" t="s">
        <v>735</v>
      </c>
      <c r="D107" s="180" t="s">
        <v>420</v>
      </c>
      <c r="E107" s="180" t="s">
        <v>733</v>
      </c>
      <c r="F107" s="181" t="s">
        <v>176</v>
      </c>
      <c r="G107" s="181"/>
      <c r="H107" s="182" t="s">
        <v>734</v>
      </c>
      <c r="I107" s="182">
        <v>42520</v>
      </c>
      <c r="J107" s="181"/>
      <c r="K107" s="184">
        <v>42460</v>
      </c>
      <c r="L107" s="245">
        <v>0</v>
      </c>
      <c r="M107" s="181"/>
      <c r="N107" s="181"/>
      <c r="O107" s="181" t="s">
        <v>563</v>
      </c>
      <c r="P107" s="181" t="s">
        <v>179</v>
      </c>
      <c r="Q107" s="181"/>
      <c r="R107" s="184"/>
      <c r="S107" s="181"/>
      <c r="T107" s="181"/>
      <c r="U107" s="181"/>
      <c r="V107" s="181"/>
      <c r="W107" s="181"/>
      <c r="X107" s="181"/>
      <c r="Y107" s="181"/>
      <c r="Z107" s="181"/>
      <c r="AA107" s="181"/>
      <c r="AB107" s="181"/>
      <c r="AC107" s="181"/>
      <c r="AD107" s="181"/>
      <c r="AE107" s="181"/>
      <c r="AF107" s="181"/>
      <c r="AG107" s="181"/>
      <c r="AH107" s="181"/>
      <c r="AI107" s="181"/>
      <c r="AJ107" s="181"/>
      <c r="AK107" s="181"/>
      <c r="AL107" s="181"/>
      <c r="AM107" s="181"/>
      <c r="AN107" s="181"/>
      <c r="AO107" s="181"/>
      <c r="AP107" s="181"/>
      <c r="AQ107" s="181"/>
      <c r="AR107" s="181"/>
      <c r="AS107" s="181"/>
      <c r="AT107" s="181"/>
      <c r="AU107" s="181"/>
      <c r="AV107" s="181"/>
      <c r="AW107" s="181"/>
      <c r="AX107" s="171" t="str">
        <f ca="1">IF(AND('Project Plan(s) - {AT}'!$P107&lt;&gt;"On Track",'Project Plan(s) - {AT}'!$K107&lt;TODAY()+7),"Review","No  Review")</f>
        <v>No  Review</v>
      </c>
      <c r="AY107" s="181"/>
      <c r="AZ107" s="181"/>
      <c r="BA107" s="181"/>
      <c r="BB107" s="181"/>
      <c r="BC107" s="203"/>
      <c r="BD107" s="278" t="str">
        <f ca="1">IFERROR(IF(TasksTable[[#This Row],[Start Date (Calculated)]]-(TODAY()-WEEKDAY(TODAY())-1)&gt;5,"REVIEW","-"),"")</f>
        <v>REVIEW</v>
      </c>
      <c r="BE107" s="278" t="str">
        <f ca="1">IFERROR(IF(TasksTable[[#This Row],[Required Completion Date]]-(TODAY()-WEEKDAY(TODAY())-1)&gt;5,"REVIEW","-"),"")</f>
        <v>REVIEW</v>
      </c>
      <c r="BF107" s="278" t="str">
        <f ca="1">IFERROR(IF(TasksTable[[#This Row],[% Complete]]&lt;(TODAY()-TasksTable[[#This Row],[Start Date (Calculated)]])/TasksTable[[#This Row],[Days to Accomplish]],"REVIEW","-"),"-")</f>
        <v>-</v>
      </c>
    </row>
    <row r="108" spans="1:58" ht="60" x14ac:dyDescent="0.2">
      <c r="A108" s="262" t="s">
        <v>705</v>
      </c>
      <c r="B108" s="265"/>
      <c r="C108" s="201" t="s">
        <v>735</v>
      </c>
      <c r="D108" s="180" t="s">
        <v>420</v>
      </c>
      <c r="E108" s="180" t="s">
        <v>738</v>
      </c>
      <c r="F108" s="181" t="s">
        <v>176</v>
      </c>
      <c r="G108" s="181"/>
      <c r="H108" s="182" t="s">
        <v>739</v>
      </c>
      <c r="I108" s="182">
        <v>42475</v>
      </c>
      <c r="J108" s="181"/>
      <c r="K108" s="184">
        <v>42444</v>
      </c>
      <c r="L108" s="245">
        <v>0</v>
      </c>
      <c r="M108" s="181"/>
      <c r="N108" s="181"/>
      <c r="O108" s="181" t="s">
        <v>563</v>
      </c>
      <c r="P108" s="181" t="s">
        <v>179</v>
      </c>
      <c r="Q108" s="181"/>
      <c r="R108" s="184"/>
      <c r="S108" s="181"/>
      <c r="T108" s="181"/>
      <c r="U108" s="181"/>
      <c r="V108" s="181"/>
      <c r="W108" s="181"/>
      <c r="X108" s="181"/>
      <c r="Y108" s="181"/>
      <c r="Z108" s="181"/>
      <c r="AA108" s="181"/>
      <c r="AB108" s="181"/>
      <c r="AC108" s="181"/>
      <c r="AD108" s="181"/>
      <c r="AE108" s="181"/>
      <c r="AF108" s="181"/>
      <c r="AG108" s="181"/>
      <c r="AH108" s="181"/>
      <c r="AI108" s="181"/>
      <c r="AJ108" s="181"/>
      <c r="AK108" s="181"/>
      <c r="AL108" s="181"/>
      <c r="AM108" s="181"/>
      <c r="AN108" s="181"/>
      <c r="AO108" s="181"/>
      <c r="AP108" s="181"/>
      <c r="AQ108" s="181"/>
      <c r="AR108" s="181"/>
      <c r="AS108" s="181"/>
      <c r="AT108" s="181"/>
      <c r="AU108" s="181"/>
      <c r="AV108" s="181"/>
      <c r="AW108" s="181"/>
      <c r="AX108" s="171" t="str">
        <f ca="1">IF(AND('Project Plan(s) - {AT}'!$P108&lt;&gt;"On Track",'Project Plan(s) - {AT}'!$K108&lt;TODAY()+7),"Review","No  Review")</f>
        <v>No  Review</v>
      </c>
      <c r="AY108" s="181"/>
      <c r="AZ108" s="181"/>
      <c r="BA108" s="181"/>
      <c r="BB108" s="181"/>
      <c r="BC108" s="203"/>
      <c r="BD108" s="278" t="str">
        <f ca="1">IFERROR(IF(TasksTable[[#This Row],[Start Date (Calculated)]]-(TODAY()-WEEKDAY(TODAY())-1)&gt;5,"REVIEW","-"),"")</f>
        <v>REVIEW</v>
      </c>
      <c r="BE108" s="278" t="str">
        <f ca="1">IFERROR(IF(TasksTable[[#This Row],[Required Completion Date]]-(TODAY()-WEEKDAY(TODAY())-1)&gt;5,"REVIEW","-"),"")</f>
        <v>REVIEW</v>
      </c>
      <c r="BF108" s="278" t="str">
        <f ca="1">IFERROR(IF(TasksTable[[#This Row],[% Complete]]&lt;(TODAY()-TasksTable[[#This Row],[Start Date (Calculated)]])/TasksTable[[#This Row],[Days to Accomplish]],"REVIEW","-"),"-")</f>
        <v>-</v>
      </c>
    </row>
    <row r="109" spans="1:58" ht="60" x14ac:dyDescent="0.2">
      <c r="A109" s="262" t="s">
        <v>708</v>
      </c>
      <c r="B109" s="211"/>
      <c r="C109" s="201" t="s">
        <v>735</v>
      </c>
      <c r="D109" s="180" t="s">
        <v>420</v>
      </c>
      <c r="E109" s="229" t="s">
        <v>740</v>
      </c>
      <c r="F109" s="181" t="s">
        <v>176</v>
      </c>
      <c r="G109" s="181"/>
      <c r="H109" s="182" t="s">
        <v>741</v>
      </c>
      <c r="I109" s="182">
        <v>42460</v>
      </c>
      <c r="J109" s="181"/>
      <c r="K109" s="184">
        <v>42430</v>
      </c>
      <c r="L109" s="245">
        <v>0</v>
      </c>
      <c r="M109" s="181"/>
      <c r="N109" s="181"/>
      <c r="O109" s="181" t="s">
        <v>563</v>
      </c>
      <c r="P109" s="181" t="s">
        <v>179</v>
      </c>
      <c r="Q109" s="181"/>
      <c r="R109" s="184"/>
      <c r="S109" s="181"/>
      <c r="T109" s="181"/>
      <c r="U109" s="181"/>
      <c r="V109" s="181"/>
      <c r="W109" s="181"/>
      <c r="X109" s="181"/>
      <c r="Y109" s="181"/>
      <c r="Z109" s="181"/>
      <c r="AA109" s="181"/>
      <c r="AB109" s="181"/>
      <c r="AC109" s="181"/>
      <c r="AD109" s="181"/>
      <c r="AE109" s="181"/>
      <c r="AF109" s="181"/>
      <c r="AG109" s="181"/>
      <c r="AH109" s="181"/>
      <c r="AI109" s="181"/>
      <c r="AJ109" s="181"/>
      <c r="AK109" s="181"/>
      <c r="AL109" s="181"/>
      <c r="AM109" s="181"/>
      <c r="AN109" s="181"/>
      <c r="AO109" s="181"/>
      <c r="AP109" s="181"/>
      <c r="AQ109" s="181"/>
      <c r="AR109" s="181"/>
      <c r="AS109" s="181"/>
      <c r="AT109" s="181"/>
      <c r="AU109" s="181"/>
      <c r="AV109" s="181"/>
      <c r="AW109" s="181"/>
      <c r="AX109" s="171" t="str">
        <f ca="1">IF(AND('Project Plan(s) - {AT}'!$P109&lt;&gt;"On Track",'Project Plan(s) - {AT}'!$K109&lt;TODAY()+7),"Review","No  Review")</f>
        <v>No  Review</v>
      </c>
      <c r="AY109" s="181"/>
      <c r="AZ109" s="181"/>
      <c r="BA109" s="181"/>
      <c r="BB109" s="181"/>
      <c r="BC109" s="203"/>
      <c r="BD109" s="278" t="str">
        <f ca="1">IFERROR(IF(TasksTable[[#This Row],[Start Date (Calculated)]]-(TODAY()-WEEKDAY(TODAY())-1)&gt;5,"REVIEW","-"),"")</f>
        <v>REVIEW</v>
      </c>
      <c r="BE109" s="278" t="str">
        <f ca="1">IFERROR(IF(TasksTable[[#This Row],[Required Completion Date]]-(TODAY()-WEEKDAY(TODAY())-1)&gt;5,"REVIEW","-"),"")</f>
        <v>REVIEW</v>
      </c>
      <c r="BF109" s="278" t="str">
        <f ca="1">IFERROR(IF(TasksTable[[#This Row],[% Complete]]&lt;(TODAY()-TasksTable[[#This Row],[Start Date (Calculated)]])/TasksTable[[#This Row],[Days to Accomplish]],"REVIEW","-"),"-")</f>
        <v>-</v>
      </c>
    </row>
    <row r="110" spans="1:58" ht="60" x14ac:dyDescent="0.2">
      <c r="A110" s="262" t="s">
        <v>309</v>
      </c>
      <c r="B110" s="265" t="s">
        <v>771</v>
      </c>
      <c r="C110" s="201" t="s">
        <v>735</v>
      </c>
      <c r="D110" s="180" t="s">
        <v>420</v>
      </c>
      <c r="E110" s="229" t="s">
        <v>742</v>
      </c>
      <c r="F110" s="181" t="s">
        <v>176</v>
      </c>
      <c r="G110" s="181"/>
      <c r="H110" s="182" t="s">
        <v>737</v>
      </c>
      <c r="I110" s="182">
        <v>42460</v>
      </c>
      <c r="J110" s="181"/>
      <c r="K110" s="184">
        <v>42444</v>
      </c>
      <c r="L110" s="245">
        <v>0</v>
      </c>
      <c r="M110" s="181"/>
      <c r="N110" s="181"/>
      <c r="O110" s="181" t="s">
        <v>563</v>
      </c>
      <c r="P110" s="181" t="s">
        <v>179</v>
      </c>
      <c r="Q110" s="181"/>
      <c r="R110" s="184"/>
      <c r="S110" s="181"/>
      <c r="T110" s="181"/>
      <c r="U110" s="181"/>
      <c r="V110" s="181"/>
      <c r="W110" s="181"/>
      <c r="X110" s="181"/>
      <c r="Y110" s="181"/>
      <c r="Z110" s="181"/>
      <c r="AA110" s="181"/>
      <c r="AB110" s="181"/>
      <c r="AC110" s="181"/>
      <c r="AD110" s="181"/>
      <c r="AE110" s="181"/>
      <c r="AF110" s="181"/>
      <c r="AG110" s="181"/>
      <c r="AH110" s="181"/>
      <c r="AI110" s="181"/>
      <c r="AJ110" s="181"/>
      <c r="AK110" s="181"/>
      <c r="AL110" s="181"/>
      <c r="AM110" s="181"/>
      <c r="AN110" s="181"/>
      <c r="AO110" s="181"/>
      <c r="AP110" s="181"/>
      <c r="AQ110" s="181"/>
      <c r="AR110" s="181"/>
      <c r="AS110" s="181"/>
      <c r="AT110" s="181"/>
      <c r="AU110" s="181"/>
      <c r="AV110" s="181"/>
      <c r="AW110" s="181"/>
      <c r="AX110" s="171" t="str">
        <f ca="1">IF(AND('Project Plan(s) - {AT}'!$P110&lt;&gt;"On Track",'Project Plan(s) - {AT}'!$K110&lt;TODAY()+7),"Review","No  Review")</f>
        <v>No  Review</v>
      </c>
      <c r="AY110" s="181"/>
      <c r="AZ110" s="181"/>
      <c r="BA110" s="181"/>
      <c r="BB110" s="181"/>
      <c r="BC110" s="203"/>
      <c r="BD110" s="278" t="str">
        <f ca="1">IFERROR(IF(TasksTable[[#This Row],[Start Date (Calculated)]]-(TODAY()-WEEKDAY(TODAY())-1)&gt;5,"REVIEW","-"),"")</f>
        <v>REVIEW</v>
      </c>
      <c r="BE110" s="278" t="str">
        <f ca="1">IFERROR(IF(TasksTable[[#This Row],[Required Completion Date]]-(TODAY()-WEEKDAY(TODAY())-1)&gt;5,"REVIEW","-"),"")</f>
        <v>REVIEW</v>
      </c>
      <c r="BF110" s="278" t="str">
        <f ca="1">IFERROR(IF(TasksTable[[#This Row],[% Complete]]&lt;(TODAY()-TasksTable[[#This Row],[Start Date (Calculated)]])/TasksTable[[#This Row],[Days to Accomplish]],"REVIEW","-"),"-")</f>
        <v>-</v>
      </c>
    </row>
    <row r="111" spans="1:58" ht="45" x14ac:dyDescent="0.2">
      <c r="A111" s="262" t="s">
        <v>708</v>
      </c>
      <c r="B111" s="211"/>
      <c r="C111" s="201" t="s">
        <v>735</v>
      </c>
      <c r="D111" s="180" t="s">
        <v>420</v>
      </c>
      <c r="E111" s="229" t="s">
        <v>743</v>
      </c>
      <c r="F111" s="181" t="s">
        <v>176</v>
      </c>
      <c r="G111" s="181"/>
      <c r="H111" s="182" t="s">
        <v>744</v>
      </c>
      <c r="I111" s="182">
        <v>42460</v>
      </c>
      <c r="J111" s="181"/>
      <c r="K111" s="184">
        <v>42415</v>
      </c>
      <c r="L111" s="245">
        <v>0.2</v>
      </c>
      <c r="M111" s="181"/>
      <c r="N111" s="181"/>
      <c r="O111" s="181" t="s">
        <v>563</v>
      </c>
      <c r="P111" s="181" t="s">
        <v>513</v>
      </c>
      <c r="Q111" s="181"/>
      <c r="R111" s="184"/>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1"/>
      <c r="AT111" s="181"/>
      <c r="AU111" s="181"/>
      <c r="AV111" s="181"/>
      <c r="AW111" s="181"/>
      <c r="AX111" s="171" t="str">
        <f ca="1">IF(AND('Project Plan(s) - {AT}'!$P111&lt;&gt;"On Track",'Project Plan(s) - {AT}'!$K111&lt;TODAY()+7),"Review","No  Review")</f>
        <v>No  Review</v>
      </c>
      <c r="AY111" s="181"/>
      <c r="AZ111" s="181"/>
      <c r="BA111" s="181"/>
      <c r="BB111" s="181"/>
      <c r="BC111" s="203"/>
      <c r="BD111" s="278" t="str">
        <f ca="1">IFERROR(IF(TasksTable[[#This Row],[Start Date (Calculated)]]-(TODAY()-WEEKDAY(TODAY())-1)&gt;5,"REVIEW","-"),"")</f>
        <v>-</v>
      </c>
      <c r="BE111" s="278" t="str">
        <f ca="1">IFERROR(IF(TasksTable[[#This Row],[Required Completion Date]]-(TODAY()-WEEKDAY(TODAY())-1)&gt;5,"REVIEW","-"),"")</f>
        <v>REVIEW</v>
      </c>
      <c r="BF111" s="278" t="str">
        <f ca="1">IFERROR(IF(TasksTable[[#This Row],[% Complete]]&lt;(TODAY()-TasksTable[[#This Row],[Start Date (Calculated)]])/TasksTable[[#This Row],[Days to Accomplish]],"REVIEW","-"),"-")</f>
        <v>-</v>
      </c>
    </row>
    <row r="112" spans="1:58" ht="45" x14ac:dyDescent="0.2">
      <c r="A112" s="262" t="s">
        <v>319</v>
      </c>
      <c r="B112" s="265"/>
      <c r="C112" s="201" t="s">
        <v>735</v>
      </c>
      <c r="D112" s="180" t="s">
        <v>420</v>
      </c>
      <c r="E112" s="229" t="s">
        <v>745</v>
      </c>
      <c r="F112" s="181" t="s">
        <v>176</v>
      </c>
      <c r="G112" s="181"/>
      <c r="H112" s="182" t="s">
        <v>746</v>
      </c>
      <c r="I112" s="182">
        <v>42475</v>
      </c>
      <c r="J112" s="181"/>
      <c r="K112" s="184">
        <v>42415</v>
      </c>
      <c r="L112" s="245">
        <v>0.05</v>
      </c>
      <c r="M112" s="181"/>
      <c r="N112" s="181"/>
      <c r="O112" s="181" t="s">
        <v>563</v>
      </c>
      <c r="P112" s="181" t="s">
        <v>513</v>
      </c>
      <c r="Q112" s="181"/>
      <c r="R112" s="184"/>
      <c r="S112" s="181"/>
      <c r="T112" s="181"/>
      <c r="U112" s="181"/>
      <c r="V112" s="181"/>
      <c r="W112" s="181"/>
      <c r="X112" s="181"/>
      <c r="Y112" s="181"/>
      <c r="Z112" s="181"/>
      <c r="AA112" s="181"/>
      <c r="AB112" s="181"/>
      <c r="AC112" s="181"/>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71" t="str">
        <f ca="1">IF(AND('Project Plan(s) - {AT}'!$P112&lt;&gt;"On Track",'Project Plan(s) - {AT}'!$K112&lt;TODAY()+7),"Review","No  Review")</f>
        <v>No  Review</v>
      </c>
      <c r="AY112" s="181"/>
      <c r="AZ112" s="181"/>
      <c r="BA112" s="181"/>
      <c r="BB112" s="181"/>
      <c r="BC112" s="203"/>
      <c r="BD112" s="278" t="str">
        <f ca="1">IFERROR(IF(TasksTable[[#This Row],[Start Date (Calculated)]]-(TODAY()-WEEKDAY(TODAY())-1)&gt;5,"REVIEW","-"),"")</f>
        <v>-</v>
      </c>
      <c r="BE112" s="278" t="str">
        <f ca="1">IFERROR(IF(TasksTable[[#This Row],[Required Completion Date]]-(TODAY()-WEEKDAY(TODAY())-1)&gt;5,"REVIEW","-"),"")</f>
        <v>REVIEW</v>
      </c>
      <c r="BF112" s="278" t="str">
        <f ca="1">IFERROR(IF(TasksTable[[#This Row],[% Complete]]&lt;(TODAY()-TasksTable[[#This Row],[Start Date (Calculated)]])/TasksTable[[#This Row],[Days to Accomplish]],"REVIEW","-"),"-")</f>
        <v>-</v>
      </c>
    </row>
    <row r="113" spans="1:58" ht="30" x14ac:dyDescent="0.2">
      <c r="A113" s="262" t="s">
        <v>309</v>
      </c>
      <c r="B113" s="211" t="s">
        <v>766</v>
      </c>
      <c r="C113" s="201" t="s">
        <v>735</v>
      </c>
      <c r="D113" s="180" t="s">
        <v>420</v>
      </c>
      <c r="E113" s="229" t="s">
        <v>747</v>
      </c>
      <c r="F113" s="181" t="s">
        <v>176</v>
      </c>
      <c r="G113" s="181"/>
      <c r="H113" s="182" t="s">
        <v>749</v>
      </c>
      <c r="I113" s="182">
        <v>42475</v>
      </c>
      <c r="J113" s="181"/>
      <c r="K113" s="184">
        <v>42444</v>
      </c>
      <c r="L113" s="245">
        <v>0</v>
      </c>
      <c r="M113" s="181"/>
      <c r="N113" s="181"/>
      <c r="O113" s="181" t="s">
        <v>563</v>
      </c>
      <c r="P113" s="181" t="s">
        <v>179</v>
      </c>
      <c r="Q113" s="181"/>
      <c r="R113" s="184"/>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1"/>
      <c r="AW113" s="181"/>
      <c r="AX113" s="171" t="str">
        <f ca="1">IF(AND('Project Plan(s) - {AT}'!$P113&lt;&gt;"On Track",'Project Plan(s) - {AT}'!$K113&lt;TODAY()+7),"Review","No  Review")</f>
        <v>No  Review</v>
      </c>
      <c r="AY113" s="181"/>
      <c r="AZ113" s="181"/>
      <c r="BA113" s="181"/>
      <c r="BB113" s="181"/>
      <c r="BC113" s="203"/>
      <c r="BD113" s="278" t="str">
        <f ca="1">IFERROR(IF(TasksTable[[#This Row],[Start Date (Calculated)]]-(TODAY()-WEEKDAY(TODAY())-1)&gt;5,"REVIEW","-"),"")</f>
        <v>REVIEW</v>
      </c>
      <c r="BE113" s="278" t="str">
        <f ca="1">IFERROR(IF(TasksTable[[#This Row],[Required Completion Date]]-(TODAY()-WEEKDAY(TODAY())-1)&gt;5,"REVIEW","-"),"")</f>
        <v>REVIEW</v>
      </c>
      <c r="BF113" s="278" t="str">
        <f ca="1">IFERROR(IF(TasksTable[[#This Row],[% Complete]]&lt;(TODAY()-TasksTable[[#This Row],[Start Date (Calculated)]])/TasksTable[[#This Row],[Days to Accomplish]],"REVIEW","-"),"-")</f>
        <v>-</v>
      </c>
    </row>
    <row r="114" spans="1:58" ht="45" x14ac:dyDescent="0.2">
      <c r="A114" s="262" t="s">
        <v>320</v>
      </c>
      <c r="B114" s="265"/>
      <c r="C114" s="201" t="s">
        <v>735</v>
      </c>
      <c r="D114" s="180" t="s">
        <v>420</v>
      </c>
      <c r="E114" s="232" t="s">
        <v>748</v>
      </c>
      <c r="F114" s="181" t="s">
        <v>176</v>
      </c>
      <c r="G114" s="181"/>
      <c r="H114" s="182" t="s">
        <v>736</v>
      </c>
      <c r="I114" s="182">
        <v>42521</v>
      </c>
      <c r="J114" s="181"/>
      <c r="K114" s="184">
        <v>42444</v>
      </c>
      <c r="L114" s="245">
        <v>0</v>
      </c>
      <c r="M114" s="205"/>
      <c r="N114" s="205"/>
      <c r="O114" s="181" t="s">
        <v>563</v>
      </c>
      <c r="P114" s="181" t="s">
        <v>179</v>
      </c>
      <c r="Q114" s="181"/>
      <c r="R114" s="184"/>
      <c r="S114" s="181"/>
      <c r="T114" s="181"/>
      <c r="U114" s="181"/>
      <c r="V114" s="181"/>
      <c r="W114" s="181"/>
      <c r="X114" s="181"/>
      <c r="Y114" s="181"/>
      <c r="Z114" s="181"/>
      <c r="AA114" s="181"/>
      <c r="AB114" s="181"/>
      <c r="AC114" s="181"/>
      <c r="AD114" s="181"/>
      <c r="AE114" s="181"/>
      <c r="AF114" s="181"/>
      <c r="AG114" s="181"/>
      <c r="AH114" s="181"/>
      <c r="AI114" s="181"/>
      <c r="AJ114" s="181"/>
      <c r="AK114" s="181"/>
      <c r="AL114" s="181"/>
      <c r="AM114" s="181"/>
      <c r="AN114" s="181"/>
      <c r="AO114" s="181"/>
      <c r="AP114" s="181"/>
      <c r="AQ114" s="181"/>
      <c r="AR114" s="181"/>
      <c r="AS114" s="181"/>
      <c r="AT114" s="181"/>
      <c r="AU114" s="181"/>
      <c r="AV114" s="181"/>
      <c r="AW114" s="181"/>
      <c r="AX114" s="171" t="str">
        <f ca="1">IF(AND('Project Plan(s) - {AT}'!$P114&lt;&gt;"On Track",'Project Plan(s) - {AT}'!$K114&lt;TODAY()+7),"Review","No  Review")</f>
        <v>No  Review</v>
      </c>
      <c r="AY114" s="181"/>
      <c r="AZ114" s="181"/>
      <c r="BA114" s="181"/>
      <c r="BB114" s="181"/>
      <c r="BC114" s="203"/>
      <c r="BD114" s="278" t="str">
        <f ca="1">IFERROR(IF(TasksTable[[#This Row],[Start Date (Calculated)]]-(TODAY()-WEEKDAY(TODAY())-1)&gt;5,"REVIEW","-"),"")</f>
        <v>REVIEW</v>
      </c>
      <c r="BE114" s="278" t="str">
        <f ca="1">IFERROR(IF(TasksTable[[#This Row],[Required Completion Date]]-(TODAY()-WEEKDAY(TODAY())-1)&gt;5,"REVIEW","-"),"")</f>
        <v>REVIEW</v>
      </c>
      <c r="BF114" s="278" t="str">
        <f ca="1">IFERROR(IF(TasksTable[[#This Row],[% Complete]]&lt;(TODAY()-TasksTable[[#This Row],[Start Date (Calculated)]])/TasksTable[[#This Row],[Days to Accomplish]],"REVIEW","-"),"-")</f>
        <v>-</v>
      </c>
    </row>
    <row r="115" spans="1:58" ht="30" x14ac:dyDescent="0.2">
      <c r="A115" s="272" t="s">
        <v>309</v>
      </c>
      <c r="B115" s="236" t="s">
        <v>767</v>
      </c>
      <c r="C115" s="230" t="s">
        <v>735</v>
      </c>
      <c r="D115" s="180" t="s">
        <v>420</v>
      </c>
      <c r="E115" s="235" t="s">
        <v>660</v>
      </c>
      <c r="F115" s="236" t="s">
        <v>176</v>
      </c>
      <c r="G115" s="237"/>
      <c r="H115" s="238" t="s">
        <v>750</v>
      </c>
      <c r="I115" s="238">
        <v>42510</v>
      </c>
      <c r="J115" s="237"/>
      <c r="K115" s="239">
        <v>42478</v>
      </c>
      <c r="L115" s="245">
        <v>0</v>
      </c>
      <c r="M115" s="231"/>
      <c r="N115" s="133"/>
      <c r="O115" s="181" t="s">
        <v>563</v>
      </c>
      <c r="P115" s="181" t="s">
        <v>179</v>
      </c>
      <c r="Q115" s="241"/>
      <c r="R115" s="242"/>
      <c r="S115" s="237"/>
      <c r="T115" s="237"/>
      <c r="U115" s="237"/>
      <c r="V115" s="237"/>
      <c r="W115" s="243"/>
      <c r="X115" s="237"/>
      <c r="Y115" s="243"/>
      <c r="Z115" s="237"/>
      <c r="AA115" s="237"/>
      <c r="AB115" s="237"/>
      <c r="AC115" s="237"/>
      <c r="AD115" s="237"/>
      <c r="AE115" s="237"/>
      <c r="AF115" s="237"/>
      <c r="AG115" s="237"/>
      <c r="AH115" s="237"/>
      <c r="AI115" s="237"/>
      <c r="AJ115" s="237"/>
      <c r="AK115" s="237"/>
      <c r="AL115" s="237"/>
      <c r="AM115" s="237"/>
      <c r="AN115" s="237"/>
      <c r="AO115" s="237"/>
      <c r="AP115" s="237"/>
      <c r="AQ115" s="237"/>
      <c r="AR115" s="237"/>
      <c r="AS115" s="237"/>
      <c r="AT115" s="237"/>
      <c r="AU115" s="237"/>
      <c r="AV115" s="237"/>
      <c r="AW115" s="237"/>
      <c r="AX115" s="244"/>
      <c r="AY115" s="237"/>
      <c r="AZ115" s="237"/>
      <c r="BA115" s="237"/>
      <c r="BB115" s="241"/>
      <c r="BC115" s="237"/>
      <c r="BD115" s="278" t="str">
        <f ca="1">IFERROR(IF(TasksTable[[#This Row],[Start Date (Calculated)]]-(TODAY()-WEEKDAY(TODAY())-1)&gt;5,"REVIEW","-"),"")</f>
        <v>REVIEW</v>
      </c>
      <c r="BE115" s="278" t="str">
        <f ca="1">IFERROR(IF(TasksTable[[#This Row],[Required Completion Date]]-(TODAY()-WEEKDAY(TODAY())-1)&gt;5,"REVIEW","-"),"")</f>
        <v>REVIEW</v>
      </c>
      <c r="BF115" s="278" t="str">
        <f ca="1">IFERROR(IF(TasksTable[[#This Row],[% Complete]]&lt;(TODAY()-TasksTable[[#This Row],[Start Date (Calculated)]])/TasksTable[[#This Row],[Days to Accomplish]],"REVIEW","-"),"-")</f>
        <v>-</v>
      </c>
    </row>
    <row r="116" spans="1:58" ht="30" x14ac:dyDescent="0.2">
      <c r="A116" s="272" t="s">
        <v>309</v>
      </c>
      <c r="B116" s="236" t="s">
        <v>768</v>
      </c>
      <c r="C116" s="230" t="s">
        <v>735</v>
      </c>
      <c r="D116" s="180" t="s">
        <v>420</v>
      </c>
      <c r="E116" s="235" t="s">
        <v>662</v>
      </c>
      <c r="F116" s="236" t="s">
        <v>176</v>
      </c>
      <c r="G116" s="273"/>
      <c r="H116" s="238" t="s">
        <v>751</v>
      </c>
      <c r="I116" s="238">
        <v>42559</v>
      </c>
      <c r="J116" s="273"/>
      <c r="K116" s="239">
        <v>42513</v>
      </c>
      <c r="L116" s="245">
        <v>0</v>
      </c>
      <c r="M116" s="231"/>
      <c r="N116" s="133"/>
      <c r="O116" s="181" t="s">
        <v>563</v>
      </c>
      <c r="P116" s="181" t="s">
        <v>179</v>
      </c>
      <c r="Q116" s="273"/>
      <c r="R116" s="273"/>
      <c r="S116" s="273"/>
      <c r="T116" s="273"/>
      <c r="U116" s="273"/>
      <c r="V116" s="273"/>
      <c r="W116" s="273"/>
      <c r="X116" s="273"/>
      <c r="Y116" s="273"/>
      <c r="Z116" s="273"/>
      <c r="AA116" s="273"/>
      <c r="AB116" s="273"/>
      <c r="AC116" s="273"/>
      <c r="AD116" s="273"/>
      <c r="AE116" s="273"/>
      <c r="AF116" s="273"/>
      <c r="AG116" s="273"/>
      <c r="AH116" s="273"/>
      <c r="AI116" s="273"/>
      <c r="AJ116" s="273"/>
      <c r="AK116" s="273"/>
      <c r="AL116" s="274"/>
      <c r="AM116" s="274"/>
      <c r="AN116" s="274"/>
      <c r="AO116" s="274"/>
      <c r="AP116" s="274"/>
      <c r="AQ116" s="274"/>
      <c r="AR116" s="274"/>
      <c r="AS116" s="274"/>
      <c r="AT116" s="274"/>
      <c r="AU116" s="274"/>
      <c r="AV116" s="274"/>
      <c r="AW116" s="274"/>
      <c r="AX116" s="274"/>
      <c r="AY116" s="274"/>
      <c r="AZ116" s="274"/>
      <c r="BA116" s="274"/>
      <c r="BB116" s="274"/>
      <c r="BC116" s="274"/>
      <c r="BD116" s="278" t="str">
        <f ca="1">IFERROR(IF(TasksTable[[#This Row],[Start Date (Calculated)]]-(TODAY()-WEEKDAY(TODAY())-1)&gt;5,"REVIEW","-"),"")</f>
        <v>REVIEW</v>
      </c>
      <c r="BE116" s="278" t="str">
        <f ca="1">IFERROR(IF(TasksTable[[#This Row],[Required Completion Date]]-(TODAY()-WEEKDAY(TODAY())-1)&gt;5,"REVIEW","-"),"")</f>
        <v>REVIEW</v>
      </c>
      <c r="BF116" s="278" t="str">
        <f ca="1">IFERROR(IF(TasksTable[[#This Row],[% Complete]]&lt;(TODAY()-TasksTable[[#This Row],[Start Date (Calculated)]])/TasksTable[[#This Row],[Days to Accomplish]],"REVIEW","-"),"-")</f>
        <v>-</v>
      </c>
    </row>
    <row r="117" spans="1:58" ht="45" x14ac:dyDescent="0.2">
      <c r="A117" s="272" t="s">
        <v>309</v>
      </c>
      <c r="B117" s="236" t="s">
        <v>773</v>
      </c>
      <c r="C117" s="230" t="s">
        <v>735</v>
      </c>
      <c r="D117" s="180" t="s">
        <v>420</v>
      </c>
      <c r="E117" s="235" t="s">
        <v>752</v>
      </c>
      <c r="F117" s="236" t="s">
        <v>176</v>
      </c>
      <c r="G117" s="273"/>
      <c r="H117" s="238" t="s">
        <v>753</v>
      </c>
      <c r="I117" s="238">
        <v>42551</v>
      </c>
      <c r="J117" s="273"/>
      <c r="K117" s="239">
        <v>42522</v>
      </c>
      <c r="L117" s="245">
        <v>0</v>
      </c>
      <c r="M117" s="231"/>
      <c r="N117" s="133"/>
      <c r="O117" s="181" t="s">
        <v>563</v>
      </c>
      <c r="P117" s="181" t="s">
        <v>179</v>
      </c>
      <c r="Q117" s="273"/>
      <c r="R117" s="273"/>
      <c r="S117" s="273"/>
      <c r="T117" s="273"/>
      <c r="U117" s="273"/>
      <c r="V117" s="273"/>
      <c r="W117" s="273"/>
      <c r="X117" s="273"/>
      <c r="Y117" s="273"/>
      <c r="Z117" s="273"/>
      <c r="AA117" s="273"/>
      <c r="AB117" s="273"/>
      <c r="AC117" s="273"/>
      <c r="AD117" s="273"/>
      <c r="AE117" s="273"/>
      <c r="AF117" s="273"/>
      <c r="AG117" s="273"/>
      <c r="AH117" s="273"/>
      <c r="AI117" s="273"/>
      <c r="AJ117" s="273"/>
      <c r="AK117" s="273"/>
      <c r="AL117" s="274"/>
      <c r="AM117" s="274"/>
      <c r="AN117" s="274"/>
      <c r="AO117" s="274"/>
      <c r="AP117" s="274"/>
      <c r="AQ117" s="274"/>
      <c r="AR117" s="274"/>
      <c r="AS117" s="274"/>
      <c r="AT117" s="274"/>
      <c r="AU117" s="274"/>
      <c r="AV117" s="274"/>
      <c r="AW117" s="274"/>
      <c r="AX117" s="274"/>
      <c r="AY117" s="274"/>
      <c r="AZ117" s="274"/>
      <c r="BA117" s="274"/>
      <c r="BB117" s="274"/>
      <c r="BC117" s="274"/>
      <c r="BD117" s="278" t="str">
        <f ca="1">IFERROR(IF(TasksTable[[#This Row],[Start Date (Calculated)]]-(TODAY()-WEEKDAY(TODAY())-1)&gt;5,"REVIEW","-"),"")</f>
        <v>REVIEW</v>
      </c>
      <c r="BE117" s="278" t="str">
        <f ca="1">IFERROR(IF(TasksTable[[#This Row],[Required Completion Date]]-(TODAY()-WEEKDAY(TODAY())-1)&gt;5,"REVIEW","-"),"")</f>
        <v>REVIEW</v>
      </c>
      <c r="BF117" s="278" t="str">
        <f ca="1">IFERROR(IF(TasksTable[[#This Row],[% Complete]]&lt;(TODAY()-TasksTable[[#This Row],[Start Date (Calculated)]])/TasksTable[[#This Row],[Days to Accomplish]],"REVIEW","-"),"-")</f>
        <v>-</v>
      </c>
    </row>
    <row r="118" spans="1:58" ht="75" x14ac:dyDescent="0.2">
      <c r="A118" s="272" t="s">
        <v>309</v>
      </c>
      <c r="B118" s="236" t="s">
        <v>772</v>
      </c>
      <c r="C118" s="230" t="s">
        <v>735</v>
      </c>
      <c r="D118" s="180" t="s">
        <v>420</v>
      </c>
      <c r="E118" s="235" t="s">
        <v>754</v>
      </c>
      <c r="F118" s="236" t="s">
        <v>176</v>
      </c>
      <c r="G118" s="273"/>
      <c r="H118" s="238" t="s">
        <v>757</v>
      </c>
      <c r="I118" s="238">
        <v>42582</v>
      </c>
      <c r="J118" s="273"/>
      <c r="K118" s="239">
        <v>42522</v>
      </c>
      <c r="L118" s="245">
        <v>0</v>
      </c>
      <c r="M118" s="231"/>
      <c r="N118" s="133"/>
      <c r="O118" s="181" t="s">
        <v>563</v>
      </c>
      <c r="P118" s="181" t="s">
        <v>179</v>
      </c>
      <c r="Q118" s="273"/>
      <c r="R118" s="273"/>
      <c r="S118" s="273"/>
      <c r="T118" s="273"/>
      <c r="U118" s="273"/>
      <c r="V118" s="273"/>
      <c r="W118" s="273"/>
      <c r="X118" s="273"/>
      <c r="Y118" s="273"/>
      <c r="Z118" s="273"/>
      <c r="AA118" s="273"/>
      <c r="AB118" s="273"/>
      <c r="AC118" s="273"/>
      <c r="AD118" s="273"/>
      <c r="AE118" s="273"/>
      <c r="AF118" s="273"/>
      <c r="AG118" s="273"/>
      <c r="AH118" s="273"/>
      <c r="AI118" s="273"/>
      <c r="AJ118" s="273"/>
      <c r="AK118" s="273"/>
      <c r="AL118" s="274"/>
      <c r="AM118" s="274"/>
      <c r="AN118" s="274"/>
      <c r="AO118" s="274"/>
      <c r="AP118" s="274"/>
      <c r="AQ118" s="274"/>
      <c r="AR118" s="274"/>
      <c r="AS118" s="274"/>
      <c r="AT118" s="274"/>
      <c r="AU118" s="274"/>
      <c r="AV118" s="274"/>
      <c r="AW118" s="274"/>
      <c r="AX118" s="274"/>
      <c r="AY118" s="274"/>
      <c r="AZ118" s="274"/>
      <c r="BA118" s="274"/>
      <c r="BB118" s="274"/>
      <c r="BC118" s="274"/>
      <c r="BD118" s="278" t="str">
        <f ca="1">IFERROR(IF(TasksTable[[#This Row],[Start Date (Calculated)]]-(TODAY()-WEEKDAY(TODAY())-1)&gt;5,"REVIEW","-"),"")</f>
        <v>REVIEW</v>
      </c>
      <c r="BE118" s="278" t="str">
        <f ca="1">IFERROR(IF(TasksTable[[#This Row],[Required Completion Date]]-(TODAY()-WEEKDAY(TODAY())-1)&gt;5,"REVIEW","-"),"")</f>
        <v>REVIEW</v>
      </c>
      <c r="BF118" s="278" t="str">
        <f ca="1">IFERROR(IF(TasksTable[[#This Row],[% Complete]]&lt;(TODAY()-TasksTable[[#This Row],[Start Date (Calculated)]])/TasksTable[[#This Row],[Days to Accomplish]],"REVIEW","-"),"-")</f>
        <v>-</v>
      </c>
    </row>
    <row r="119" spans="1:58" ht="30" x14ac:dyDescent="0.2">
      <c r="A119" s="272" t="s">
        <v>317</v>
      </c>
      <c r="B119" s="236"/>
      <c r="C119" s="230" t="s">
        <v>735</v>
      </c>
      <c r="D119" s="180" t="s">
        <v>420</v>
      </c>
      <c r="E119" s="235" t="s">
        <v>755</v>
      </c>
      <c r="F119" s="236" t="s">
        <v>176</v>
      </c>
      <c r="G119" s="273"/>
      <c r="H119" s="238" t="s">
        <v>758</v>
      </c>
      <c r="I119" s="238">
        <v>42566</v>
      </c>
      <c r="J119" s="273"/>
      <c r="K119" s="239">
        <v>42536</v>
      </c>
      <c r="L119" s="245">
        <v>0</v>
      </c>
      <c r="M119" s="231"/>
      <c r="N119" s="133"/>
      <c r="O119" s="181" t="s">
        <v>563</v>
      </c>
      <c r="P119" s="181" t="s">
        <v>179</v>
      </c>
      <c r="Q119" s="273"/>
      <c r="R119" s="273"/>
      <c r="S119" s="273"/>
      <c r="T119" s="273"/>
      <c r="U119" s="273"/>
      <c r="V119" s="273"/>
      <c r="W119" s="273"/>
      <c r="X119" s="273"/>
      <c r="Y119" s="273"/>
      <c r="Z119" s="273"/>
      <c r="AA119" s="273"/>
      <c r="AB119" s="273"/>
      <c r="AC119" s="273"/>
      <c r="AD119" s="273"/>
      <c r="AE119" s="273"/>
      <c r="AF119" s="273"/>
      <c r="AG119" s="273"/>
      <c r="AH119" s="273"/>
      <c r="AI119" s="273"/>
      <c r="AJ119" s="273"/>
      <c r="AK119" s="273"/>
      <c r="AL119" s="274"/>
      <c r="AM119" s="274"/>
      <c r="AN119" s="274"/>
      <c r="AO119" s="274"/>
      <c r="AP119" s="274"/>
      <c r="AQ119" s="274"/>
      <c r="AR119" s="274"/>
      <c r="AS119" s="274"/>
      <c r="AT119" s="274"/>
      <c r="AU119" s="274"/>
      <c r="AV119" s="274"/>
      <c r="AW119" s="274"/>
      <c r="AX119" s="274"/>
      <c r="AY119" s="274"/>
      <c r="AZ119" s="274"/>
      <c r="BA119" s="274"/>
      <c r="BB119" s="274"/>
      <c r="BC119" s="274"/>
      <c r="BD119" s="278" t="str">
        <f ca="1">IFERROR(IF(TasksTable[[#This Row],[Start Date (Calculated)]]-(TODAY()-WEEKDAY(TODAY())-1)&gt;5,"REVIEW","-"),"")</f>
        <v>REVIEW</v>
      </c>
      <c r="BE119" s="278" t="str">
        <f ca="1">IFERROR(IF(TasksTable[[#This Row],[Required Completion Date]]-(TODAY()-WEEKDAY(TODAY())-1)&gt;5,"REVIEW","-"),"")</f>
        <v>REVIEW</v>
      </c>
      <c r="BF119" s="278" t="str">
        <f ca="1">IFERROR(IF(TasksTable[[#This Row],[% Complete]]&lt;(TODAY()-TasksTable[[#This Row],[Start Date (Calculated)]])/TasksTable[[#This Row],[Days to Accomplish]],"REVIEW","-"),"-")</f>
        <v>-</v>
      </c>
    </row>
    <row r="120" spans="1:58" ht="45" x14ac:dyDescent="0.2">
      <c r="A120" s="272" t="s">
        <v>708</v>
      </c>
      <c r="B120" s="236"/>
      <c r="C120" s="230" t="s">
        <v>735</v>
      </c>
      <c r="D120" s="180" t="s">
        <v>420</v>
      </c>
      <c r="E120" s="235" t="s">
        <v>756</v>
      </c>
      <c r="F120" s="236" t="s">
        <v>176</v>
      </c>
      <c r="G120" s="273"/>
      <c r="H120" s="238" t="s">
        <v>759</v>
      </c>
      <c r="I120" s="238">
        <v>42583</v>
      </c>
      <c r="J120" s="273"/>
      <c r="K120" s="239">
        <v>42558</v>
      </c>
      <c r="L120" s="245">
        <v>0</v>
      </c>
      <c r="M120" s="231"/>
      <c r="N120" s="133"/>
      <c r="O120" s="181" t="s">
        <v>563</v>
      </c>
      <c r="P120" s="181" t="s">
        <v>179</v>
      </c>
      <c r="Q120" s="273"/>
      <c r="R120" s="273"/>
      <c r="S120" s="273"/>
      <c r="T120" s="273"/>
      <c r="U120" s="273"/>
      <c r="V120" s="273"/>
      <c r="W120" s="273"/>
      <c r="X120" s="273"/>
      <c r="Y120" s="273"/>
      <c r="Z120" s="273"/>
      <c r="AA120" s="273"/>
      <c r="AB120" s="273"/>
      <c r="AC120" s="273"/>
      <c r="AD120" s="273"/>
      <c r="AE120" s="273"/>
      <c r="AF120" s="273"/>
      <c r="AG120" s="273"/>
      <c r="AH120" s="273"/>
      <c r="AI120" s="273"/>
      <c r="AJ120" s="273"/>
      <c r="AK120" s="273"/>
      <c r="AL120" s="274"/>
      <c r="AM120" s="274"/>
      <c r="AN120" s="274"/>
      <c r="AO120" s="274"/>
      <c r="AP120" s="274"/>
      <c r="AQ120" s="274"/>
      <c r="AR120" s="274"/>
      <c r="AS120" s="274"/>
      <c r="AT120" s="274"/>
      <c r="AU120" s="274"/>
      <c r="AV120" s="274"/>
      <c r="AW120" s="274"/>
      <c r="AX120" s="274"/>
      <c r="AY120" s="274"/>
      <c r="AZ120" s="274"/>
      <c r="BA120" s="274"/>
      <c r="BB120" s="274"/>
      <c r="BC120" s="274"/>
      <c r="BD120" s="278" t="str">
        <f ca="1">IFERROR(IF(TasksTable[[#This Row],[Start Date (Calculated)]]-(TODAY()-WEEKDAY(TODAY())-1)&gt;5,"REVIEW","-"),"")</f>
        <v>REVIEW</v>
      </c>
      <c r="BE120" s="278" t="str">
        <f ca="1">IFERROR(IF(TasksTable[[#This Row],[Required Completion Date]]-(TODAY()-WEEKDAY(TODAY())-1)&gt;5,"REVIEW","-"),"")</f>
        <v>REVIEW</v>
      </c>
      <c r="BF120" s="278" t="str">
        <f ca="1">IFERROR(IF(TasksTable[[#This Row],[% Complete]]&lt;(TODAY()-TasksTable[[#This Row],[Start Date (Calculated)]])/TasksTable[[#This Row],[Days to Accomplish]],"REVIEW","-"),"-")</f>
        <v>-</v>
      </c>
    </row>
    <row r="121" spans="1:58" ht="60" x14ac:dyDescent="0.2">
      <c r="A121" s="272" t="s">
        <v>309</v>
      </c>
      <c r="B121" s="236" t="s">
        <v>769</v>
      </c>
      <c r="C121" s="230" t="s">
        <v>735</v>
      </c>
      <c r="D121" s="180" t="s">
        <v>420</v>
      </c>
      <c r="E121" s="235" t="s">
        <v>760</v>
      </c>
      <c r="F121" s="236" t="s">
        <v>176</v>
      </c>
      <c r="G121" s="273"/>
      <c r="H121" s="238" t="s">
        <v>732</v>
      </c>
      <c r="I121" s="238">
        <v>42643</v>
      </c>
      <c r="J121" s="273"/>
      <c r="K121" s="239">
        <v>42582</v>
      </c>
      <c r="L121" s="245">
        <v>0</v>
      </c>
      <c r="M121" s="231"/>
      <c r="N121" s="133"/>
      <c r="O121" s="181" t="s">
        <v>563</v>
      </c>
      <c r="P121" s="181" t="s">
        <v>179</v>
      </c>
      <c r="Q121" s="273"/>
      <c r="R121" s="273"/>
      <c r="S121" s="273"/>
      <c r="T121" s="273"/>
      <c r="U121" s="273"/>
      <c r="V121" s="273"/>
      <c r="W121" s="273"/>
      <c r="X121" s="273"/>
      <c r="Y121" s="273"/>
      <c r="Z121" s="273"/>
      <c r="AA121" s="273"/>
      <c r="AB121" s="273"/>
      <c r="AC121" s="273"/>
      <c r="AD121" s="273"/>
      <c r="AE121" s="273"/>
      <c r="AF121" s="273"/>
      <c r="AG121" s="273"/>
      <c r="AH121" s="273"/>
      <c r="AI121" s="273"/>
      <c r="AJ121" s="273"/>
      <c r="AK121" s="273"/>
      <c r="AL121" s="274"/>
      <c r="AM121" s="274"/>
      <c r="AN121" s="274"/>
      <c r="AO121" s="274"/>
      <c r="AP121" s="274"/>
      <c r="AQ121" s="274"/>
      <c r="AR121" s="274"/>
      <c r="AS121" s="274"/>
      <c r="AT121" s="274"/>
      <c r="AU121" s="274"/>
      <c r="AV121" s="274"/>
      <c r="AW121" s="274"/>
      <c r="AX121" s="274"/>
      <c r="AY121" s="274"/>
      <c r="AZ121" s="274"/>
      <c r="BA121" s="274"/>
      <c r="BB121" s="274"/>
      <c r="BC121" s="274"/>
      <c r="BD121" s="278" t="str">
        <f ca="1">IFERROR(IF(TasksTable[[#This Row],[Start Date (Calculated)]]-(TODAY()-WEEKDAY(TODAY())-1)&gt;5,"REVIEW","-"),"")</f>
        <v>REVIEW</v>
      </c>
      <c r="BE121" s="278" t="str">
        <f ca="1">IFERROR(IF(TasksTable[[#This Row],[Required Completion Date]]-(TODAY()-WEEKDAY(TODAY())-1)&gt;5,"REVIEW","-"),"")</f>
        <v>REVIEW</v>
      </c>
      <c r="BF121" s="278" t="str">
        <f ca="1">IFERROR(IF(TasksTable[[#This Row],[% Complete]]&lt;(TODAY()-TasksTable[[#This Row],[Start Date (Calculated)]])/TasksTable[[#This Row],[Days to Accomplish]],"REVIEW","-"),"-")</f>
        <v>-</v>
      </c>
    </row>
    <row r="122" spans="1:58" ht="45" x14ac:dyDescent="0.2">
      <c r="A122" s="272" t="s">
        <v>320</v>
      </c>
      <c r="B122" s="236"/>
      <c r="C122" s="230" t="s">
        <v>735</v>
      </c>
      <c r="D122" s="180" t="s">
        <v>420</v>
      </c>
      <c r="E122" s="235" t="s">
        <v>761</v>
      </c>
      <c r="F122" s="236" t="s">
        <v>176</v>
      </c>
      <c r="G122" s="273"/>
      <c r="H122" s="238" t="s">
        <v>762</v>
      </c>
      <c r="I122" s="238">
        <v>42583</v>
      </c>
      <c r="J122" s="273"/>
      <c r="K122" s="239">
        <v>42491</v>
      </c>
      <c r="L122" s="245">
        <v>0</v>
      </c>
      <c r="M122" s="231"/>
      <c r="N122" s="133"/>
      <c r="O122" s="181" t="s">
        <v>563</v>
      </c>
      <c r="P122" s="181" t="s">
        <v>179</v>
      </c>
      <c r="Q122" s="273"/>
      <c r="R122" s="273"/>
      <c r="S122" s="273"/>
      <c r="T122" s="273"/>
      <c r="U122" s="273"/>
      <c r="V122" s="273"/>
      <c r="W122" s="273"/>
      <c r="X122" s="273"/>
      <c r="Y122" s="273"/>
      <c r="Z122" s="273"/>
      <c r="AA122" s="273"/>
      <c r="AB122" s="273"/>
      <c r="AC122" s="273"/>
      <c r="AD122" s="273"/>
      <c r="AE122" s="273"/>
      <c r="AF122" s="273"/>
      <c r="AG122" s="273"/>
      <c r="AH122" s="273"/>
      <c r="AI122" s="273"/>
      <c r="AJ122" s="273"/>
      <c r="AK122" s="273"/>
      <c r="AL122" s="274"/>
      <c r="AM122" s="274"/>
      <c r="AN122" s="274"/>
      <c r="AO122" s="274"/>
      <c r="AP122" s="274"/>
      <c r="AQ122" s="274"/>
      <c r="AR122" s="274"/>
      <c r="AS122" s="274"/>
      <c r="AT122" s="274"/>
      <c r="AU122" s="274"/>
      <c r="AV122" s="274"/>
      <c r="AW122" s="274"/>
      <c r="AX122" s="274"/>
      <c r="AY122" s="274"/>
      <c r="AZ122" s="274"/>
      <c r="BA122" s="274"/>
      <c r="BB122" s="274"/>
      <c r="BC122" s="274"/>
      <c r="BD122" s="278" t="str">
        <f ca="1">IFERROR(IF(TasksTable[[#This Row],[Start Date (Calculated)]]-(TODAY()-WEEKDAY(TODAY())-1)&gt;5,"REVIEW","-"),"")</f>
        <v>REVIEW</v>
      </c>
      <c r="BE122" s="278" t="str">
        <f ca="1">IFERROR(IF(TasksTable[[#This Row],[Required Completion Date]]-(TODAY()-WEEKDAY(TODAY())-1)&gt;5,"REVIEW","-"),"")</f>
        <v>REVIEW</v>
      </c>
      <c r="BF122" s="278" t="str">
        <f ca="1">IFERROR(IF(TasksTable[[#This Row],[% Complete]]&lt;(TODAY()-TasksTable[[#This Row],[Start Date (Calculated)]])/TasksTable[[#This Row],[Days to Accomplish]],"REVIEW","-"),"-")</f>
        <v>-</v>
      </c>
    </row>
    <row r="123" spans="1:58" ht="45" x14ac:dyDescent="0.2">
      <c r="A123" s="272" t="s">
        <v>309</v>
      </c>
      <c r="B123" s="236" t="s">
        <v>770</v>
      </c>
      <c r="C123" s="230" t="s">
        <v>735</v>
      </c>
      <c r="D123" s="180" t="s">
        <v>420</v>
      </c>
      <c r="E123" s="235" t="s">
        <v>763</v>
      </c>
      <c r="F123" s="236" t="s">
        <v>176</v>
      </c>
      <c r="G123" s="273"/>
      <c r="H123" s="238" t="s">
        <v>764</v>
      </c>
      <c r="I123" s="238">
        <v>42400</v>
      </c>
      <c r="J123" s="273"/>
      <c r="K123" s="239">
        <v>42384</v>
      </c>
      <c r="L123" s="245">
        <v>1</v>
      </c>
      <c r="M123" s="275"/>
      <c r="N123" s="275"/>
      <c r="O123" s="181" t="s">
        <v>563</v>
      </c>
      <c r="P123" s="181" t="s">
        <v>572</v>
      </c>
      <c r="Q123" s="273"/>
      <c r="R123" s="273"/>
      <c r="S123" s="273"/>
      <c r="T123" s="273"/>
      <c r="U123" s="273"/>
      <c r="V123" s="273"/>
      <c r="W123" s="273"/>
      <c r="X123" s="273"/>
      <c r="Y123" s="273"/>
      <c r="Z123" s="273"/>
      <c r="AA123" s="273"/>
      <c r="AB123" s="273"/>
      <c r="AC123" s="273"/>
      <c r="AD123" s="273"/>
      <c r="AE123" s="273"/>
      <c r="AF123" s="273"/>
      <c r="AG123" s="273"/>
      <c r="AH123" s="273"/>
      <c r="AI123" s="273"/>
      <c r="AJ123" s="273"/>
      <c r="AK123" s="273"/>
      <c r="AL123" s="274"/>
      <c r="AM123" s="274"/>
      <c r="AN123" s="274"/>
      <c r="AO123" s="274"/>
      <c r="AP123" s="274"/>
      <c r="AQ123" s="274"/>
      <c r="AR123" s="274"/>
      <c r="AS123" s="274"/>
      <c r="AT123" s="274"/>
      <c r="AU123" s="274"/>
      <c r="AV123" s="274"/>
      <c r="AW123" s="274"/>
      <c r="AX123" s="274"/>
      <c r="AY123" s="274"/>
      <c r="AZ123" s="274"/>
      <c r="BA123" s="274"/>
      <c r="BB123" s="274"/>
      <c r="BC123" s="274"/>
      <c r="BD123" s="281" t="str">
        <f ca="1">IFERROR(IF(TasksTable[[#This Row],[Start Date (Calculated)]]-(TODAY()-WEEKDAY(TODAY())-1)&gt;5,"REVIEW","-"),"")</f>
        <v>-</v>
      </c>
      <c r="BE123" s="281" t="str">
        <f ca="1">IFERROR(IF(TasksTable[[#This Row],[Required Completion Date]]-(TODAY()-WEEKDAY(TODAY())-1)&gt;5,"REVIEW","-"),"")</f>
        <v>-</v>
      </c>
      <c r="BF123" s="281" t="str">
        <f ca="1">IFERROR(IF(TasksTable[[#This Row],[% Complete]]&lt;(TODAY()-TasksTable[[#This Row],[Start Date (Calculated)]])/TasksTable[[#This Row],[Days to Accomplish]],"REVIEW","-"),"-")</f>
        <v>-</v>
      </c>
    </row>
    <row r="124" spans="1:58" ht="15" x14ac:dyDescent="0.2">
      <c r="A124" s="233"/>
      <c r="B124" s="234"/>
      <c r="E124" s="235"/>
      <c r="F124" s="234"/>
      <c r="G124" s="234"/>
      <c r="H124" s="238"/>
      <c r="I124" s="234"/>
      <c r="J124" s="234"/>
      <c r="K124" s="239"/>
      <c r="L124" s="234"/>
      <c r="O124" s="234"/>
      <c r="P124" s="234"/>
      <c r="Q124" s="234"/>
      <c r="R124" s="234"/>
      <c r="S124" s="234"/>
      <c r="T124" s="234"/>
      <c r="U124" s="234"/>
      <c r="V124" s="234"/>
      <c r="W124" s="234"/>
      <c r="X124" s="234"/>
      <c r="Y124" s="234"/>
      <c r="Z124" s="234"/>
      <c r="AA124" s="234"/>
      <c r="AB124" s="234"/>
      <c r="AC124" s="234"/>
      <c r="AD124" s="234"/>
      <c r="AE124" s="234"/>
      <c r="AF124" s="234"/>
      <c r="AG124" s="234"/>
      <c r="AH124" s="234"/>
      <c r="AI124" s="234"/>
      <c r="AJ124" s="234"/>
      <c r="AK124" s="234"/>
      <c r="AL124" s="233"/>
      <c r="AM124" s="233"/>
      <c r="AN124" s="233"/>
      <c r="AO124" s="233"/>
      <c r="AP124" s="233"/>
      <c r="AQ124" s="233"/>
      <c r="AR124" s="233"/>
      <c r="AS124" s="233"/>
      <c r="AT124" s="233"/>
      <c r="AU124" s="233"/>
      <c r="AV124" s="233"/>
      <c r="AW124" s="233"/>
      <c r="AX124" s="233"/>
      <c r="AY124" s="233"/>
      <c r="AZ124" s="233"/>
      <c r="BA124" s="233"/>
      <c r="BB124" s="233"/>
      <c r="BC124" s="233"/>
    </row>
    <row r="125" spans="1:58" ht="15" x14ac:dyDescent="0.2">
      <c r="A125" s="233"/>
      <c r="B125" s="234"/>
      <c r="E125" s="235"/>
      <c r="F125" s="234"/>
      <c r="G125" s="234"/>
      <c r="H125" s="238"/>
      <c r="I125" s="234"/>
      <c r="J125" s="234"/>
      <c r="K125" s="239"/>
      <c r="L125" s="234"/>
      <c r="O125" s="234"/>
      <c r="P125" s="234"/>
      <c r="Q125" s="234"/>
      <c r="R125" s="234"/>
      <c r="S125" s="234"/>
      <c r="T125" s="234"/>
      <c r="U125" s="234"/>
      <c r="V125" s="234"/>
      <c r="W125" s="234"/>
      <c r="X125" s="234"/>
      <c r="Y125" s="234"/>
      <c r="Z125" s="234"/>
      <c r="AA125" s="234"/>
      <c r="AB125" s="234"/>
      <c r="AC125" s="234"/>
      <c r="AD125" s="234"/>
      <c r="AE125" s="234"/>
      <c r="AF125" s="234"/>
      <c r="AG125" s="234"/>
      <c r="AH125" s="234"/>
      <c r="AI125" s="234"/>
      <c r="AJ125" s="234"/>
      <c r="AK125" s="234"/>
      <c r="AL125" s="233"/>
      <c r="AM125" s="233"/>
      <c r="AN125" s="233"/>
      <c r="AO125" s="233"/>
      <c r="AP125" s="233"/>
      <c r="AQ125" s="233"/>
      <c r="AR125" s="233"/>
      <c r="AS125" s="233"/>
      <c r="AT125" s="233"/>
      <c r="AU125" s="233"/>
      <c r="AV125" s="233"/>
      <c r="AW125" s="233"/>
      <c r="AX125" s="233"/>
      <c r="AY125" s="233"/>
      <c r="AZ125" s="233"/>
      <c r="BA125" s="233"/>
      <c r="BB125" s="233"/>
      <c r="BC125" s="233"/>
    </row>
    <row r="126" spans="1:58" ht="15" x14ac:dyDescent="0.2">
      <c r="A126" s="233"/>
      <c r="B126" s="234"/>
      <c r="E126" s="235"/>
      <c r="F126" s="234"/>
      <c r="G126" s="234"/>
      <c r="H126" s="238"/>
      <c r="I126" s="234"/>
      <c r="J126" s="234"/>
      <c r="K126" s="239"/>
      <c r="L126" s="234"/>
      <c r="O126" s="234"/>
      <c r="P126" s="234"/>
      <c r="Q126" s="234"/>
      <c r="R126" s="234"/>
      <c r="S126" s="234"/>
      <c r="T126" s="234"/>
      <c r="U126" s="234"/>
      <c r="V126" s="234"/>
      <c r="W126" s="234"/>
      <c r="X126" s="234"/>
      <c r="Y126" s="234"/>
      <c r="Z126" s="234"/>
      <c r="AA126" s="234"/>
      <c r="AB126" s="234"/>
      <c r="AC126" s="234"/>
      <c r="AD126" s="234"/>
      <c r="AE126" s="234"/>
      <c r="AF126" s="234"/>
      <c r="AG126" s="234"/>
      <c r="AH126" s="234"/>
      <c r="AI126" s="234"/>
      <c r="AJ126" s="234"/>
      <c r="AK126" s="234"/>
      <c r="AL126" s="233"/>
      <c r="AM126" s="233"/>
      <c r="AN126" s="233"/>
      <c r="AO126" s="233"/>
      <c r="AP126" s="233"/>
      <c r="AQ126" s="233"/>
      <c r="AR126" s="233"/>
      <c r="AS126" s="233"/>
      <c r="AT126" s="233"/>
      <c r="AU126" s="233"/>
      <c r="AV126" s="233"/>
      <c r="AW126" s="233"/>
      <c r="AX126" s="233"/>
      <c r="AY126" s="233"/>
      <c r="AZ126" s="233"/>
      <c r="BA126" s="233"/>
      <c r="BB126" s="233"/>
      <c r="BC126" s="233"/>
    </row>
    <row r="127" spans="1:58" ht="15" x14ac:dyDescent="0.2">
      <c r="A127" s="233"/>
      <c r="B127" s="234"/>
      <c r="E127" s="235"/>
      <c r="F127" s="234"/>
      <c r="G127" s="234"/>
      <c r="H127" s="238"/>
      <c r="I127" s="234"/>
      <c r="J127" s="234"/>
      <c r="K127" s="239"/>
      <c r="L127" s="234"/>
      <c r="O127" s="234"/>
      <c r="P127" s="234"/>
      <c r="Q127" s="234"/>
      <c r="R127" s="234"/>
      <c r="S127" s="234"/>
      <c r="T127" s="234"/>
      <c r="U127" s="234"/>
      <c r="V127" s="234"/>
      <c r="W127" s="234"/>
      <c r="X127" s="234"/>
      <c r="Y127" s="234"/>
      <c r="Z127" s="234"/>
      <c r="AA127" s="234"/>
      <c r="AB127" s="234"/>
      <c r="AC127" s="234"/>
      <c r="AD127" s="234"/>
      <c r="AE127" s="234"/>
      <c r="AF127" s="234"/>
      <c r="AG127" s="234"/>
      <c r="AH127" s="234"/>
      <c r="AI127" s="234"/>
      <c r="AJ127" s="234"/>
      <c r="AK127" s="234"/>
      <c r="AL127" s="233"/>
      <c r="AM127" s="233"/>
      <c r="AN127" s="233"/>
      <c r="AO127" s="233"/>
      <c r="AP127" s="233"/>
      <c r="AQ127" s="233"/>
      <c r="AR127" s="233"/>
      <c r="AS127" s="233"/>
      <c r="AT127" s="233"/>
      <c r="AU127" s="233"/>
      <c r="AV127" s="233"/>
      <c r="AW127" s="233"/>
      <c r="AX127" s="233"/>
      <c r="AY127" s="233"/>
      <c r="AZ127" s="233"/>
      <c r="BA127" s="233"/>
      <c r="BB127" s="233"/>
      <c r="BC127" s="233"/>
    </row>
    <row r="128" spans="1:58" ht="15" x14ac:dyDescent="0.2">
      <c r="A128" s="233"/>
      <c r="B128" s="234"/>
      <c r="E128" s="235"/>
      <c r="F128" s="234"/>
      <c r="G128" s="234"/>
      <c r="H128" s="238"/>
      <c r="I128" s="234"/>
      <c r="J128" s="234"/>
      <c r="K128" s="239"/>
      <c r="L128" s="234"/>
      <c r="O128" s="234"/>
      <c r="P128" s="234"/>
      <c r="Q128" s="234"/>
      <c r="R128" s="234"/>
      <c r="S128" s="234"/>
      <c r="T128" s="234"/>
      <c r="U128" s="234"/>
      <c r="V128" s="234"/>
      <c r="W128" s="234"/>
      <c r="X128" s="234"/>
      <c r="Y128" s="234"/>
      <c r="Z128" s="234"/>
      <c r="AA128" s="234"/>
      <c r="AB128" s="234"/>
      <c r="AC128" s="234"/>
      <c r="AD128" s="234"/>
      <c r="AE128" s="234"/>
      <c r="AF128" s="234"/>
      <c r="AG128" s="234"/>
      <c r="AH128" s="234"/>
      <c r="AI128" s="234"/>
      <c r="AJ128" s="234"/>
      <c r="AK128" s="234"/>
      <c r="AL128" s="233"/>
      <c r="AM128" s="233"/>
      <c r="AN128" s="233"/>
      <c r="AO128" s="233"/>
      <c r="AP128" s="233"/>
      <c r="AQ128" s="233"/>
      <c r="AR128" s="233"/>
      <c r="AS128" s="233"/>
      <c r="AT128" s="233"/>
      <c r="AU128" s="233"/>
      <c r="AV128" s="233"/>
      <c r="AW128" s="233"/>
      <c r="AX128" s="233"/>
      <c r="AY128" s="233"/>
      <c r="AZ128" s="233"/>
      <c r="BA128" s="233"/>
      <c r="BB128" s="233"/>
      <c r="BC128" s="233"/>
    </row>
    <row r="129" spans="1:55" ht="15" x14ac:dyDescent="0.2">
      <c r="A129" s="233"/>
      <c r="B129" s="234"/>
      <c r="E129" s="235"/>
      <c r="F129" s="234"/>
      <c r="G129" s="234"/>
      <c r="H129" s="238"/>
      <c r="I129" s="234"/>
      <c r="J129" s="234"/>
      <c r="K129" s="239"/>
      <c r="L129" s="234"/>
      <c r="O129" s="234"/>
      <c r="P129" s="234"/>
      <c r="Q129" s="234"/>
      <c r="R129" s="234"/>
      <c r="S129" s="234"/>
      <c r="T129" s="234"/>
      <c r="U129" s="234"/>
      <c r="V129" s="234"/>
      <c r="W129" s="234"/>
      <c r="X129" s="234"/>
      <c r="Y129" s="234"/>
      <c r="Z129" s="234"/>
      <c r="AA129" s="234"/>
      <c r="AB129" s="234"/>
      <c r="AC129" s="234"/>
      <c r="AD129" s="234"/>
      <c r="AE129" s="234"/>
      <c r="AF129" s="234"/>
      <c r="AG129" s="234"/>
      <c r="AH129" s="234"/>
      <c r="AI129" s="234"/>
      <c r="AJ129" s="234"/>
      <c r="AK129" s="234"/>
      <c r="AL129" s="233"/>
      <c r="AM129" s="233"/>
      <c r="AN129" s="233"/>
      <c r="AO129" s="233"/>
      <c r="AP129" s="233"/>
      <c r="AQ129" s="233"/>
      <c r="AR129" s="233"/>
      <c r="AS129" s="233"/>
      <c r="AT129" s="233"/>
      <c r="AU129" s="233"/>
      <c r="AV129" s="233"/>
      <c r="AW129" s="233"/>
      <c r="AX129" s="233"/>
      <c r="AY129" s="233"/>
      <c r="AZ129" s="233"/>
      <c r="BA129" s="233"/>
      <c r="BB129" s="233"/>
      <c r="BC129" s="233"/>
    </row>
    <row r="130" spans="1:55" ht="15" x14ac:dyDescent="0.2">
      <c r="A130" s="233"/>
      <c r="B130" s="234"/>
      <c r="E130" s="235"/>
      <c r="F130" s="234"/>
      <c r="G130" s="234"/>
      <c r="H130" s="238"/>
      <c r="I130" s="234"/>
      <c r="J130" s="234"/>
      <c r="K130" s="239"/>
      <c r="L130" s="234"/>
      <c r="O130" s="234"/>
      <c r="P130" s="234"/>
      <c r="Q130" s="234"/>
      <c r="R130" s="234"/>
      <c r="S130" s="234"/>
      <c r="T130" s="234"/>
      <c r="U130" s="234"/>
      <c r="V130" s="234"/>
      <c r="W130" s="234"/>
      <c r="X130" s="234"/>
      <c r="Y130" s="234"/>
      <c r="Z130" s="234"/>
      <c r="AA130" s="234"/>
      <c r="AB130" s="234"/>
      <c r="AC130" s="234"/>
      <c r="AD130" s="234"/>
      <c r="AE130" s="234"/>
      <c r="AF130" s="234"/>
      <c r="AG130" s="234"/>
      <c r="AH130" s="234"/>
      <c r="AI130" s="234"/>
      <c r="AJ130" s="234"/>
      <c r="AK130" s="234"/>
      <c r="AL130" s="233"/>
      <c r="AM130" s="233"/>
      <c r="AN130" s="233"/>
      <c r="AO130" s="233"/>
      <c r="AP130" s="233"/>
      <c r="AQ130" s="233"/>
      <c r="AR130" s="233"/>
      <c r="AS130" s="233"/>
      <c r="AT130" s="233"/>
      <c r="AU130" s="233"/>
      <c r="AV130" s="233"/>
      <c r="AW130" s="233"/>
      <c r="AX130" s="233"/>
      <c r="AY130" s="233"/>
      <c r="AZ130" s="233"/>
      <c r="BA130" s="233"/>
      <c r="BB130" s="233"/>
      <c r="BC130" s="233"/>
    </row>
    <row r="131" spans="1:55" ht="15" x14ac:dyDescent="0.2">
      <c r="A131" s="233"/>
      <c r="B131" s="234"/>
      <c r="E131" s="235"/>
      <c r="F131" s="234"/>
      <c r="G131" s="234"/>
      <c r="H131" s="238"/>
      <c r="I131" s="234"/>
      <c r="J131" s="234"/>
      <c r="K131" s="239"/>
      <c r="L131" s="234"/>
      <c r="O131" s="234"/>
      <c r="P131" s="234"/>
      <c r="Q131" s="234"/>
      <c r="R131" s="234"/>
      <c r="S131" s="234"/>
      <c r="T131" s="234"/>
      <c r="U131" s="234"/>
      <c r="V131" s="234"/>
      <c r="W131" s="234"/>
      <c r="X131" s="234"/>
      <c r="Y131" s="234"/>
      <c r="Z131" s="234"/>
      <c r="AA131" s="234"/>
      <c r="AB131" s="234"/>
      <c r="AC131" s="234"/>
      <c r="AD131" s="234"/>
      <c r="AE131" s="234"/>
      <c r="AF131" s="234"/>
      <c r="AG131" s="234"/>
      <c r="AH131" s="234"/>
      <c r="AI131" s="234"/>
      <c r="AJ131" s="234"/>
      <c r="AK131" s="234"/>
      <c r="AL131" s="233"/>
      <c r="AM131" s="233"/>
      <c r="AN131" s="233"/>
      <c r="AO131" s="233"/>
      <c r="AP131" s="233"/>
      <c r="AQ131" s="233"/>
      <c r="AR131" s="233"/>
      <c r="AS131" s="233"/>
      <c r="AT131" s="233"/>
      <c r="AU131" s="233"/>
      <c r="AV131" s="233"/>
      <c r="AW131" s="233"/>
      <c r="AX131" s="233"/>
      <c r="AY131" s="233"/>
      <c r="AZ131" s="233"/>
      <c r="BA131" s="233"/>
      <c r="BB131" s="233"/>
      <c r="BC131" s="233"/>
    </row>
    <row r="132" spans="1:55" ht="15" x14ac:dyDescent="0.2">
      <c r="A132" s="233"/>
      <c r="B132" s="234"/>
      <c r="E132" s="235"/>
      <c r="F132" s="234"/>
      <c r="G132" s="234"/>
      <c r="H132" s="238"/>
      <c r="I132" s="234"/>
      <c r="J132" s="234"/>
      <c r="K132" s="239"/>
      <c r="L132" s="234"/>
      <c r="O132" s="234"/>
      <c r="P132" s="234"/>
      <c r="Q132" s="234"/>
      <c r="R132" s="234"/>
      <c r="S132" s="234"/>
      <c r="T132" s="234"/>
      <c r="U132" s="234"/>
      <c r="V132" s="234"/>
      <c r="W132" s="234"/>
      <c r="X132" s="234"/>
      <c r="Y132" s="234"/>
      <c r="Z132" s="234"/>
      <c r="AA132" s="234"/>
      <c r="AB132" s="234"/>
      <c r="AC132" s="234"/>
      <c r="AD132" s="234"/>
      <c r="AE132" s="234"/>
      <c r="AF132" s="234"/>
      <c r="AG132" s="234"/>
      <c r="AH132" s="234"/>
      <c r="AI132" s="234"/>
      <c r="AJ132" s="234"/>
      <c r="AK132" s="234"/>
      <c r="AL132" s="233"/>
      <c r="AM132" s="233"/>
      <c r="AN132" s="233"/>
      <c r="AO132" s="233"/>
      <c r="AP132" s="233"/>
      <c r="AQ132" s="233"/>
      <c r="AR132" s="233"/>
      <c r="AS132" s="233"/>
      <c r="AT132" s="233"/>
      <c r="AU132" s="233"/>
      <c r="AV132" s="233"/>
      <c r="AW132" s="233"/>
      <c r="AX132" s="233"/>
      <c r="AY132" s="233"/>
      <c r="AZ132" s="233"/>
      <c r="BA132" s="233"/>
      <c r="BB132" s="233"/>
      <c r="BC132" s="233"/>
    </row>
    <row r="133" spans="1:55" ht="15" x14ac:dyDescent="0.2">
      <c r="A133" s="233"/>
      <c r="B133" s="234"/>
      <c r="E133" s="235"/>
      <c r="F133" s="234"/>
      <c r="G133" s="234"/>
      <c r="H133" s="238"/>
      <c r="I133" s="234"/>
      <c r="J133" s="234"/>
      <c r="K133" s="239"/>
      <c r="L133" s="234"/>
      <c r="O133" s="234"/>
      <c r="P133" s="234"/>
      <c r="Q133" s="234"/>
      <c r="R133" s="234"/>
      <c r="S133" s="234"/>
      <c r="T133" s="234"/>
      <c r="U133" s="234"/>
      <c r="V133" s="234"/>
      <c r="W133" s="234"/>
      <c r="X133" s="234"/>
      <c r="Y133" s="234"/>
      <c r="Z133" s="234"/>
      <c r="AA133" s="234"/>
      <c r="AB133" s="234"/>
      <c r="AC133" s="234"/>
      <c r="AD133" s="234"/>
      <c r="AE133" s="234"/>
      <c r="AF133" s="234"/>
      <c r="AG133" s="234"/>
      <c r="AH133" s="234"/>
      <c r="AI133" s="234"/>
      <c r="AJ133" s="234"/>
      <c r="AK133" s="234"/>
      <c r="AL133" s="233"/>
      <c r="AM133" s="233"/>
      <c r="AN133" s="233"/>
      <c r="AO133" s="233"/>
      <c r="AP133" s="233"/>
      <c r="AQ133" s="233"/>
      <c r="AR133" s="233"/>
      <c r="AS133" s="233"/>
      <c r="AT133" s="233"/>
      <c r="AU133" s="233"/>
      <c r="AV133" s="233"/>
      <c r="AW133" s="233"/>
      <c r="AX133" s="233"/>
      <c r="AY133" s="233"/>
      <c r="AZ133" s="233"/>
      <c r="BA133" s="233"/>
      <c r="BB133" s="233"/>
      <c r="BC133" s="233"/>
    </row>
    <row r="134" spans="1:55" ht="15" x14ac:dyDescent="0.2">
      <c r="A134" s="233"/>
      <c r="B134" s="234"/>
      <c r="E134" s="235"/>
      <c r="F134" s="234"/>
      <c r="G134" s="234"/>
      <c r="H134" s="238"/>
      <c r="I134" s="234"/>
      <c r="J134" s="234"/>
      <c r="K134" s="239"/>
      <c r="L134" s="234"/>
      <c r="O134" s="234"/>
      <c r="P134" s="234"/>
      <c r="Q134" s="234"/>
      <c r="R134" s="234"/>
      <c r="S134" s="234"/>
      <c r="T134" s="234"/>
      <c r="U134" s="234"/>
      <c r="V134" s="234"/>
      <c r="W134" s="234"/>
      <c r="X134" s="234"/>
      <c r="Y134" s="234"/>
      <c r="Z134" s="234"/>
      <c r="AA134" s="234"/>
      <c r="AB134" s="234"/>
      <c r="AC134" s="234"/>
      <c r="AD134" s="234"/>
      <c r="AE134" s="234"/>
      <c r="AF134" s="234"/>
      <c r="AG134" s="234"/>
      <c r="AH134" s="234"/>
      <c r="AI134" s="234"/>
      <c r="AJ134" s="234"/>
      <c r="AK134" s="234"/>
      <c r="AL134" s="233"/>
      <c r="AM134" s="233"/>
      <c r="AN134" s="233"/>
      <c r="AO134" s="233"/>
      <c r="AP134" s="233"/>
      <c r="AQ134" s="233"/>
      <c r="AR134" s="233"/>
      <c r="AS134" s="233"/>
      <c r="AT134" s="233"/>
      <c r="AU134" s="233"/>
      <c r="AV134" s="233"/>
      <c r="AW134" s="233"/>
      <c r="AX134" s="233"/>
      <c r="AY134" s="233"/>
      <c r="AZ134" s="233"/>
      <c r="BA134" s="233"/>
      <c r="BB134" s="233"/>
      <c r="BC134" s="233"/>
    </row>
    <row r="135" spans="1:55" ht="15" x14ac:dyDescent="0.2">
      <c r="A135" s="233"/>
      <c r="B135" s="234"/>
      <c r="E135" s="235"/>
      <c r="F135" s="234"/>
      <c r="G135" s="234"/>
      <c r="H135" s="238"/>
      <c r="I135" s="234"/>
      <c r="J135" s="234"/>
      <c r="K135" s="239"/>
      <c r="L135" s="234"/>
      <c r="O135" s="234"/>
      <c r="P135" s="234"/>
      <c r="Q135" s="234"/>
      <c r="R135" s="234"/>
      <c r="S135" s="234"/>
      <c r="T135" s="234"/>
      <c r="U135" s="234"/>
      <c r="V135" s="234"/>
      <c r="W135" s="234"/>
      <c r="X135" s="234"/>
      <c r="Y135" s="234"/>
      <c r="Z135" s="234"/>
      <c r="AA135" s="234"/>
      <c r="AB135" s="234"/>
      <c r="AC135" s="234"/>
      <c r="AD135" s="234"/>
      <c r="AE135" s="234"/>
      <c r="AF135" s="234"/>
      <c r="AG135" s="234"/>
      <c r="AH135" s="234"/>
      <c r="AI135" s="234"/>
      <c r="AJ135" s="234"/>
      <c r="AK135" s="234"/>
      <c r="AL135" s="233"/>
      <c r="AM135" s="233"/>
      <c r="AN135" s="233"/>
      <c r="AO135" s="233"/>
      <c r="AP135" s="233"/>
      <c r="AQ135" s="233"/>
      <c r="AR135" s="233"/>
      <c r="AS135" s="233"/>
      <c r="AT135" s="233"/>
      <c r="AU135" s="233"/>
      <c r="AV135" s="233"/>
      <c r="AW135" s="233"/>
      <c r="AX135" s="233"/>
      <c r="AY135" s="233"/>
      <c r="AZ135" s="233"/>
      <c r="BA135" s="233"/>
      <c r="BB135" s="233"/>
      <c r="BC135" s="233"/>
    </row>
    <row r="136" spans="1:55" ht="15" x14ac:dyDescent="0.2">
      <c r="A136" s="233"/>
      <c r="B136" s="234"/>
      <c r="E136" s="235"/>
      <c r="F136" s="234"/>
      <c r="G136" s="234"/>
      <c r="H136" s="238"/>
      <c r="I136" s="234"/>
      <c r="J136" s="234"/>
      <c r="K136" s="239"/>
      <c r="L136" s="234"/>
      <c r="O136" s="234"/>
      <c r="P136" s="234"/>
      <c r="Q136" s="234"/>
      <c r="R136" s="234"/>
      <c r="S136" s="234"/>
      <c r="T136" s="234"/>
      <c r="U136" s="234"/>
      <c r="V136" s="234"/>
      <c r="W136" s="234"/>
      <c r="X136" s="234"/>
      <c r="Y136" s="234"/>
      <c r="Z136" s="234"/>
      <c r="AA136" s="234"/>
      <c r="AB136" s="234"/>
      <c r="AC136" s="234"/>
      <c r="AD136" s="234"/>
      <c r="AE136" s="234"/>
      <c r="AF136" s="234"/>
      <c r="AG136" s="234"/>
      <c r="AH136" s="234"/>
      <c r="AI136" s="234"/>
      <c r="AJ136" s="234"/>
      <c r="AK136" s="234"/>
      <c r="AL136" s="233"/>
      <c r="AM136" s="233"/>
      <c r="AN136" s="233"/>
      <c r="AO136" s="233"/>
      <c r="AP136" s="233"/>
      <c r="AQ136" s="233"/>
      <c r="AR136" s="233"/>
      <c r="AS136" s="233"/>
      <c r="AT136" s="233"/>
      <c r="AU136" s="233"/>
      <c r="AV136" s="233"/>
      <c r="AW136" s="233"/>
      <c r="AX136" s="233"/>
      <c r="AY136" s="233"/>
      <c r="AZ136" s="233"/>
      <c r="BA136" s="233"/>
      <c r="BB136" s="233"/>
      <c r="BC136" s="233"/>
    </row>
    <row r="137" spans="1:55" ht="15" x14ac:dyDescent="0.2">
      <c r="A137" s="233"/>
      <c r="B137" s="234"/>
      <c r="E137" s="235"/>
      <c r="F137" s="234"/>
      <c r="G137" s="234"/>
      <c r="H137" s="238"/>
      <c r="I137" s="234"/>
      <c r="J137" s="234"/>
      <c r="K137" s="239"/>
      <c r="L137" s="234"/>
      <c r="O137" s="234"/>
      <c r="P137" s="234"/>
      <c r="Q137" s="234"/>
      <c r="R137" s="234"/>
      <c r="S137" s="234"/>
      <c r="T137" s="234"/>
      <c r="U137" s="234"/>
      <c r="V137" s="234"/>
      <c r="W137" s="234"/>
      <c r="X137" s="234"/>
      <c r="Y137" s="234"/>
      <c r="Z137" s="234"/>
      <c r="AA137" s="234"/>
      <c r="AB137" s="234"/>
      <c r="AC137" s="234"/>
      <c r="AD137" s="234"/>
      <c r="AE137" s="234"/>
      <c r="AF137" s="234"/>
      <c r="AG137" s="234"/>
      <c r="AH137" s="234"/>
      <c r="AI137" s="234"/>
      <c r="AJ137" s="234"/>
      <c r="AK137" s="234"/>
      <c r="AL137" s="233"/>
      <c r="AM137" s="233"/>
      <c r="AN137" s="233"/>
      <c r="AO137" s="233"/>
      <c r="AP137" s="233"/>
      <c r="AQ137" s="233"/>
      <c r="AR137" s="233"/>
      <c r="AS137" s="233"/>
      <c r="AT137" s="233"/>
      <c r="AU137" s="233"/>
      <c r="AV137" s="233"/>
      <c r="AW137" s="233"/>
      <c r="AX137" s="233"/>
      <c r="AY137" s="233"/>
      <c r="AZ137" s="233"/>
      <c r="BA137" s="233"/>
      <c r="BB137" s="233"/>
      <c r="BC137" s="233"/>
    </row>
    <row r="138" spans="1:55" ht="15" x14ac:dyDescent="0.2">
      <c r="A138" s="233"/>
      <c r="B138" s="234"/>
      <c r="E138" s="235"/>
      <c r="F138" s="234"/>
      <c r="G138" s="234"/>
      <c r="H138" s="238"/>
      <c r="I138" s="234"/>
      <c r="J138" s="234"/>
      <c r="K138" s="239"/>
      <c r="L138" s="234"/>
      <c r="O138" s="234"/>
      <c r="P138" s="234"/>
      <c r="Q138" s="234"/>
      <c r="R138" s="234"/>
      <c r="S138" s="234"/>
      <c r="T138" s="234"/>
      <c r="U138" s="234"/>
      <c r="V138" s="234"/>
      <c r="W138" s="234"/>
      <c r="X138" s="234"/>
      <c r="Y138" s="234"/>
      <c r="Z138" s="234"/>
      <c r="AA138" s="234"/>
      <c r="AB138" s="234"/>
      <c r="AC138" s="234"/>
      <c r="AD138" s="234"/>
      <c r="AE138" s="234"/>
      <c r="AF138" s="234"/>
      <c r="AG138" s="234"/>
      <c r="AH138" s="234"/>
      <c r="AI138" s="234"/>
      <c r="AJ138" s="234"/>
      <c r="AK138" s="234"/>
      <c r="AL138" s="233"/>
      <c r="AM138" s="233"/>
      <c r="AN138" s="233"/>
      <c r="AO138" s="233"/>
      <c r="AP138" s="233"/>
      <c r="AQ138" s="233"/>
      <c r="AR138" s="233"/>
      <c r="AS138" s="233"/>
      <c r="AT138" s="233"/>
      <c r="AU138" s="233"/>
      <c r="AV138" s="233"/>
      <c r="AW138" s="233"/>
      <c r="AX138" s="233"/>
      <c r="AY138" s="233"/>
      <c r="AZ138" s="233"/>
      <c r="BA138" s="233"/>
      <c r="BB138" s="233"/>
      <c r="BC138" s="233"/>
    </row>
    <row r="139" spans="1:55" ht="15" x14ac:dyDescent="0.2">
      <c r="A139" s="233"/>
      <c r="B139" s="234"/>
      <c r="E139" s="235"/>
      <c r="F139" s="234"/>
      <c r="G139" s="234"/>
      <c r="H139" s="238"/>
      <c r="I139" s="234"/>
      <c r="J139" s="234"/>
      <c r="K139" s="239"/>
      <c r="L139" s="234"/>
      <c r="O139" s="234"/>
      <c r="P139" s="234"/>
      <c r="Q139" s="234"/>
      <c r="R139" s="234"/>
      <c r="S139" s="234"/>
      <c r="T139" s="234"/>
      <c r="U139" s="234"/>
      <c r="V139" s="234"/>
      <c r="W139" s="234"/>
      <c r="X139" s="234"/>
      <c r="Y139" s="234"/>
      <c r="Z139" s="234"/>
      <c r="AA139" s="234"/>
      <c r="AB139" s="234"/>
      <c r="AC139" s="234"/>
      <c r="AD139" s="234"/>
      <c r="AE139" s="234"/>
      <c r="AF139" s="234"/>
      <c r="AG139" s="234"/>
      <c r="AH139" s="234"/>
      <c r="AI139" s="234"/>
      <c r="AJ139" s="234"/>
      <c r="AK139" s="234"/>
      <c r="AL139" s="233"/>
      <c r="AM139" s="233"/>
      <c r="AN139" s="233"/>
      <c r="AO139" s="233"/>
      <c r="AP139" s="233"/>
      <c r="AQ139" s="233"/>
      <c r="AR139" s="233"/>
      <c r="AS139" s="233"/>
      <c r="AT139" s="233"/>
      <c r="AU139" s="233"/>
      <c r="AV139" s="233"/>
      <c r="AW139" s="233"/>
      <c r="AX139" s="233"/>
      <c r="AY139" s="233"/>
      <c r="AZ139" s="233"/>
      <c r="BA139" s="233"/>
      <c r="BB139" s="233"/>
      <c r="BC139" s="233"/>
    </row>
    <row r="140" spans="1:55" ht="15" x14ac:dyDescent="0.2">
      <c r="A140" s="233"/>
      <c r="B140" s="234"/>
      <c r="E140" s="235"/>
      <c r="F140" s="234"/>
      <c r="G140" s="234"/>
      <c r="H140" s="238"/>
      <c r="I140" s="234"/>
      <c r="J140" s="234"/>
      <c r="K140" s="239"/>
      <c r="L140" s="234"/>
      <c r="O140" s="234"/>
      <c r="P140" s="234"/>
      <c r="Q140" s="234"/>
      <c r="R140" s="234"/>
      <c r="S140" s="234"/>
      <c r="T140" s="234"/>
      <c r="U140" s="234"/>
      <c r="V140" s="234"/>
      <c r="W140" s="234"/>
      <c r="X140" s="234"/>
      <c r="Y140" s="234"/>
      <c r="Z140" s="234"/>
      <c r="AA140" s="234"/>
      <c r="AB140" s="234"/>
      <c r="AC140" s="234"/>
      <c r="AD140" s="234"/>
      <c r="AE140" s="234"/>
      <c r="AF140" s="234"/>
      <c r="AG140" s="234"/>
      <c r="AH140" s="234"/>
      <c r="AI140" s="234"/>
      <c r="AJ140" s="234"/>
      <c r="AK140" s="234"/>
      <c r="AL140" s="233"/>
      <c r="AM140" s="233"/>
      <c r="AN140" s="233"/>
      <c r="AO140" s="233"/>
      <c r="AP140" s="233"/>
      <c r="AQ140" s="233"/>
      <c r="AR140" s="233"/>
      <c r="AS140" s="233"/>
      <c r="AT140" s="233"/>
      <c r="AU140" s="233"/>
      <c r="AV140" s="233"/>
      <c r="AW140" s="233"/>
      <c r="AX140" s="233"/>
      <c r="AY140" s="233"/>
      <c r="AZ140" s="233"/>
      <c r="BA140" s="233"/>
      <c r="BB140" s="233"/>
      <c r="BC140" s="233"/>
    </row>
    <row r="141" spans="1:55" ht="15" x14ac:dyDescent="0.2">
      <c r="A141" s="233"/>
      <c r="B141" s="234"/>
      <c r="E141" s="235"/>
      <c r="F141" s="234"/>
      <c r="G141" s="234"/>
      <c r="H141" s="238"/>
      <c r="I141" s="234"/>
      <c r="J141" s="234"/>
      <c r="K141" s="239"/>
      <c r="L141" s="234"/>
      <c r="O141" s="234"/>
      <c r="P141" s="234"/>
      <c r="Q141" s="234"/>
      <c r="R141" s="234"/>
      <c r="S141" s="234"/>
      <c r="T141" s="234"/>
      <c r="U141" s="234"/>
      <c r="V141" s="234"/>
      <c r="W141" s="234"/>
      <c r="X141" s="234"/>
      <c r="Y141" s="234"/>
      <c r="Z141" s="234"/>
      <c r="AA141" s="234"/>
      <c r="AB141" s="234"/>
      <c r="AC141" s="234"/>
      <c r="AD141" s="234"/>
      <c r="AE141" s="234"/>
      <c r="AF141" s="234"/>
      <c r="AG141" s="234"/>
      <c r="AH141" s="234"/>
      <c r="AI141" s="234"/>
      <c r="AJ141" s="234"/>
      <c r="AK141" s="234"/>
      <c r="AL141" s="233"/>
      <c r="AM141" s="233"/>
      <c r="AN141" s="233"/>
      <c r="AO141" s="233"/>
      <c r="AP141" s="233"/>
      <c r="AQ141" s="233"/>
      <c r="AR141" s="233"/>
      <c r="AS141" s="233"/>
      <c r="AT141" s="233"/>
      <c r="AU141" s="233"/>
      <c r="AV141" s="233"/>
      <c r="AW141" s="233"/>
      <c r="AX141" s="233"/>
      <c r="AY141" s="233"/>
      <c r="AZ141" s="233"/>
      <c r="BA141" s="233"/>
      <c r="BB141" s="233"/>
      <c r="BC141" s="233"/>
    </row>
    <row r="142" spans="1:55" ht="15" x14ac:dyDescent="0.2">
      <c r="A142" s="233"/>
      <c r="B142" s="234"/>
      <c r="E142" s="235"/>
      <c r="F142" s="234"/>
      <c r="G142" s="234"/>
      <c r="H142" s="234"/>
      <c r="I142" s="234"/>
      <c r="J142" s="234"/>
      <c r="K142" s="239"/>
      <c r="L142" s="234"/>
      <c r="O142" s="234"/>
      <c r="P142" s="234"/>
      <c r="Q142" s="234"/>
      <c r="R142" s="234"/>
      <c r="S142" s="234"/>
      <c r="T142" s="234"/>
      <c r="U142" s="234"/>
      <c r="V142" s="234"/>
      <c r="W142" s="234"/>
      <c r="X142" s="234"/>
      <c r="Y142" s="234"/>
      <c r="Z142" s="234"/>
      <c r="AA142" s="234"/>
      <c r="AB142" s="234"/>
      <c r="AC142" s="234"/>
      <c r="AD142" s="234"/>
      <c r="AE142" s="234"/>
      <c r="AF142" s="234"/>
      <c r="AG142" s="234"/>
      <c r="AH142" s="234"/>
      <c r="AI142" s="234"/>
      <c r="AJ142" s="234"/>
      <c r="AK142" s="234"/>
      <c r="AL142" s="233"/>
      <c r="AM142" s="233"/>
      <c r="AN142" s="233"/>
      <c r="AO142" s="233"/>
      <c r="AP142" s="233"/>
      <c r="AQ142" s="233"/>
      <c r="AR142" s="233"/>
      <c r="AS142" s="233"/>
      <c r="AT142" s="233"/>
      <c r="AU142" s="233"/>
      <c r="AV142" s="233"/>
      <c r="AW142" s="233"/>
      <c r="AX142" s="233"/>
      <c r="AY142" s="233"/>
      <c r="AZ142" s="233"/>
      <c r="BA142" s="233"/>
      <c r="BB142" s="233"/>
      <c r="BC142" s="233"/>
    </row>
    <row r="143" spans="1:55" ht="15" x14ac:dyDescent="0.2">
      <c r="A143" s="233"/>
      <c r="B143" s="234"/>
      <c r="E143" s="235"/>
      <c r="F143" s="234"/>
      <c r="G143" s="234"/>
      <c r="H143" s="234"/>
      <c r="I143" s="234"/>
      <c r="J143" s="234"/>
      <c r="K143" s="239"/>
      <c r="L143" s="234"/>
      <c r="O143" s="234"/>
      <c r="P143" s="234"/>
      <c r="Q143" s="234"/>
      <c r="R143" s="234"/>
      <c r="S143" s="234"/>
      <c r="T143" s="234"/>
      <c r="U143" s="234"/>
      <c r="V143" s="234"/>
      <c r="W143" s="234"/>
      <c r="X143" s="234"/>
      <c r="Y143" s="234"/>
      <c r="Z143" s="234"/>
      <c r="AA143" s="234"/>
      <c r="AB143" s="234"/>
      <c r="AC143" s="234"/>
      <c r="AD143" s="234"/>
      <c r="AE143" s="234"/>
      <c r="AF143" s="234"/>
      <c r="AG143" s="234"/>
      <c r="AH143" s="234"/>
      <c r="AI143" s="234"/>
      <c r="AJ143" s="234"/>
      <c r="AK143" s="234"/>
      <c r="AL143" s="233"/>
      <c r="AM143" s="233"/>
      <c r="AN143" s="233"/>
      <c r="AO143" s="233"/>
      <c r="AP143" s="233"/>
      <c r="AQ143" s="233"/>
      <c r="AR143" s="233"/>
      <c r="AS143" s="233"/>
      <c r="AT143" s="233"/>
      <c r="AU143" s="233"/>
      <c r="AV143" s="233"/>
      <c r="AW143" s="233"/>
      <c r="AX143" s="233"/>
      <c r="AY143" s="233"/>
      <c r="AZ143" s="233"/>
      <c r="BA143" s="233"/>
      <c r="BB143" s="233"/>
      <c r="BC143" s="233"/>
    </row>
    <row r="144" spans="1:55" ht="15" x14ac:dyDescent="0.2">
      <c r="A144" s="233"/>
      <c r="B144" s="234"/>
      <c r="E144" s="235"/>
      <c r="F144" s="234"/>
      <c r="G144" s="234"/>
      <c r="H144" s="234"/>
      <c r="I144" s="234"/>
      <c r="J144" s="234"/>
      <c r="K144" s="239"/>
      <c r="L144" s="234"/>
      <c r="O144" s="234"/>
      <c r="P144" s="234"/>
      <c r="Q144" s="234"/>
      <c r="R144" s="234"/>
      <c r="S144" s="234"/>
      <c r="T144" s="234"/>
      <c r="U144" s="234"/>
      <c r="V144" s="234"/>
      <c r="W144" s="234"/>
      <c r="X144" s="234"/>
      <c r="Y144" s="234"/>
      <c r="Z144" s="234"/>
      <c r="AA144" s="234"/>
      <c r="AB144" s="234"/>
      <c r="AC144" s="234"/>
      <c r="AD144" s="234"/>
      <c r="AE144" s="234"/>
      <c r="AF144" s="234"/>
      <c r="AG144" s="234"/>
      <c r="AH144" s="234"/>
      <c r="AI144" s="234"/>
      <c r="AJ144" s="234"/>
      <c r="AK144" s="234"/>
      <c r="AL144" s="233"/>
      <c r="AM144" s="233"/>
      <c r="AN144" s="233"/>
      <c r="AO144" s="233"/>
      <c r="AP144" s="233"/>
      <c r="AQ144" s="233"/>
      <c r="AR144" s="233"/>
      <c r="AS144" s="233"/>
      <c r="AT144" s="233"/>
      <c r="AU144" s="233"/>
      <c r="AV144" s="233"/>
      <c r="AW144" s="233"/>
      <c r="AX144" s="233"/>
      <c r="AY144" s="233"/>
      <c r="AZ144" s="233"/>
      <c r="BA144" s="233"/>
      <c r="BB144" s="233"/>
      <c r="BC144" s="233"/>
    </row>
    <row r="145" spans="1:55" ht="15" x14ac:dyDescent="0.2">
      <c r="A145" s="233"/>
      <c r="B145" s="234"/>
      <c r="E145" s="235"/>
      <c r="F145" s="234"/>
      <c r="G145" s="234"/>
      <c r="H145" s="234"/>
      <c r="I145" s="234"/>
      <c r="J145" s="234"/>
      <c r="K145" s="239"/>
      <c r="L145" s="234"/>
      <c r="O145" s="234"/>
      <c r="P145" s="234"/>
      <c r="Q145" s="234"/>
      <c r="R145" s="234"/>
      <c r="S145" s="234"/>
      <c r="T145" s="234"/>
      <c r="U145" s="234"/>
      <c r="V145" s="234"/>
      <c r="W145" s="234"/>
      <c r="X145" s="234"/>
      <c r="Y145" s="234"/>
      <c r="Z145" s="234"/>
      <c r="AA145" s="234"/>
      <c r="AB145" s="234"/>
      <c r="AC145" s="234"/>
      <c r="AD145" s="234"/>
      <c r="AE145" s="234"/>
      <c r="AF145" s="234"/>
      <c r="AG145" s="234"/>
      <c r="AH145" s="234"/>
      <c r="AI145" s="234"/>
      <c r="AJ145" s="234"/>
      <c r="AK145" s="234"/>
      <c r="AL145" s="233"/>
      <c r="AM145" s="233"/>
      <c r="AN145" s="233"/>
      <c r="AO145" s="233"/>
      <c r="AP145" s="233"/>
      <c r="AQ145" s="233"/>
      <c r="AR145" s="233"/>
      <c r="AS145" s="233"/>
      <c r="AT145" s="233"/>
      <c r="AU145" s="233"/>
      <c r="AV145" s="233"/>
      <c r="AW145" s="233"/>
      <c r="AX145" s="233"/>
      <c r="AY145" s="233"/>
      <c r="AZ145" s="233"/>
      <c r="BA145" s="233"/>
      <c r="BB145" s="233"/>
      <c r="BC145" s="233"/>
    </row>
    <row r="146" spans="1:55" ht="15" x14ac:dyDescent="0.2">
      <c r="A146" s="233"/>
      <c r="B146" s="234"/>
      <c r="E146" s="235"/>
      <c r="F146" s="234"/>
      <c r="G146" s="234"/>
      <c r="H146" s="234"/>
      <c r="I146" s="234"/>
      <c r="J146" s="234"/>
      <c r="K146" s="239"/>
      <c r="L146" s="234"/>
      <c r="O146" s="234"/>
      <c r="P146" s="234"/>
      <c r="Q146" s="234"/>
      <c r="R146" s="234"/>
      <c r="S146" s="234"/>
      <c r="T146" s="234"/>
      <c r="U146" s="234"/>
      <c r="V146" s="234"/>
      <c r="W146" s="234"/>
      <c r="X146" s="234"/>
      <c r="Y146" s="234"/>
      <c r="Z146" s="234"/>
      <c r="AA146" s="234"/>
      <c r="AB146" s="234"/>
      <c r="AC146" s="234"/>
      <c r="AD146" s="234"/>
      <c r="AE146" s="234"/>
      <c r="AF146" s="234"/>
      <c r="AG146" s="234"/>
      <c r="AH146" s="234"/>
      <c r="AI146" s="234"/>
      <c r="AJ146" s="234"/>
      <c r="AK146" s="234"/>
      <c r="AL146" s="233"/>
      <c r="AM146" s="233"/>
      <c r="AN146" s="233"/>
      <c r="AO146" s="233"/>
      <c r="AP146" s="233"/>
      <c r="AQ146" s="233"/>
      <c r="AR146" s="233"/>
      <c r="AS146" s="233"/>
      <c r="AT146" s="233"/>
      <c r="AU146" s="233"/>
      <c r="AV146" s="233"/>
      <c r="AW146" s="233"/>
      <c r="AX146" s="233"/>
      <c r="AY146" s="233"/>
      <c r="AZ146" s="233"/>
      <c r="BA146" s="233"/>
      <c r="BB146" s="233"/>
      <c r="BC146" s="233"/>
    </row>
    <row r="147" spans="1:55" ht="15" x14ac:dyDescent="0.2">
      <c r="A147" s="233"/>
      <c r="B147" s="234"/>
      <c r="E147" s="235"/>
      <c r="F147" s="234"/>
      <c r="G147" s="234"/>
      <c r="H147" s="234"/>
      <c r="I147" s="234"/>
      <c r="J147" s="234"/>
      <c r="K147" s="239"/>
      <c r="L147" s="234"/>
      <c r="O147" s="234"/>
      <c r="P147" s="234"/>
      <c r="Q147" s="234"/>
      <c r="R147" s="234"/>
      <c r="S147" s="234"/>
      <c r="T147" s="234"/>
      <c r="U147" s="234"/>
      <c r="V147" s="234"/>
      <c r="W147" s="234"/>
      <c r="X147" s="234"/>
      <c r="Y147" s="234"/>
      <c r="Z147" s="234"/>
      <c r="AA147" s="234"/>
      <c r="AB147" s="234"/>
      <c r="AC147" s="234"/>
      <c r="AD147" s="234"/>
      <c r="AE147" s="234"/>
      <c r="AF147" s="234"/>
      <c r="AG147" s="234"/>
      <c r="AH147" s="234"/>
      <c r="AI147" s="234"/>
      <c r="AJ147" s="234"/>
      <c r="AK147" s="234"/>
      <c r="AL147" s="233"/>
      <c r="AM147" s="233"/>
      <c r="AN147" s="233"/>
      <c r="AO147" s="233"/>
      <c r="AP147" s="233"/>
      <c r="AQ147" s="233"/>
      <c r="AR147" s="233"/>
      <c r="AS147" s="233"/>
      <c r="AT147" s="233"/>
      <c r="AU147" s="233"/>
      <c r="AV147" s="233"/>
      <c r="AW147" s="233"/>
      <c r="AX147" s="233"/>
      <c r="AY147" s="233"/>
      <c r="AZ147" s="233"/>
      <c r="BA147" s="233"/>
      <c r="BB147" s="233"/>
      <c r="BC147" s="233"/>
    </row>
    <row r="148" spans="1:55" ht="15" x14ac:dyDescent="0.2">
      <c r="A148" s="233"/>
      <c r="B148" s="234"/>
      <c r="E148" s="235"/>
      <c r="F148" s="234"/>
      <c r="G148" s="234"/>
      <c r="H148" s="234"/>
      <c r="I148" s="234"/>
      <c r="J148" s="234"/>
      <c r="K148" s="239"/>
      <c r="L148" s="234"/>
      <c r="O148" s="234"/>
      <c r="P148" s="234"/>
      <c r="Q148" s="234"/>
      <c r="R148" s="234"/>
      <c r="S148" s="234"/>
      <c r="T148" s="234"/>
      <c r="U148" s="234"/>
      <c r="V148" s="234"/>
      <c r="W148" s="234"/>
      <c r="X148" s="234"/>
      <c r="Y148" s="234"/>
      <c r="Z148" s="234"/>
      <c r="AA148" s="234"/>
      <c r="AB148" s="234"/>
      <c r="AC148" s="234"/>
      <c r="AD148" s="234"/>
      <c r="AE148" s="234"/>
      <c r="AF148" s="234"/>
      <c r="AG148" s="234"/>
      <c r="AH148" s="234"/>
      <c r="AI148" s="234"/>
      <c r="AJ148" s="234"/>
      <c r="AK148" s="234"/>
      <c r="AL148" s="233"/>
      <c r="AM148" s="233"/>
      <c r="AN148" s="233"/>
      <c r="AO148" s="233"/>
      <c r="AP148" s="233"/>
      <c r="AQ148" s="233"/>
      <c r="AR148" s="233"/>
      <c r="AS148" s="233"/>
      <c r="AT148" s="233"/>
      <c r="AU148" s="233"/>
      <c r="AV148" s="233"/>
      <c r="AW148" s="233"/>
      <c r="AX148" s="233"/>
      <c r="AY148" s="233"/>
      <c r="AZ148" s="233"/>
      <c r="BA148" s="233"/>
      <c r="BB148" s="233"/>
      <c r="BC148" s="233"/>
    </row>
    <row r="149" spans="1:55" ht="15" x14ac:dyDescent="0.2">
      <c r="A149" s="233"/>
      <c r="B149" s="234"/>
      <c r="E149" s="235"/>
      <c r="F149" s="234"/>
      <c r="G149" s="234"/>
      <c r="H149" s="234"/>
      <c r="I149" s="234"/>
      <c r="J149" s="234"/>
      <c r="K149" s="239"/>
      <c r="L149" s="234"/>
      <c r="O149" s="234"/>
      <c r="P149" s="234"/>
      <c r="Q149" s="234"/>
      <c r="R149" s="234"/>
      <c r="S149" s="234"/>
      <c r="T149" s="234"/>
      <c r="U149" s="234"/>
      <c r="V149" s="234"/>
      <c r="W149" s="234"/>
      <c r="X149" s="234"/>
      <c r="Y149" s="234"/>
      <c r="Z149" s="234"/>
      <c r="AA149" s="234"/>
      <c r="AB149" s="234"/>
      <c r="AC149" s="234"/>
      <c r="AD149" s="234"/>
      <c r="AE149" s="234"/>
      <c r="AF149" s="234"/>
      <c r="AG149" s="234"/>
      <c r="AH149" s="234"/>
      <c r="AI149" s="234"/>
      <c r="AJ149" s="234"/>
      <c r="AK149" s="234"/>
      <c r="AL149" s="233"/>
      <c r="AM149" s="233"/>
      <c r="AN149" s="233"/>
      <c r="AO149" s="233"/>
      <c r="AP149" s="233"/>
      <c r="AQ149" s="233"/>
      <c r="AR149" s="233"/>
      <c r="AS149" s="233"/>
      <c r="AT149" s="233"/>
      <c r="AU149" s="233"/>
      <c r="AV149" s="233"/>
      <c r="AW149" s="233"/>
      <c r="AX149" s="233"/>
      <c r="AY149" s="233"/>
      <c r="AZ149" s="233"/>
      <c r="BA149" s="233"/>
      <c r="BB149" s="233"/>
      <c r="BC149" s="233"/>
    </row>
    <row r="150" spans="1:55" ht="15" x14ac:dyDescent="0.2">
      <c r="A150" s="233"/>
      <c r="B150" s="234"/>
      <c r="E150" s="235"/>
      <c r="F150" s="234"/>
      <c r="G150" s="234"/>
      <c r="H150" s="234"/>
      <c r="I150" s="234"/>
      <c r="J150" s="234"/>
      <c r="K150" s="239"/>
      <c r="L150" s="234"/>
      <c r="O150" s="234"/>
      <c r="P150" s="234"/>
      <c r="Q150" s="234"/>
      <c r="R150" s="234"/>
      <c r="S150" s="234"/>
      <c r="T150" s="234"/>
      <c r="U150" s="234"/>
      <c r="V150" s="234"/>
      <c r="W150" s="234"/>
      <c r="X150" s="234"/>
      <c r="Y150" s="234"/>
      <c r="Z150" s="234"/>
      <c r="AA150" s="234"/>
      <c r="AB150" s="234"/>
      <c r="AC150" s="234"/>
      <c r="AD150" s="234"/>
      <c r="AE150" s="234"/>
      <c r="AF150" s="234"/>
      <c r="AG150" s="234"/>
      <c r="AH150" s="234"/>
      <c r="AI150" s="234"/>
      <c r="AJ150" s="234"/>
      <c r="AK150" s="234"/>
      <c r="AL150" s="233"/>
      <c r="AM150" s="233"/>
      <c r="AN150" s="233"/>
      <c r="AO150" s="233"/>
      <c r="AP150" s="233"/>
      <c r="AQ150" s="233"/>
      <c r="AR150" s="233"/>
      <c r="AS150" s="233"/>
      <c r="AT150" s="233"/>
      <c r="AU150" s="233"/>
      <c r="AV150" s="233"/>
      <c r="AW150" s="233"/>
      <c r="AX150" s="233"/>
      <c r="AY150" s="233"/>
      <c r="AZ150" s="233"/>
      <c r="BA150" s="233"/>
      <c r="BB150" s="233"/>
      <c r="BC150" s="233"/>
    </row>
    <row r="151" spans="1:55" ht="15" x14ac:dyDescent="0.2">
      <c r="A151" s="233"/>
      <c r="B151" s="234"/>
      <c r="E151" s="235"/>
      <c r="F151" s="234"/>
      <c r="G151" s="234"/>
      <c r="H151" s="234"/>
      <c r="I151" s="234"/>
      <c r="J151" s="234"/>
      <c r="K151" s="239"/>
      <c r="L151" s="234"/>
      <c r="O151" s="234"/>
      <c r="P151" s="234"/>
      <c r="Q151" s="234"/>
      <c r="R151" s="234"/>
      <c r="S151" s="234"/>
      <c r="T151" s="234"/>
      <c r="U151" s="234"/>
      <c r="V151" s="234"/>
      <c r="W151" s="234"/>
      <c r="X151" s="234"/>
      <c r="Y151" s="234"/>
      <c r="Z151" s="234"/>
      <c r="AA151" s="234"/>
      <c r="AB151" s="234"/>
      <c r="AC151" s="234"/>
      <c r="AD151" s="234"/>
      <c r="AE151" s="234"/>
      <c r="AF151" s="234"/>
      <c r="AG151" s="234"/>
      <c r="AH151" s="234"/>
      <c r="AI151" s="234"/>
      <c r="AJ151" s="234"/>
      <c r="AK151" s="234"/>
      <c r="AL151" s="233"/>
      <c r="AM151" s="233"/>
      <c r="AN151" s="233"/>
      <c r="AO151" s="233"/>
      <c r="AP151" s="233"/>
      <c r="AQ151" s="233"/>
      <c r="AR151" s="233"/>
      <c r="AS151" s="233"/>
      <c r="AT151" s="233"/>
      <c r="AU151" s="233"/>
      <c r="AV151" s="233"/>
      <c r="AW151" s="233"/>
      <c r="AX151" s="233"/>
      <c r="AY151" s="233"/>
      <c r="AZ151" s="233"/>
      <c r="BA151" s="233"/>
      <c r="BB151" s="233"/>
      <c r="BC151" s="233"/>
    </row>
    <row r="152" spans="1:55" ht="15" x14ac:dyDescent="0.2">
      <c r="A152" s="233"/>
      <c r="B152" s="234"/>
      <c r="E152" s="235"/>
      <c r="F152" s="234"/>
      <c r="G152" s="234"/>
      <c r="H152" s="234"/>
      <c r="I152" s="234"/>
      <c r="J152" s="234"/>
      <c r="K152" s="239"/>
      <c r="L152" s="234"/>
      <c r="O152" s="234"/>
      <c r="P152" s="234"/>
      <c r="Q152" s="234"/>
      <c r="R152" s="234"/>
      <c r="S152" s="234"/>
      <c r="T152" s="234"/>
      <c r="U152" s="234"/>
      <c r="V152" s="234"/>
      <c r="W152" s="234"/>
      <c r="X152" s="234"/>
      <c r="Y152" s="234"/>
      <c r="Z152" s="234"/>
      <c r="AA152" s="234"/>
      <c r="AB152" s="234"/>
      <c r="AC152" s="234"/>
      <c r="AD152" s="234"/>
      <c r="AE152" s="234"/>
      <c r="AF152" s="234"/>
      <c r="AG152" s="234"/>
      <c r="AH152" s="234"/>
      <c r="AI152" s="234"/>
      <c r="AJ152" s="234"/>
      <c r="AK152" s="234"/>
      <c r="AL152" s="233"/>
      <c r="AM152" s="233"/>
      <c r="AN152" s="233"/>
      <c r="AO152" s="233"/>
      <c r="AP152" s="233"/>
      <c r="AQ152" s="233"/>
      <c r="AR152" s="233"/>
      <c r="AS152" s="233"/>
      <c r="AT152" s="233"/>
      <c r="AU152" s="233"/>
      <c r="AV152" s="233"/>
      <c r="AW152" s="233"/>
      <c r="AX152" s="233"/>
      <c r="AY152" s="233"/>
      <c r="AZ152" s="233"/>
      <c r="BA152" s="233"/>
      <c r="BB152" s="233"/>
      <c r="BC152" s="233"/>
    </row>
    <row r="153" spans="1:55" ht="15" x14ac:dyDescent="0.2">
      <c r="A153" s="233"/>
      <c r="B153" s="234"/>
      <c r="E153" s="235"/>
      <c r="F153" s="234"/>
      <c r="G153" s="234"/>
      <c r="H153" s="234"/>
      <c r="I153" s="234"/>
      <c r="J153" s="234"/>
      <c r="K153" s="239"/>
      <c r="L153" s="234"/>
      <c r="O153" s="234"/>
      <c r="P153" s="234"/>
      <c r="Q153" s="234"/>
      <c r="R153" s="234"/>
      <c r="S153" s="234"/>
      <c r="T153" s="234"/>
      <c r="U153" s="234"/>
      <c r="V153" s="234"/>
      <c r="W153" s="234"/>
      <c r="X153" s="234"/>
      <c r="Y153" s="234"/>
      <c r="Z153" s="234"/>
      <c r="AA153" s="234"/>
      <c r="AB153" s="234"/>
      <c r="AC153" s="234"/>
      <c r="AD153" s="234"/>
      <c r="AE153" s="234"/>
      <c r="AF153" s="234"/>
      <c r="AG153" s="234"/>
      <c r="AH153" s="234"/>
      <c r="AI153" s="234"/>
      <c r="AJ153" s="234"/>
      <c r="AK153" s="234"/>
      <c r="AL153" s="233"/>
      <c r="AM153" s="233"/>
      <c r="AN153" s="233"/>
      <c r="AO153" s="233"/>
      <c r="AP153" s="233"/>
      <c r="AQ153" s="233"/>
      <c r="AR153" s="233"/>
      <c r="AS153" s="233"/>
      <c r="AT153" s="233"/>
      <c r="AU153" s="233"/>
      <c r="AV153" s="233"/>
      <c r="AW153" s="233"/>
      <c r="AX153" s="233"/>
      <c r="AY153" s="233"/>
      <c r="AZ153" s="233"/>
      <c r="BA153" s="233"/>
      <c r="BB153" s="233"/>
      <c r="BC153" s="233"/>
    </row>
    <row r="154" spans="1:55" ht="15" x14ac:dyDescent="0.2">
      <c r="A154" s="233"/>
      <c r="B154" s="234"/>
      <c r="E154" s="235"/>
      <c r="F154" s="234"/>
      <c r="G154" s="234"/>
      <c r="H154" s="234"/>
      <c r="I154" s="234"/>
      <c r="J154" s="234"/>
      <c r="K154" s="239"/>
      <c r="L154" s="234"/>
      <c r="O154" s="234"/>
      <c r="P154" s="234"/>
      <c r="Q154" s="234"/>
      <c r="R154" s="234"/>
      <c r="S154" s="234"/>
      <c r="T154" s="234"/>
      <c r="U154" s="234"/>
      <c r="V154" s="234"/>
      <c r="W154" s="234"/>
      <c r="X154" s="234"/>
      <c r="Y154" s="234"/>
      <c r="Z154" s="234"/>
      <c r="AA154" s="234"/>
      <c r="AB154" s="234"/>
      <c r="AC154" s="234"/>
      <c r="AD154" s="234"/>
      <c r="AE154" s="234"/>
      <c r="AF154" s="234"/>
      <c r="AG154" s="234"/>
      <c r="AH154" s="234"/>
      <c r="AI154" s="234"/>
      <c r="AJ154" s="234"/>
      <c r="AK154" s="234"/>
      <c r="AL154" s="233"/>
      <c r="AM154" s="233"/>
      <c r="AN154" s="233"/>
      <c r="AO154" s="233"/>
      <c r="AP154" s="233"/>
      <c r="AQ154" s="233"/>
      <c r="AR154" s="233"/>
      <c r="AS154" s="233"/>
      <c r="AT154" s="233"/>
      <c r="AU154" s="233"/>
      <c r="AV154" s="233"/>
      <c r="AW154" s="233"/>
      <c r="AX154" s="233"/>
      <c r="AY154" s="233"/>
      <c r="AZ154" s="233"/>
      <c r="BA154" s="233"/>
      <c r="BB154" s="233"/>
      <c r="BC154" s="233"/>
    </row>
    <row r="155" spans="1:55" ht="15" x14ac:dyDescent="0.2">
      <c r="A155" s="233"/>
      <c r="B155" s="234"/>
      <c r="E155" s="235"/>
      <c r="F155" s="234"/>
      <c r="G155" s="234"/>
      <c r="H155" s="234"/>
      <c r="I155" s="234"/>
      <c r="J155" s="234"/>
      <c r="K155" s="239"/>
      <c r="L155" s="234"/>
      <c r="O155" s="234"/>
      <c r="P155" s="234"/>
      <c r="Q155" s="234"/>
      <c r="R155" s="234"/>
      <c r="S155" s="234"/>
      <c r="T155" s="234"/>
      <c r="U155" s="234"/>
      <c r="V155" s="234"/>
      <c r="W155" s="234"/>
      <c r="X155" s="234"/>
      <c r="Y155" s="234"/>
      <c r="Z155" s="234"/>
      <c r="AA155" s="234"/>
      <c r="AB155" s="234"/>
      <c r="AC155" s="234"/>
      <c r="AD155" s="234"/>
      <c r="AE155" s="234"/>
      <c r="AF155" s="234"/>
      <c r="AG155" s="234"/>
      <c r="AH155" s="234"/>
      <c r="AI155" s="234"/>
      <c r="AJ155" s="234"/>
      <c r="AK155" s="234"/>
      <c r="AL155" s="233"/>
      <c r="AM155" s="233"/>
      <c r="AN155" s="233"/>
      <c r="AO155" s="233"/>
      <c r="AP155" s="233"/>
      <c r="AQ155" s="233"/>
      <c r="AR155" s="233"/>
      <c r="AS155" s="233"/>
      <c r="AT155" s="233"/>
      <c r="AU155" s="233"/>
      <c r="AV155" s="233"/>
      <c r="AW155" s="233"/>
      <c r="AX155" s="233"/>
      <c r="AY155" s="233"/>
      <c r="AZ155" s="233"/>
      <c r="BA155" s="233"/>
      <c r="BB155" s="233"/>
      <c r="BC155" s="233"/>
    </row>
    <row r="156" spans="1:55" ht="15" x14ac:dyDescent="0.2">
      <c r="A156" s="233"/>
      <c r="B156" s="234"/>
      <c r="E156" s="235"/>
      <c r="F156" s="234"/>
      <c r="G156" s="234"/>
      <c r="H156" s="234"/>
      <c r="I156" s="234"/>
      <c r="J156" s="234"/>
      <c r="K156" s="234"/>
      <c r="L156" s="234"/>
      <c r="O156" s="234"/>
      <c r="P156" s="234"/>
      <c r="Q156" s="234"/>
      <c r="R156" s="234"/>
      <c r="S156" s="234"/>
      <c r="T156" s="234"/>
      <c r="U156" s="234"/>
      <c r="V156" s="234"/>
      <c r="W156" s="234"/>
      <c r="X156" s="234"/>
      <c r="Y156" s="234"/>
      <c r="Z156" s="234"/>
      <c r="AA156" s="234"/>
      <c r="AB156" s="234"/>
      <c r="AC156" s="234"/>
      <c r="AD156" s="234"/>
      <c r="AE156" s="234"/>
      <c r="AF156" s="234"/>
      <c r="AG156" s="234"/>
      <c r="AH156" s="234"/>
      <c r="AI156" s="234"/>
      <c r="AJ156" s="234"/>
      <c r="AK156" s="234"/>
      <c r="AL156" s="233"/>
      <c r="AM156" s="233"/>
      <c r="AN156" s="233"/>
      <c r="AO156" s="233"/>
      <c r="AP156" s="233"/>
      <c r="AQ156" s="233"/>
      <c r="AR156" s="233"/>
      <c r="AS156" s="233"/>
      <c r="AT156" s="233"/>
      <c r="AU156" s="233"/>
      <c r="AV156" s="233"/>
      <c r="AW156" s="233"/>
      <c r="AX156" s="233"/>
      <c r="AY156" s="233"/>
      <c r="AZ156" s="233"/>
      <c r="BA156" s="233"/>
      <c r="BB156" s="233"/>
      <c r="BC156" s="233"/>
    </row>
    <row r="157" spans="1:55" ht="15" x14ac:dyDescent="0.2">
      <c r="A157" s="233"/>
      <c r="B157" s="234"/>
      <c r="E157" s="235"/>
      <c r="F157" s="234"/>
      <c r="G157" s="234"/>
      <c r="H157" s="234"/>
      <c r="I157" s="234"/>
      <c r="J157" s="234"/>
      <c r="K157" s="234"/>
      <c r="L157" s="234"/>
      <c r="O157" s="234"/>
      <c r="P157" s="234"/>
      <c r="Q157" s="234"/>
      <c r="R157" s="234"/>
      <c r="S157" s="234"/>
      <c r="T157" s="234"/>
      <c r="U157" s="234"/>
      <c r="V157" s="234"/>
      <c r="W157" s="234"/>
      <c r="X157" s="234"/>
      <c r="Y157" s="234"/>
      <c r="Z157" s="234"/>
      <c r="AA157" s="234"/>
      <c r="AB157" s="234"/>
      <c r="AC157" s="234"/>
      <c r="AD157" s="234"/>
      <c r="AE157" s="234"/>
      <c r="AF157" s="234"/>
      <c r="AG157" s="234"/>
      <c r="AH157" s="234"/>
      <c r="AI157" s="234"/>
      <c r="AJ157" s="234"/>
      <c r="AK157" s="234"/>
      <c r="AL157" s="233"/>
      <c r="AM157" s="233"/>
      <c r="AN157" s="233"/>
      <c r="AO157" s="233"/>
      <c r="AP157" s="233"/>
      <c r="AQ157" s="233"/>
      <c r="AR157" s="233"/>
      <c r="AS157" s="233"/>
      <c r="AT157" s="233"/>
      <c r="AU157" s="233"/>
      <c r="AV157" s="233"/>
      <c r="AW157" s="233"/>
      <c r="AX157" s="233"/>
      <c r="AY157" s="233"/>
      <c r="AZ157" s="233"/>
      <c r="BA157" s="233"/>
      <c r="BB157" s="233"/>
      <c r="BC157" s="233"/>
    </row>
    <row r="158" spans="1:55" ht="15" x14ac:dyDescent="0.2">
      <c r="A158" s="233"/>
      <c r="B158" s="234"/>
      <c r="E158" s="235"/>
      <c r="F158" s="234"/>
      <c r="G158" s="234"/>
      <c r="H158" s="234"/>
      <c r="I158" s="234"/>
      <c r="J158" s="234"/>
      <c r="K158" s="234"/>
      <c r="L158" s="234"/>
      <c r="O158" s="234"/>
      <c r="P158" s="234"/>
      <c r="Q158" s="234"/>
      <c r="R158" s="234"/>
      <c r="S158" s="234"/>
      <c r="T158" s="234"/>
      <c r="U158" s="234"/>
      <c r="V158" s="234"/>
      <c r="W158" s="234"/>
      <c r="X158" s="234"/>
      <c r="Y158" s="234"/>
      <c r="Z158" s="234"/>
      <c r="AA158" s="234"/>
      <c r="AB158" s="234"/>
      <c r="AC158" s="234"/>
      <c r="AD158" s="234"/>
      <c r="AE158" s="234"/>
      <c r="AF158" s="234"/>
      <c r="AG158" s="234"/>
      <c r="AH158" s="234"/>
      <c r="AI158" s="234"/>
      <c r="AJ158" s="234"/>
      <c r="AK158" s="234"/>
      <c r="AL158" s="233"/>
      <c r="AM158" s="233"/>
      <c r="AN158" s="233"/>
      <c r="AO158" s="233"/>
      <c r="AP158" s="233"/>
      <c r="AQ158" s="233"/>
      <c r="AR158" s="233"/>
      <c r="AS158" s="233"/>
      <c r="AT158" s="233"/>
      <c r="AU158" s="233"/>
      <c r="AV158" s="233"/>
      <c r="AW158" s="233"/>
      <c r="AX158" s="233"/>
      <c r="AY158" s="233"/>
      <c r="AZ158" s="233"/>
      <c r="BA158" s="233"/>
      <c r="BB158" s="233"/>
      <c r="BC158" s="233"/>
    </row>
    <row r="159" spans="1:55" ht="15" x14ac:dyDescent="0.2">
      <c r="A159" s="233"/>
      <c r="B159" s="234"/>
      <c r="E159" s="235"/>
      <c r="F159" s="234"/>
      <c r="G159" s="234"/>
      <c r="H159" s="234"/>
      <c r="I159" s="234"/>
      <c r="J159" s="234"/>
      <c r="K159" s="234"/>
      <c r="L159" s="234"/>
      <c r="O159" s="234"/>
      <c r="P159" s="234"/>
      <c r="Q159" s="234"/>
      <c r="R159" s="234"/>
      <c r="S159" s="234"/>
      <c r="T159" s="234"/>
      <c r="U159" s="234"/>
      <c r="V159" s="234"/>
      <c r="W159" s="234"/>
      <c r="X159" s="234"/>
      <c r="Y159" s="234"/>
      <c r="Z159" s="234"/>
      <c r="AA159" s="234"/>
      <c r="AB159" s="234"/>
      <c r="AC159" s="234"/>
      <c r="AD159" s="234"/>
      <c r="AE159" s="234"/>
      <c r="AF159" s="234"/>
      <c r="AG159" s="234"/>
      <c r="AH159" s="234"/>
      <c r="AI159" s="234"/>
      <c r="AJ159" s="234"/>
      <c r="AK159" s="234"/>
      <c r="AL159" s="233"/>
      <c r="AM159" s="233"/>
      <c r="AN159" s="233"/>
      <c r="AO159" s="233"/>
      <c r="AP159" s="233"/>
      <c r="AQ159" s="233"/>
      <c r="AR159" s="233"/>
      <c r="AS159" s="233"/>
      <c r="AT159" s="233"/>
      <c r="AU159" s="233"/>
      <c r="AV159" s="233"/>
      <c r="AW159" s="233"/>
      <c r="AX159" s="233"/>
      <c r="AY159" s="233"/>
      <c r="AZ159" s="233"/>
      <c r="BA159" s="233"/>
      <c r="BB159" s="233"/>
      <c r="BC159" s="233"/>
    </row>
    <row r="160" spans="1:55" ht="15" x14ac:dyDescent="0.2">
      <c r="A160" s="233"/>
      <c r="B160" s="234"/>
      <c r="E160" s="235"/>
      <c r="F160" s="234"/>
      <c r="G160" s="234"/>
      <c r="H160" s="234"/>
      <c r="I160" s="234"/>
      <c r="J160" s="234"/>
      <c r="K160" s="234"/>
      <c r="L160" s="234"/>
      <c r="O160" s="234"/>
      <c r="P160" s="234"/>
      <c r="Q160" s="234"/>
      <c r="R160" s="234"/>
      <c r="S160" s="234"/>
      <c r="T160" s="234"/>
      <c r="U160" s="234"/>
      <c r="V160" s="234"/>
      <c r="W160" s="234"/>
      <c r="X160" s="234"/>
      <c r="Y160" s="234"/>
      <c r="Z160" s="234"/>
      <c r="AA160" s="234"/>
      <c r="AB160" s="234"/>
      <c r="AC160" s="234"/>
      <c r="AD160" s="234"/>
      <c r="AE160" s="234"/>
      <c r="AF160" s="234"/>
      <c r="AG160" s="234"/>
      <c r="AH160" s="234"/>
      <c r="AI160" s="234"/>
      <c r="AJ160" s="234"/>
      <c r="AK160" s="234"/>
      <c r="AL160" s="233"/>
      <c r="AM160" s="233"/>
      <c r="AN160" s="233"/>
      <c r="AO160" s="233"/>
      <c r="AP160" s="233"/>
      <c r="AQ160" s="233"/>
      <c r="AR160" s="233"/>
      <c r="AS160" s="233"/>
      <c r="AT160" s="233"/>
      <c r="AU160" s="233"/>
      <c r="AV160" s="233"/>
      <c r="AW160" s="233"/>
      <c r="AX160" s="233"/>
      <c r="AY160" s="233"/>
      <c r="AZ160" s="233"/>
      <c r="BA160" s="233"/>
      <c r="BB160" s="233"/>
      <c r="BC160" s="233"/>
    </row>
    <row r="161" spans="1:55" ht="15" x14ac:dyDescent="0.2">
      <c r="A161" s="233"/>
      <c r="B161" s="234"/>
      <c r="E161" s="235"/>
      <c r="F161" s="234"/>
      <c r="G161" s="234"/>
      <c r="H161" s="234"/>
      <c r="I161" s="234"/>
      <c r="J161" s="234"/>
      <c r="K161" s="234"/>
      <c r="L161" s="234"/>
      <c r="O161" s="234"/>
      <c r="P161" s="234"/>
      <c r="Q161" s="234"/>
      <c r="R161" s="234"/>
      <c r="S161" s="234"/>
      <c r="T161" s="234"/>
      <c r="U161" s="234"/>
      <c r="V161" s="234"/>
      <c r="W161" s="234"/>
      <c r="X161" s="234"/>
      <c r="Y161" s="234"/>
      <c r="Z161" s="234"/>
      <c r="AA161" s="234"/>
      <c r="AB161" s="234"/>
      <c r="AC161" s="234"/>
      <c r="AD161" s="234"/>
      <c r="AE161" s="234"/>
      <c r="AF161" s="234"/>
      <c r="AG161" s="234"/>
      <c r="AH161" s="234"/>
      <c r="AI161" s="234"/>
      <c r="AJ161" s="234"/>
      <c r="AK161" s="234"/>
      <c r="AL161" s="233"/>
      <c r="AM161" s="233"/>
      <c r="AN161" s="233"/>
      <c r="AO161" s="233"/>
      <c r="AP161" s="233"/>
      <c r="AQ161" s="233"/>
      <c r="AR161" s="233"/>
      <c r="AS161" s="233"/>
      <c r="AT161" s="233"/>
      <c r="AU161" s="233"/>
      <c r="AV161" s="233"/>
      <c r="AW161" s="233"/>
      <c r="AX161" s="233"/>
      <c r="AY161" s="233"/>
      <c r="AZ161" s="233"/>
      <c r="BA161" s="233"/>
      <c r="BB161" s="233"/>
      <c r="BC161" s="233"/>
    </row>
    <row r="162" spans="1:55" ht="15" x14ac:dyDescent="0.2">
      <c r="A162" s="233"/>
      <c r="B162" s="234"/>
      <c r="E162" s="235"/>
      <c r="F162" s="234"/>
      <c r="G162" s="234"/>
      <c r="H162" s="234"/>
      <c r="I162" s="234"/>
      <c r="J162" s="234"/>
      <c r="K162" s="234"/>
      <c r="L162" s="234"/>
      <c r="O162" s="234"/>
      <c r="P162" s="234"/>
      <c r="Q162" s="234"/>
      <c r="R162" s="234"/>
      <c r="S162" s="234"/>
      <c r="T162" s="234"/>
      <c r="U162" s="234"/>
      <c r="V162" s="234"/>
      <c r="W162" s="234"/>
      <c r="X162" s="234"/>
      <c r="Y162" s="234"/>
      <c r="Z162" s="234"/>
      <c r="AA162" s="234"/>
      <c r="AB162" s="234"/>
      <c r="AC162" s="234"/>
      <c r="AD162" s="234"/>
      <c r="AE162" s="234"/>
      <c r="AF162" s="234"/>
      <c r="AG162" s="234"/>
      <c r="AH162" s="234"/>
      <c r="AI162" s="234"/>
      <c r="AJ162" s="234"/>
      <c r="AK162" s="234"/>
      <c r="AL162" s="233"/>
      <c r="AM162" s="233"/>
      <c r="AN162" s="233"/>
      <c r="AO162" s="233"/>
      <c r="AP162" s="233"/>
      <c r="AQ162" s="233"/>
      <c r="AR162" s="233"/>
      <c r="AS162" s="233"/>
      <c r="AT162" s="233"/>
      <c r="AU162" s="233"/>
      <c r="AV162" s="233"/>
      <c r="AW162" s="233"/>
      <c r="AX162" s="233"/>
      <c r="AY162" s="233"/>
      <c r="AZ162" s="233"/>
      <c r="BA162" s="233"/>
      <c r="BB162" s="233"/>
      <c r="BC162" s="233"/>
    </row>
    <row r="163" spans="1:55" ht="15" x14ac:dyDescent="0.2">
      <c r="A163" s="233"/>
      <c r="B163" s="234"/>
      <c r="E163" s="235"/>
      <c r="F163" s="234"/>
      <c r="G163" s="234"/>
      <c r="H163" s="234"/>
      <c r="I163" s="234"/>
      <c r="J163" s="234"/>
      <c r="K163" s="234"/>
      <c r="L163" s="234"/>
      <c r="O163" s="234"/>
      <c r="P163" s="234"/>
      <c r="Q163" s="234"/>
      <c r="R163" s="234"/>
      <c r="S163" s="234"/>
      <c r="T163" s="234"/>
      <c r="U163" s="234"/>
      <c r="V163" s="234"/>
      <c r="W163" s="234"/>
      <c r="X163" s="234"/>
      <c r="Y163" s="234"/>
      <c r="Z163" s="234"/>
      <c r="AA163" s="234"/>
      <c r="AB163" s="234"/>
      <c r="AC163" s="234"/>
      <c r="AD163" s="234"/>
      <c r="AE163" s="234"/>
      <c r="AF163" s="234"/>
      <c r="AG163" s="234"/>
      <c r="AH163" s="234"/>
      <c r="AI163" s="234"/>
      <c r="AJ163" s="234"/>
      <c r="AK163" s="234"/>
      <c r="AL163" s="233"/>
      <c r="AM163" s="233"/>
      <c r="AN163" s="233"/>
      <c r="AO163" s="233"/>
      <c r="AP163" s="233"/>
      <c r="AQ163" s="233"/>
      <c r="AR163" s="233"/>
      <c r="AS163" s="233"/>
      <c r="AT163" s="233"/>
      <c r="AU163" s="233"/>
      <c r="AV163" s="233"/>
      <c r="AW163" s="233"/>
      <c r="AX163" s="233"/>
      <c r="AY163" s="233"/>
      <c r="AZ163" s="233"/>
      <c r="BA163" s="233"/>
      <c r="BB163" s="233"/>
      <c r="BC163" s="233"/>
    </row>
    <row r="164" spans="1:55" ht="15" x14ac:dyDescent="0.2">
      <c r="A164" s="233"/>
      <c r="B164" s="234"/>
      <c r="E164" s="235"/>
      <c r="F164" s="234"/>
      <c r="G164" s="234"/>
      <c r="H164" s="234"/>
      <c r="I164" s="234"/>
      <c r="J164" s="234"/>
      <c r="K164" s="234"/>
      <c r="L164" s="234"/>
      <c r="O164" s="234"/>
      <c r="P164" s="234"/>
      <c r="Q164" s="234"/>
      <c r="R164" s="234"/>
      <c r="S164" s="234"/>
      <c r="T164" s="234"/>
      <c r="U164" s="234"/>
      <c r="V164" s="234"/>
      <c r="W164" s="234"/>
      <c r="X164" s="234"/>
      <c r="Y164" s="234"/>
      <c r="Z164" s="234"/>
      <c r="AA164" s="234"/>
      <c r="AB164" s="234"/>
      <c r="AC164" s="234"/>
      <c r="AD164" s="234"/>
      <c r="AE164" s="234"/>
      <c r="AF164" s="234"/>
      <c r="AG164" s="234"/>
      <c r="AH164" s="234"/>
      <c r="AI164" s="234"/>
      <c r="AJ164" s="234"/>
      <c r="AK164" s="234"/>
      <c r="AL164" s="233"/>
      <c r="AM164" s="233"/>
      <c r="AN164" s="233"/>
      <c r="AO164" s="233"/>
      <c r="AP164" s="233"/>
      <c r="AQ164" s="233"/>
      <c r="AR164" s="233"/>
      <c r="AS164" s="233"/>
      <c r="AT164" s="233"/>
      <c r="AU164" s="233"/>
      <c r="AV164" s="233"/>
      <c r="AW164" s="233"/>
      <c r="AX164" s="233"/>
      <c r="AY164" s="233"/>
      <c r="AZ164" s="233"/>
      <c r="BA164" s="233"/>
      <c r="BB164" s="233"/>
      <c r="BC164" s="233"/>
    </row>
    <row r="165" spans="1:55" ht="15" x14ac:dyDescent="0.2">
      <c r="A165" s="233"/>
      <c r="B165" s="234"/>
      <c r="E165" s="235"/>
      <c r="F165" s="234"/>
      <c r="G165" s="234"/>
      <c r="H165" s="234"/>
      <c r="I165" s="234"/>
      <c r="J165" s="234"/>
      <c r="K165" s="234"/>
      <c r="L165" s="234"/>
      <c r="O165" s="234"/>
      <c r="P165" s="234"/>
      <c r="Q165" s="234"/>
      <c r="R165" s="234"/>
      <c r="S165" s="234"/>
      <c r="T165" s="234"/>
      <c r="U165" s="234"/>
      <c r="V165" s="234"/>
      <c r="W165" s="234"/>
      <c r="X165" s="234"/>
      <c r="Y165" s="234"/>
      <c r="Z165" s="234"/>
      <c r="AA165" s="234"/>
      <c r="AB165" s="234"/>
      <c r="AC165" s="234"/>
      <c r="AD165" s="234"/>
      <c r="AE165" s="234"/>
      <c r="AF165" s="234"/>
      <c r="AG165" s="234"/>
      <c r="AH165" s="234"/>
      <c r="AI165" s="234"/>
      <c r="AJ165" s="234"/>
      <c r="AK165" s="234"/>
      <c r="AL165" s="233"/>
      <c r="AM165" s="233"/>
      <c r="AN165" s="233"/>
      <c r="AO165" s="233"/>
      <c r="AP165" s="233"/>
      <c r="AQ165" s="233"/>
      <c r="AR165" s="233"/>
      <c r="AS165" s="233"/>
      <c r="AT165" s="233"/>
      <c r="AU165" s="233"/>
      <c r="AV165" s="233"/>
      <c r="AW165" s="233"/>
      <c r="AX165" s="233"/>
      <c r="AY165" s="233"/>
      <c r="AZ165" s="233"/>
      <c r="BA165" s="233"/>
      <c r="BB165" s="233"/>
      <c r="BC165" s="233"/>
    </row>
    <row r="166" spans="1:55" ht="15" x14ac:dyDescent="0.2">
      <c r="A166" s="233"/>
      <c r="B166" s="234"/>
      <c r="E166" s="235"/>
      <c r="F166" s="234"/>
      <c r="G166" s="234"/>
      <c r="H166" s="234"/>
      <c r="I166" s="234"/>
      <c r="J166" s="234"/>
      <c r="K166" s="234"/>
      <c r="L166" s="234"/>
      <c r="O166" s="234"/>
      <c r="P166" s="234"/>
      <c r="Q166" s="234"/>
      <c r="R166" s="234"/>
      <c r="S166" s="234"/>
      <c r="T166" s="234"/>
      <c r="U166" s="234"/>
      <c r="V166" s="234"/>
      <c r="W166" s="234"/>
      <c r="X166" s="234"/>
      <c r="Y166" s="234"/>
      <c r="Z166" s="234"/>
      <c r="AA166" s="234"/>
      <c r="AB166" s="234"/>
      <c r="AC166" s="234"/>
      <c r="AD166" s="234"/>
      <c r="AE166" s="234"/>
      <c r="AF166" s="234"/>
      <c r="AG166" s="234"/>
      <c r="AH166" s="234"/>
      <c r="AI166" s="234"/>
      <c r="AJ166" s="234"/>
      <c r="AK166" s="234"/>
      <c r="AL166" s="233"/>
      <c r="AM166" s="233"/>
      <c r="AN166" s="233"/>
      <c r="AO166" s="233"/>
      <c r="AP166" s="233"/>
      <c r="AQ166" s="233"/>
      <c r="AR166" s="233"/>
      <c r="AS166" s="233"/>
      <c r="AT166" s="233"/>
      <c r="AU166" s="233"/>
      <c r="AV166" s="233"/>
      <c r="AW166" s="233"/>
      <c r="AX166" s="233"/>
      <c r="AY166" s="233"/>
      <c r="AZ166" s="233"/>
      <c r="BA166" s="233"/>
      <c r="BB166" s="233"/>
      <c r="BC166" s="233"/>
    </row>
    <row r="167" spans="1:55" ht="15" x14ac:dyDescent="0.2">
      <c r="A167" s="233"/>
      <c r="B167" s="234"/>
      <c r="E167" s="235"/>
      <c r="F167" s="234"/>
      <c r="G167" s="234"/>
      <c r="H167" s="234"/>
      <c r="I167" s="234"/>
      <c r="J167" s="234"/>
      <c r="K167" s="234"/>
      <c r="L167" s="234"/>
      <c r="O167" s="234"/>
      <c r="P167" s="234"/>
      <c r="Q167" s="234"/>
      <c r="R167" s="234"/>
      <c r="S167" s="234"/>
      <c r="T167" s="234"/>
      <c r="U167" s="234"/>
      <c r="V167" s="234"/>
      <c r="W167" s="234"/>
      <c r="X167" s="234"/>
      <c r="Y167" s="234"/>
      <c r="Z167" s="234"/>
      <c r="AA167" s="234"/>
      <c r="AB167" s="234"/>
      <c r="AC167" s="234"/>
      <c r="AD167" s="234"/>
      <c r="AE167" s="234"/>
      <c r="AF167" s="234"/>
      <c r="AG167" s="234"/>
      <c r="AH167" s="234"/>
      <c r="AI167" s="234"/>
      <c r="AJ167" s="234"/>
      <c r="AK167" s="234"/>
      <c r="AL167" s="233"/>
      <c r="AM167" s="233"/>
      <c r="AN167" s="233"/>
      <c r="AO167" s="233"/>
      <c r="AP167" s="233"/>
      <c r="AQ167" s="233"/>
      <c r="AR167" s="233"/>
      <c r="AS167" s="233"/>
      <c r="AT167" s="233"/>
      <c r="AU167" s="233"/>
      <c r="AV167" s="233"/>
      <c r="AW167" s="233"/>
      <c r="AX167" s="233"/>
      <c r="AY167" s="233"/>
      <c r="AZ167" s="233"/>
      <c r="BA167" s="233"/>
      <c r="BB167" s="233"/>
      <c r="BC167" s="233"/>
    </row>
    <row r="168" spans="1:55" ht="15" x14ac:dyDescent="0.2">
      <c r="A168" s="233"/>
      <c r="B168" s="234"/>
      <c r="E168" s="235"/>
      <c r="F168" s="234"/>
      <c r="G168" s="234"/>
      <c r="H168" s="234"/>
      <c r="I168" s="234"/>
      <c r="J168" s="234"/>
      <c r="K168" s="234"/>
      <c r="L168" s="234"/>
      <c r="O168" s="234"/>
      <c r="P168" s="234"/>
      <c r="Q168" s="234"/>
      <c r="R168" s="234"/>
      <c r="S168" s="234"/>
      <c r="T168" s="234"/>
      <c r="U168" s="234"/>
      <c r="V168" s="234"/>
      <c r="W168" s="234"/>
      <c r="X168" s="234"/>
      <c r="Y168" s="234"/>
      <c r="Z168" s="234"/>
      <c r="AA168" s="234"/>
      <c r="AB168" s="234"/>
      <c r="AC168" s="234"/>
      <c r="AD168" s="234"/>
      <c r="AE168" s="234"/>
      <c r="AF168" s="234"/>
      <c r="AG168" s="234"/>
      <c r="AH168" s="234"/>
      <c r="AI168" s="234"/>
      <c r="AJ168" s="234"/>
      <c r="AK168" s="234"/>
      <c r="AL168" s="233"/>
      <c r="AM168" s="233"/>
      <c r="AN168" s="233"/>
      <c r="AO168" s="233"/>
      <c r="AP168" s="233"/>
      <c r="AQ168" s="233"/>
      <c r="AR168" s="233"/>
      <c r="AS168" s="233"/>
      <c r="AT168" s="233"/>
      <c r="AU168" s="233"/>
      <c r="AV168" s="233"/>
      <c r="AW168" s="233"/>
      <c r="AX168" s="233"/>
      <c r="AY168" s="233"/>
      <c r="AZ168" s="233"/>
      <c r="BA168" s="233"/>
      <c r="BB168" s="233"/>
      <c r="BC168" s="233"/>
    </row>
    <row r="169" spans="1:55" ht="15" x14ac:dyDescent="0.2">
      <c r="A169" s="233"/>
      <c r="B169" s="234"/>
      <c r="E169" s="235"/>
      <c r="F169" s="234"/>
      <c r="G169" s="234"/>
      <c r="H169" s="234"/>
      <c r="I169" s="234"/>
      <c r="J169" s="234"/>
      <c r="K169" s="234"/>
      <c r="L169" s="234"/>
      <c r="O169" s="234"/>
      <c r="P169" s="234"/>
      <c r="Q169" s="234"/>
      <c r="R169" s="234"/>
      <c r="S169" s="234"/>
      <c r="T169" s="234"/>
      <c r="U169" s="234"/>
      <c r="V169" s="234"/>
      <c r="W169" s="234"/>
      <c r="X169" s="234"/>
      <c r="Y169" s="234"/>
      <c r="Z169" s="234"/>
      <c r="AA169" s="234"/>
      <c r="AB169" s="234"/>
      <c r="AC169" s="234"/>
      <c r="AD169" s="234"/>
      <c r="AE169" s="234"/>
      <c r="AF169" s="234"/>
      <c r="AG169" s="234"/>
      <c r="AH169" s="234"/>
      <c r="AI169" s="234"/>
      <c r="AJ169" s="234"/>
      <c r="AK169" s="234"/>
      <c r="AL169" s="233"/>
      <c r="AM169" s="233"/>
      <c r="AN169" s="233"/>
      <c r="AO169" s="233"/>
      <c r="AP169" s="233"/>
      <c r="AQ169" s="233"/>
      <c r="AR169" s="233"/>
      <c r="AS169" s="233"/>
      <c r="AT169" s="233"/>
      <c r="AU169" s="233"/>
      <c r="AV169" s="233"/>
      <c r="AW169" s="233"/>
      <c r="AX169" s="233"/>
      <c r="AY169" s="233"/>
      <c r="AZ169" s="233"/>
      <c r="BA169" s="233"/>
      <c r="BB169" s="233"/>
      <c r="BC169" s="233"/>
    </row>
    <row r="170" spans="1:55" ht="15" x14ac:dyDescent="0.2">
      <c r="A170" s="233"/>
      <c r="B170" s="234"/>
      <c r="E170" s="235"/>
      <c r="F170" s="234"/>
      <c r="G170" s="234"/>
      <c r="H170" s="234"/>
      <c r="I170" s="234"/>
      <c r="J170" s="234"/>
      <c r="K170" s="234"/>
      <c r="L170" s="234"/>
      <c r="O170" s="234"/>
      <c r="P170" s="234"/>
      <c r="Q170" s="234"/>
      <c r="R170" s="234"/>
      <c r="S170" s="234"/>
      <c r="T170" s="234"/>
      <c r="U170" s="234"/>
      <c r="V170" s="234"/>
      <c r="W170" s="234"/>
      <c r="X170" s="234"/>
      <c r="Y170" s="234"/>
      <c r="Z170" s="234"/>
      <c r="AA170" s="234"/>
      <c r="AB170" s="234"/>
      <c r="AC170" s="234"/>
      <c r="AD170" s="234"/>
      <c r="AE170" s="234"/>
      <c r="AF170" s="234"/>
      <c r="AG170" s="234"/>
      <c r="AH170" s="234"/>
      <c r="AI170" s="234"/>
      <c r="AJ170" s="234"/>
      <c r="AK170" s="234"/>
      <c r="AL170" s="233"/>
      <c r="AM170" s="233"/>
      <c r="AN170" s="233"/>
      <c r="AO170" s="233"/>
      <c r="AP170" s="233"/>
      <c r="AQ170" s="233"/>
      <c r="AR170" s="233"/>
      <c r="AS170" s="233"/>
      <c r="AT170" s="233"/>
      <c r="AU170" s="233"/>
      <c r="AV170" s="233"/>
      <c r="AW170" s="233"/>
      <c r="AX170" s="233"/>
      <c r="AY170" s="233"/>
      <c r="AZ170" s="233"/>
      <c r="BA170" s="233"/>
      <c r="BB170" s="233"/>
      <c r="BC170" s="233"/>
    </row>
    <row r="171" spans="1:55" ht="15" x14ac:dyDescent="0.2">
      <c r="A171" s="233"/>
      <c r="B171" s="234"/>
      <c r="E171" s="235"/>
      <c r="F171" s="234"/>
      <c r="G171" s="234"/>
      <c r="H171" s="234"/>
      <c r="I171" s="234"/>
      <c r="J171" s="234"/>
      <c r="K171" s="234"/>
      <c r="L171" s="234"/>
      <c r="O171" s="234"/>
      <c r="P171" s="234"/>
      <c r="Q171" s="234"/>
      <c r="R171" s="234"/>
      <c r="S171" s="234"/>
      <c r="T171" s="234"/>
      <c r="U171" s="234"/>
      <c r="V171" s="234"/>
      <c r="W171" s="234"/>
      <c r="X171" s="234"/>
      <c r="Y171" s="234"/>
      <c r="Z171" s="234"/>
      <c r="AA171" s="234"/>
      <c r="AB171" s="234"/>
      <c r="AC171" s="234"/>
      <c r="AD171" s="234"/>
      <c r="AE171" s="234"/>
      <c r="AF171" s="234"/>
      <c r="AG171" s="234"/>
      <c r="AH171" s="234"/>
      <c r="AI171" s="234"/>
      <c r="AJ171" s="234"/>
      <c r="AK171" s="234"/>
      <c r="AL171" s="233"/>
      <c r="AM171" s="233"/>
      <c r="AN171" s="233"/>
      <c r="AO171" s="233"/>
      <c r="AP171" s="233"/>
      <c r="AQ171" s="233"/>
      <c r="AR171" s="233"/>
      <c r="AS171" s="233"/>
      <c r="AT171" s="233"/>
      <c r="AU171" s="233"/>
      <c r="AV171" s="233"/>
      <c r="AW171" s="233"/>
      <c r="AX171" s="233"/>
      <c r="AY171" s="233"/>
      <c r="AZ171" s="233"/>
      <c r="BA171" s="233"/>
      <c r="BB171" s="233"/>
      <c r="BC171" s="233"/>
    </row>
    <row r="172" spans="1:55" ht="15" x14ac:dyDescent="0.2">
      <c r="A172" s="233"/>
      <c r="B172" s="234"/>
      <c r="E172" s="235"/>
      <c r="F172" s="234"/>
      <c r="G172" s="234"/>
      <c r="H172" s="234"/>
      <c r="I172" s="234"/>
      <c r="J172" s="234"/>
      <c r="K172" s="234"/>
      <c r="L172" s="234"/>
      <c r="O172" s="234"/>
      <c r="P172" s="234"/>
      <c r="Q172" s="234"/>
      <c r="R172" s="234"/>
      <c r="S172" s="234"/>
      <c r="T172" s="234"/>
      <c r="U172" s="234"/>
      <c r="V172" s="234"/>
      <c r="W172" s="234"/>
      <c r="X172" s="234"/>
      <c r="Y172" s="234"/>
      <c r="Z172" s="234"/>
      <c r="AA172" s="234"/>
      <c r="AB172" s="234"/>
      <c r="AC172" s="234"/>
      <c r="AD172" s="234"/>
      <c r="AE172" s="234"/>
      <c r="AF172" s="234"/>
      <c r="AG172" s="234"/>
      <c r="AH172" s="234"/>
      <c r="AI172" s="234"/>
      <c r="AJ172" s="234"/>
      <c r="AK172" s="234"/>
      <c r="AL172" s="233"/>
      <c r="AM172" s="233"/>
      <c r="AN172" s="233"/>
      <c r="AO172" s="233"/>
      <c r="AP172" s="233"/>
      <c r="AQ172" s="233"/>
      <c r="AR172" s="233"/>
      <c r="AS172" s="233"/>
      <c r="AT172" s="233"/>
      <c r="AU172" s="233"/>
      <c r="AV172" s="233"/>
      <c r="AW172" s="233"/>
      <c r="AX172" s="233"/>
      <c r="AY172" s="233"/>
      <c r="AZ172" s="233"/>
      <c r="BA172" s="233"/>
      <c r="BB172" s="233"/>
      <c r="BC172" s="233"/>
    </row>
    <row r="173" spans="1:55" x14ac:dyDescent="0.2">
      <c r="A173" s="233"/>
      <c r="B173" s="234"/>
      <c r="E173" s="240"/>
      <c r="F173" s="234"/>
      <c r="G173" s="234"/>
      <c r="H173" s="234"/>
      <c r="I173" s="234"/>
      <c r="J173" s="234"/>
      <c r="K173" s="234"/>
      <c r="L173" s="234"/>
      <c r="O173" s="234"/>
      <c r="P173" s="234"/>
      <c r="Q173" s="234"/>
      <c r="R173" s="234"/>
      <c r="S173" s="234"/>
      <c r="T173" s="234"/>
      <c r="U173" s="234"/>
      <c r="V173" s="234"/>
      <c r="W173" s="234"/>
      <c r="X173" s="234"/>
      <c r="Y173" s="234"/>
      <c r="Z173" s="234"/>
      <c r="AA173" s="234"/>
      <c r="AB173" s="234"/>
      <c r="AC173" s="234"/>
      <c r="AD173" s="234"/>
      <c r="AE173" s="234"/>
      <c r="AF173" s="234"/>
      <c r="AG173" s="234"/>
      <c r="AH173" s="234"/>
      <c r="AI173" s="234"/>
      <c r="AJ173" s="234"/>
      <c r="AK173" s="234"/>
      <c r="AL173" s="233"/>
      <c r="AM173" s="233"/>
      <c r="AN173" s="233"/>
      <c r="AO173" s="233"/>
      <c r="AP173" s="233"/>
      <c r="AQ173" s="233"/>
      <c r="AR173" s="233"/>
      <c r="AS173" s="233"/>
      <c r="AT173" s="233"/>
      <c r="AU173" s="233"/>
      <c r="AV173" s="233"/>
      <c r="AW173" s="233"/>
      <c r="AX173" s="233"/>
      <c r="AY173" s="233"/>
      <c r="AZ173" s="233"/>
      <c r="BA173" s="233"/>
      <c r="BB173" s="233"/>
      <c r="BC173" s="233"/>
    </row>
    <row r="174" spans="1:55" x14ac:dyDescent="0.2">
      <c r="A174" s="233"/>
      <c r="B174" s="234"/>
      <c r="E174" s="240"/>
      <c r="F174" s="234"/>
      <c r="G174" s="234"/>
      <c r="H174" s="234"/>
      <c r="I174" s="234"/>
      <c r="J174" s="234"/>
      <c r="K174" s="234"/>
      <c r="L174" s="234"/>
      <c r="O174" s="234"/>
      <c r="P174" s="234"/>
      <c r="Q174" s="234"/>
      <c r="R174" s="234"/>
      <c r="S174" s="234"/>
      <c r="T174" s="234"/>
      <c r="U174" s="234"/>
      <c r="V174" s="234"/>
      <c r="W174" s="234"/>
      <c r="X174" s="234"/>
      <c r="Y174" s="234"/>
      <c r="Z174" s="234"/>
      <c r="AA174" s="234"/>
      <c r="AB174" s="234"/>
      <c r="AC174" s="234"/>
      <c r="AD174" s="234"/>
      <c r="AE174" s="234"/>
      <c r="AF174" s="234"/>
      <c r="AG174" s="234"/>
      <c r="AH174" s="234"/>
      <c r="AI174" s="234"/>
      <c r="AJ174" s="234"/>
      <c r="AK174" s="234"/>
      <c r="AL174" s="233"/>
      <c r="AM174" s="233"/>
      <c r="AN174" s="233"/>
      <c r="AO174" s="233"/>
      <c r="AP174" s="233"/>
      <c r="AQ174" s="233"/>
      <c r="AR174" s="233"/>
      <c r="AS174" s="233"/>
      <c r="AT174" s="233"/>
      <c r="AU174" s="233"/>
      <c r="AV174" s="233"/>
      <c r="AW174" s="233"/>
      <c r="AX174" s="233"/>
      <c r="AY174" s="233"/>
      <c r="AZ174" s="233"/>
      <c r="BA174" s="233"/>
      <c r="BB174" s="233"/>
      <c r="BC174" s="233"/>
    </row>
    <row r="175" spans="1:55" x14ac:dyDescent="0.2">
      <c r="A175" s="233"/>
      <c r="B175" s="234"/>
      <c r="E175" s="240"/>
      <c r="F175" s="234"/>
      <c r="G175" s="234"/>
      <c r="H175" s="234"/>
      <c r="I175" s="234"/>
      <c r="J175" s="234"/>
      <c r="K175" s="234"/>
      <c r="L175" s="234"/>
      <c r="O175" s="234"/>
      <c r="P175" s="234"/>
      <c r="Q175" s="234"/>
      <c r="R175" s="234"/>
      <c r="S175" s="234"/>
      <c r="T175" s="234"/>
      <c r="U175" s="234"/>
      <c r="V175" s="234"/>
      <c r="W175" s="234"/>
      <c r="X175" s="234"/>
      <c r="Y175" s="234"/>
      <c r="Z175" s="234"/>
      <c r="AA175" s="234"/>
      <c r="AB175" s="234"/>
      <c r="AC175" s="234"/>
      <c r="AD175" s="234"/>
      <c r="AE175" s="234"/>
      <c r="AF175" s="234"/>
      <c r="AG175" s="234"/>
      <c r="AH175" s="234"/>
      <c r="AI175" s="234"/>
      <c r="AJ175" s="234"/>
      <c r="AK175" s="234"/>
      <c r="AL175" s="233"/>
      <c r="AM175" s="233"/>
      <c r="AN175" s="233"/>
      <c r="AO175" s="233"/>
      <c r="AP175" s="233"/>
      <c r="AQ175" s="233"/>
      <c r="AR175" s="233"/>
      <c r="AS175" s="233"/>
      <c r="AT175" s="233"/>
      <c r="AU175" s="233"/>
      <c r="AV175" s="233"/>
      <c r="AW175" s="233"/>
      <c r="AX175" s="233"/>
      <c r="AY175" s="233"/>
      <c r="AZ175" s="233"/>
      <c r="BA175" s="233"/>
      <c r="BB175" s="233"/>
      <c r="BC175" s="233"/>
    </row>
    <row r="176" spans="1:55" x14ac:dyDescent="0.2">
      <c r="A176" s="233"/>
      <c r="B176" s="234"/>
      <c r="E176" s="240"/>
      <c r="F176" s="234"/>
      <c r="G176" s="234"/>
      <c r="H176" s="234"/>
      <c r="I176" s="234"/>
      <c r="J176" s="234"/>
      <c r="K176" s="234"/>
      <c r="L176" s="234"/>
      <c r="O176" s="234"/>
      <c r="P176" s="234"/>
      <c r="Q176" s="234"/>
      <c r="R176" s="234"/>
      <c r="S176" s="234"/>
      <c r="T176" s="234"/>
      <c r="U176" s="234"/>
      <c r="V176" s="234"/>
      <c r="W176" s="234"/>
      <c r="X176" s="234"/>
      <c r="Y176" s="234"/>
      <c r="Z176" s="234"/>
      <c r="AA176" s="234"/>
      <c r="AB176" s="234"/>
      <c r="AC176" s="234"/>
      <c r="AD176" s="234"/>
      <c r="AE176" s="234"/>
      <c r="AF176" s="234"/>
      <c r="AG176" s="234"/>
      <c r="AH176" s="234"/>
      <c r="AI176" s="234"/>
      <c r="AJ176" s="234"/>
      <c r="AK176" s="234"/>
      <c r="AL176" s="233"/>
      <c r="AM176" s="233"/>
      <c r="AN176" s="233"/>
      <c r="AO176" s="233"/>
      <c r="AP176" s="233"/>
      <c r="AQ176" s="233"/>
      <c r="AR176" s="233"/>
      <c r="AS176" s="233"/>
      <c r="AT176" s="233"/>
      <c r="AU176" s="233"/>
      <c r="AV176" s="233"/>
      <c r="AW176" s="233"/>
      <c r="AX176" s="233"/>
      <c r="AY176" s="233"/>
      <c r="AZ176" s="233"/>
      <c r="BA176" s="233"/>
      <c r="BB176" s="233"/>
      <c r="BC176" s="233"/>
    </row>
    <row r="177" spans="1:55" x14ac:dyDescent="0.2">
      <c r="A177" s="233"/>
      <c r="B177" s="234"/>
      <c r="E177" s="240"/>
      <c r="F177" s="234"/>
      <c r="G177" s="234"/>
      <c r="H177" s="234"/>
      <c r="I177" s="234"/>
      <c r="J177" s="234"/>
      <c r="K177" s="234"/>
      <c r="L177" s="234"/>
      <c r="O177" s="234"/>
      <c r="P177" s="234"/>
      <c r="Q177" s="234"/>
      <c r="R177" s="234"/>
      <c r="S177" s="234"/>
      <c r="T177" s="234"/>
      <c r="U177" s="234"/>
      <c r="V177" s="234"/>
      <c r="W177" s="234"/>
      <c r="X177" s="234"/>
      <c r="Y177" s="234"/>
      <c r="Z177" s="234"/>
      <c r="AA177" s="234"/>
      <c r="AB177" s="234"/>
      <c r="AC177" s="234"/>
      <c r="AD177" s="234"/>
      <c r="AE177" s="234"/>
      <c r="AF177" s="234"/>
      <c r="AG177" s="234"/>
      <c r="AH177" s="234"/>
      <c r="AI177" s="234"/>
      <c r="AJ177" s="234"/>
      <c r="AK177" s="234"/>
      <c r="AL177" s="233"/>
      <c r="AM177" s="233"/>
      <c r="AN177" s="233"/>
      <c r="AO177" s="233"/>
      <c r="AP177" s="233"/>
      <c r="AQ177" s="233"/>
      <c r="AR177" s="233"/>
      <c r="AS177" s="233"/>
      <c r="AT177" s="233"/>
      <c r="AU177" s="233"/>
      <c r="AV177" s="233"/>
      <c r="AW177" s="233"/>
      <c r="AX177" s="233"/>
      <c r="AY177" s="233"/>
      <c r="AZ177" s="233"/>
      <c r="BA177" s="233"/>
      <c r="BB177" s="233"/>
      <c r="BC177" s="233"/>
    </row>
    <row r="178" spans="1:55" x14ac:dyDescent="0.2">
      <c r="A178" s="233"/>
      <c r="B178" s="234"/>
      <c r="E178" s="240"/>
      <c r="F178" s="234"/>
      <c r="G178" s="234"/>
      <c r="H178" s="234"/>
      <c r="I178" s="234"/>
      <c r="J178" s="234"/>
      <c r="K178" s="234"/>
      <c r="L178" s="234"/>
      <c r="O178" s="234"/>
      <c r="P178" s="234"/>
      <c r="Q178" s="234"/>
      <c r="R178" s="234"/>
      <c r="S178" s="234"/>
      <c r="T178" s="234"/>
      <c r="U178" s="234"/>
      <c r="V178" s="234"/>
      <c r="W178" s="234"/>
      <c r="X178" s="234"/>
      <c r="Y178" s="234"/>
      <c r="Z178" s="234"/>
      <c r="AA178" s="234"/>
      <c r="AB178" s="234"/>
      <c r="AC178" s="234"/>
      <c r="AD178" s="234"/>
      <c r="AE178" s="234"/>
      <c r="AF178" s="234"/>
      <c r="AG178" s="234"/>
      <c r="AH178" s="234"/>
      <c r="AI178" s="234"/>
      <c r="AJ178" s="234"/>
      <c r="AK178" s="234"/>
      <c r="AL178" s="233"/>
      <c r="AM178" s="233"/>
      <c r="AN178" s="233"/>
      <c r="AO178" s="233"/>
      <c r="AP178" s="233"/>
      <c r="AQ178" s="233"/>
      <c r="AR178" s="233"/>
      <c r="AS178" s="233"/>
      <c r="AT178" s="233"/>
      <c r="AU178" s="233"/>
      <c r="AV178" s="233"/>
      <c r="AW178" s="233"/>
      <c r="AX178" s="233"/>
      <c r="AY178" s="233"/>
      <c r="AZ178" s="233"/>
      <c r="BA178" s="233"/>
      <c r="BB178" s="233"/>
      <c r="BC178" s="233"/>
    </row>
    <row r="179" spans="1:55" x14ac:dyDescent="0.2">
      <c r="A179" s="233"/>
      <c r="B179" s="234"/>
      <c r="E179" s="240"/>
      <c r="F179" s="234"/>
      <c r="G179" s="234"/>
      <c r="H179" s="234"/>
      <c r="I179" s="234"/>
      <c r="J179" s="234"/>
      <c r="K179" s="234"/>
      <c r="L179" s="234"/>
      <c r="O179" s="234"/>
      <c r="P179" s="234"/>
      <c r="Q179" s="234"/>
      <c r="R179" s="234"/>
      <c r="S179" s="234"/>
      <c r="T179" s="234"/>
      <c r="U179" s="234"/>
      <c r="V179" s="234"/>
      <c r="W179" s="234"/>
      <c r="X179" s="234"/>
      <c r="Y179" s="234"/>
      <c r="Z179" s="234"/>
      <c r="AA179" s="234"/>
      <c r="AB179" s="234"/>
      <c r="AC179" s="234"/>
      <c r="AD179" s="234"/>
      <c r="AE179" s="234"/>
      <c r="AF179" s="234"/>
      <c r="AG179" s="234"/>
      <c r="AH179" s="234"/>
      <c r="AI179" s="234"/>
      <c r="AJ179" s="234"/>
      <c r="AK179" s="234"/>
      <c r="AL179" s="233"/>
      <c r="AM179" s="233"/>
      <c r="AN179" s="233"/>
      <c r="AO179" s="233"/>
      <c r="AP179" s="233"/>
      <c r="AQ179" s="233"/>
      <c r="AR179" s="233"/>
      <c r="AS179" s="233"/>
      <c r="AT179" s="233"/>
      <c r="AU179" s="233"/>
      <c r="AV179" s="233"/>
      <c r="AW179" s="233"/>
      <c r="AX179" s="233"/>
      <c r="AY179" s="233"/>
      <c r="AZ179" s="233"/>
      <c r="BA179" s="233"/>
      <c r="BB179" s="233"/>
      <c r="BC179" s="233"/>
    </row>
    <row r="180" spans="1:55" x14ac:dyDescent="0.2">
      <c r="A180" s="233"/>
      <c r="B180" s="234"/>
      <c r="E180" s="240"/>
      <c r="F180" s="234"/>
      <c r="G180" s="234"/>
      <c r="H180" s="234"/>
      <c r="I180" s="234"/>
      <c r="J180" s="234"/>
      <c r="K180" s="234"/>
      <c r="L180" s="234"/>
      <c r="O180" s="234"/>
      <c r="P180" s="234"/>
      <c r="Q180" s="234"/>
      <c r="R180" s="234"/>
      <c r="S180" s="234"/>
      <c r="T180" s="234"/>
      <c r="U180" s="234"/>
      <c r="V180" s="234"/>
      <c r="W180" s="234"/>
      <c r="X180" s="234"/>
      <c r="Y180" s="234"/>
      <c r="Z180" s="234"/>
      <c r="AA180" s="234"/>
      <c r="AB180" s="234"/>
      <c r="AC180" s="234"/>
      <c r="AD180" s="234"/>
      <c r="AE180" s="234"/>
      <c r="AF180" s="234"/>
      <c r="AG180" s="234"/>
      <c r="AH180" s="234"/>
      <c r="AI180" s="234"/>
      <c r="AJ180" s="234"/>
      <c r="AK180" s="234"/>
      <c r="AL180" s="233"/>
      <c r="AM180" s="233"/>
      <c r="AN180" s="233"/>
      <c r="AO180" s="233"/>
      <c r="AP180" s="233"/>
      <c r="AQ180" s="233"/>
      <c r="AR180" s="233"/>
      <c r="AS180" s="233"/>
      <c r="AT180" s="233"/>
      <c r="AU180" s="233"/>
      <c r="AV180" s="233"/>
      <c r="AW180" s="233"/>
      <c r="AX180" s="233"/>
      <c r="AY180" s="233"/>
      <c r="AZ180" s="233"/>
      <c r="BA180" s="233"/>
      <c r="BB180" s="233"/>
      <c r="BC180" s="233"/>
    </row>
    <row r="181" spans="1:55" x14ac:dyDescent="0.2">
      <c r="A181" s="233"/>
      <c r="B181" s="234"/>
      <c r="E181" s="240"/>
      <c r="F181" s="234"/>
      <c r="G181" s="234"/>
      <c r="H181" s="234"/>
      <c r="I181" s="234"/>
      <c r="J181" s="234"/>
      <c r="K181" s="234"/>
      <c r="L181" s="234"/>
      <c r="O181" s="234"/>
      <c r="P181" s="234"/>
      <c r="Q181" s="234"/>
      <c r="R181" s="234"/>
      <c r="S181" s="234"/>
      <c r="T181" s="234"/>
      <c r="U181" s="234"/>
      <c r="V181" s="234"/>
      <c r="W181" s="234"/>
      <c r="X181" s="234"/>
      <c r="Y181" s="234"/>
      <c r="Z181" s="234"/>
      <c r="AA181" s="234"/>
      <c r="AB181" s="234"/>
      <c r="AC181" s="234"/>
      <c r="AD181" s="234"/>
      <c r="AE181" s="234"/>
      <c r="AF181" s="234"/>
      <c r="AG181" s="234"/>
      <c r="AH181" s="234"/>
      <c r="AI181" s="234"/>
      <c r="AJ181" s="234"/>
      <c r="AK181" s="234"/>
      <c r="AL181" s="233"/>
      <c r="AM181" s="233"/>
      <c r="AN181" s="233"/>
      <c r="AO181" s="233"/>
      <c r="AP181" s="233"/>
      <c r="AQ181" s="233"/>
      <c r="AR181" s="233"/>
      <c r="AS181" s="233"/>
      <c r="AT181" s="233"/>
      <c r="AU181" s="233"/>
      <c r="AV181" s="233"/>
      <c r="AW181" s="233"/>
      <c r="AX181" s="233"/>
      <c r="AY181" s="233"/>
      <c r="AZ181" s="233"/>
      <c r="BA181" s="233"/>
      <c r="BB181" s="233"/>
      <c r="BC181" s="233"/>
    </row>
    <row r="182" spans="1:55" x14ac:dyDescent="0.2">
      <c r="A182" s="233"/>
      <c r="B182" s="234"/>
      <c r="E182" s="240"/>
      <c r="F182" s="234"/>
      <c r="G182" s="234"/>
      <c r="H182" s="234"/>
      <c r="I182" s="234"/>
      <c r="J182" s="234"/>
      <c r="K182" s="234"/>
      <c r="L182" s="234"/>
      <c r="O182" s="234"/>
      <c r="P182" s="234"/>
      <c r="Q182" s="234"/>
      <c r="R182" s="234"/>
      <c r="S182" s="234"/>
      <c r="T182" s="234"/>
      <c r="U182" s="234"/>
      <c r="V182" s="234"/>
      <c r="W182" s="234"/>
      <c r="X182" s="234"/>
      <c r="Y182" s="234"/>
      <c r="Z182" s="234"/>
      <c r="AA182" s="234"/>
      <c r="AB182" s="234"/>
      <c r="AC182" s="234"/>
      <c r="AD182" s="234"/>
      <c r="AE182" s="234"/>
      <c r="AF182" s="234"/>
      <c r="AG182" s="234"/>
      <c r="AH182" s="234"/>
      <c r="AI182" s="234"/>
      <c r="AJ182" s="234"/>
      <c r="AK182" s="234"/>
      <c r="AL182" s="233"/>
      <c r="AM182" s="233"/>
      <c r="AN182" s="233"/>
      <c r="AO182" s="233"/>
      <c r="AP182" s="233"/>
      <c r="AQ182" s="233"/>
      <c r="AR182" s="233"/>
      <c r="AS182" s="233"/>
      <c r="AT182" s="233"/>
      <c r="AU182" s="233"/>
      <c r="AV182" s="233"/>
      <c r="AW182" s="233"/>
      <c r="AX182" s="233"/>
      <c r="AY182" s="233"/>
      <c r="AZ182" s="233"/>
      <c r="BA182" s="233"/>
      <c r="BB182" s="233"/>
      <c r="BC182" s="233"/>
    </row>
    <row r="183" spans="1:55" x14ac:dyDescent="0.2">
      <c r="A183" s="233"/>
      <c r="B183" s="234"/>
      <c r="E183" s="240"/>
      <c r="F183" s="234"/>
      <c r="G183" s="234"/>
      <c r="H183" s="234"/>
      <c r="I183" s="234"/>
      <c r="J183" s="234"/>
      <c r="K183" s="234"/>
      <c r="L183" s="234"/>
      <c r="O183" s="234"/>
      <c r="P183" s="234"/>
      <c r="Q183" s="234"/>
      <c r="R183" s="234"/>
      <c r="S183" s="234"/>
      <c r="T183" s="234"/>
      <c r="U183" s="234"/>
      <c r="V183" s="234"/>
      <c r="W183" s="234"/>
      <c r="X183" s="234"/>
      <c r="Y183" s="234"/>
      <c r="Z183" s="234"/>
      <c r="AA183" s="234"/>
      <c r="AB183" s="234"/>
      <c r="AC183" s="234"/>
      <c r="AD183" s="234"/>
      <c r="AE183" s="234"/>
      <c r="AF183" s="234"/>
      <c r="AG183" s="234"/>
      <c r="AH183" s="234"/>
      <c r="AI183" s="234"/>
      <c r="AJ183" s="234"/>
      <c r="AK183" s="234"/>
      <c r="AL183" s="233"/>
      <c r="AM183" s="233"/>
      <c r="AN183" s="233"/>
      <c r="AO183" s="233"/>
      <c r="AP183" s="233"/>
      <c r="AQ183" s="233"/>
      <c r="AR183" s="233"/>
      <c r="AS183" s="233"/>
      <c r="AT183" s="233"/>
      <c r="AU183" s="233"/>
      <c r="AV183" s="233"/>
      <c r="AW183" s="233"/>
      <c r="AX183" s="233"/>
      <c r="AY183" s="233"/>
      <c r="AZ183" s="233"/>
      <c r="BA183" s="233"/>
      <c r="BB183" s="233"/>
      <c r="BC183" s="233"/>
    </row>
    <row r="184" spans="1:55" x14ac:dyDescent="0.2">
      <c r="A184" s="233"/>
      <c r="B184" s="234"/>
      <c r="E184" s="240"/>
      <c r="F184" s="234"/>
      <c r="G184" s="234"/>
      <c r="H184" s="234"/>
      <c r="I184" s="234"/>
      <c r="J184" s="234"/>
      <c r="K184" s="234"/>
      <c r="L184" s="234"/>
      <c r="O184" s="234"/>
      <c r="P184" s="234"/>
      <c r="Q184" s="234"/>
      <c r="R184" s="234"/>
      <c r="S184" s="234"/>
      <c r="T184" s="234"/>
      <c r="U184" s="234"/>
      <c r="V184" s="234"/>
      <c r="W184" s="234"/>
      <c r="X184" s="234"/>
      <c r="Y184" s="234"/>
      <c r="Z184" s="234"/>
      <c r="AA184" s="234"/>
      <c r="AB184" s="234"/>
      <c r="AC184" s="234"/>
      <c r="AD184" s="234"/>
      <c r="AE184" s="234"/>
      <c r="AF184" s="234"/>
      <c r="AG184" s="234"/>
      <c r="AH184" s="234"/>
      <c r="AI184" s="234"/>
      <c r="AJ184" s="234"/>
      <c r="AK184" s="234"/>
      <c r="AL184" s="233"/>
      <c r="AM184" s="233"/>
      <c r="AN184" s="233"/>
      <c r="AO184" s="233"/>
      <c r="AP184" s="233"/>
      <c r="AQ184" s="233"/>
      <c r="AR184" s="233"/>
      <c r="AS184" s="233"/>
      <c r="AT184" s="233"/>
      <c r="AU184" s="233"/>
      <c r="AV184" s="233"/>
      <c r="AW184" s="233"/>
      <c r="AX184" s="233"/>
      <c r="AY184" s="233"/>
      <c r="AZ184" s="233"/>
      <c r="BA184" s="233"/>
      <c r="BB184" s="233"/>
      <c r="BC184" s="233"/>
    </row>
    <row r="185" spans="1:55" x14ac:dyDescent="0.2">
      <c r="A185" s="233"/>
      <c r="B185" s="234"/>
      <c r="E185" s="240"/>
      <c r="F185" s="234"/>
      <c r="G185" s="234"/>
      <c r="H185" s="234"/>
      <c r="I185" s="234"/>
      <c r="J185" s="234"/>
      <c r="K185" s="234"/>
      <c r="L185" s="234"/>
      <c r="O185" s="234"/>
      <c r="P185" s="234"/>
      <c r="Q185" s="234"/>
      <c r="R185" s="234"/>
      <c r="S185" s="234"/>
      <c r="T185" s="234"/>
      <c r="U185" s="234"/>
      <c r="V185" s="234"/>
      <c r="W185" s="234"/>
      <c r="X185" s="234"/>
      <c r="Y185" s="234"/>
      <c r="Z185" s="234"/>
      <c r="AA185" s="234"/>
      <c r="AB185" s="234"/>
      <c r="AC185" s="234"/>
      <c r="AD185" s="234"/>
      <c r="AE185" s="234"/>
      <c r="AF185" s="234"/>
      <c r="AG185" s="234"/>
      <c r="AH185" s="234"/>
      <c r="AI185" s="234"/>
      <c r="AJ185" s="234"/>
      <c r="AK185" s="234"/>
      <c r="AL185" s="233"/>
      <c r="AM185" s="233"/>
      <c r="AN185" s="233"/>
      <c r="AO185" s="233"/>
      <c r="AP185" s="233"/>
      <c r="AQ185" s="233"/>
      <c r="AR185" s="233"/>
      <c r="AS185" s="233"/>
      <c r="AT185" s="233"/>
      <c r="AU185" s="233"/>
      <c r="AV185" s="233"/>
      <c r="AW185" s="233"/>
      <c r="AX185" s="233"/>
      <c r="AY185" s="233"/>
      <c r="AZ185" s="233"/>
      <c r="BA185" s="233"/>
      <c r="BB185" s="233"/>
      <c r="BC185" s="233"/>
    </row>
    <row r="186" spans="1:55" x14ac:dyDescent="0.2">
      <c r="A186" s="233"/>
      <c r="B186" s="234"/>
      <c r="E186" s="240"/>
      <c r="F186" s="234"/>
      <c r="G186" s="234"/>
      <c r="H186" s="234"/>
      <c r="I186" s="234"/>
      <c r="J186" s="234"/>
      <c r="K186" s="234"/>
      <c r="L186" s="234"/>
      <c r="O186" s="234"/>
      <c r="P186" s="234"/>
      <c r="Q186" s="234"/>
      <c r="R186" s="234"/>
      <c r="S186" s="234"/>
      <c r="T186" s="234"/>
      <c r="U186" s="234"/>
      <c r="V186" s="234"/>
      <c r="W186" s="234"/>
      <c r="X186" s="234"/>
      <c r="Y186" s="234"/>
      <c r="Z186" s="234"/>
      <c r="AA186" s="234"/>
      <c r="AB186" s="234"/>
      <c r="AC186" s="234"/>
      <c r="AD186" s="234"/>
      <c r="AE186" s="234"/>
      <c r="AF186" s="234"/>
      <c r="AG186" s="234"/>
      <c r="AH186" s="234"/>
      <c r="AI186" s="234"/>
      <c r="AJ186" s="234"/>
      <c r="AK186" s="234"/>
      <c r="AL186" s="233"/>
      <c r="AM186" s="233"/>
      <c r="AN186" s="233"/>
      <c r="AO186" s="233"/>
      <c r="AP186" s="233"/>
      <c r="AQ186" s="233"/>
      <c r="AR186" s="233"/>
      <c r="AS186" s="233"/>
      <c r="AT186" s="233"/>
      <c r="AU186" s="233"/>
      <c r="AV186" s="233"/>
      <c r="AW186" s="233"/>
      <c r="AX186" s="233"/>
      <c r="AY186" s="233"/>
      <c r="AZ186" s="233"/>
      <c r="BA186" s="233"/>
      <c r="BB186" s="233"/>
      <c r="BC186" s="233"/>
    </row>
    <row r="187" spans="1:55" x14ac:dyDescent="0.2">
      <c r="A187" s="233"/>
      <c r="B187" s="234"/>
      <c r="E187" s="240"/>
      <c r="F187" s="234"/>
      <c r="G187" s="234"/>
      <c r="H187" s="234"/>
      <c r="I187" s="234"/>
      <c r="J187" s="234"/>
      <c r="K187" s="234"/>
      <c r="L187" s="234"/>
      <c r="O187" s="234"/>
      <c r="P187" s="234"/>
      <c r="Q187" s="234"/>
      <c r="R187" s="234"/>
      <c r="S187" s="234"/>
      <c r="T187" s="234"/>
      <c r="U187" s="234"/>
      <c r="V187" s="234"/>
      <c r="W187" s="234"/>
      <c r="X187" s="234"/>
      <c r="Y187" s="234"/>
      <c r="Z187" s="234"/>
      <c r="AA187" s="234"/>
      <c r="AB187" s="234"/>
      <c r="AC187" s="234"/>
      <c r="AD187" s="234"/>
      <c r="AE187" s="234"/>
      <c r="AF187" s="234"/>
      <c r="AG187" s="234"/>
      <c r="AH187" s="234"/>
      <c r="AI187" s="234"/>
      <c r="AJ187" s="234"/>
      <c r="AK187" s="234"/>
      <c r="AL187" s="233"/>
      <c r="AM187" s="233"/>
      <c r="AN187" s="233"/>
      <c r="AO187" s="233"/>
      <c r="AP187" s="233"/>
      <c r="AQ187" s="233"/>
      <c r="AR187" s="233"/>
      <c r="AS187" s="233"/>
      <c r="AT187" s="233"/>
      <c r="AU187" s="233"/>
      <c r="AV187" s="233"/>
      <c r="AW187" s="233"/>
      <c r="AX187" s="233"/>
      <c r="AY187" s="233"/>
      <c r="AZ187" s="233"/>
      <c r="BA187" s="233"/>
      <c r="BB187" s="233"/>
      <c r="BC187" s="233"/>
    </row>
    <row r="188" spans="1:55" x14ac:dyDescent="0.2">
      <c r="A188" s="233"/>
      <c r="B188" s="234"/>
      <c r="E188" s="240"/>
      <c r="F188" s="234"/>
      <c r="G188" s="234"/>
      <c r="H188" s="234"/>
      <c r="I188" s="234"/>
      <c r="J188" s="234"/>
      <c r="K188" s="234"/>
      <c r="L188" s="234"/>
      <c r="O188" s="234"/>
      <c r="P188" s="234"/>
      <c r="Q188" s="234"/>
      <c r="R188" s="234"/>
      <c r="S188" s="234"/>
      <c r="T188" s="234"/>
      <c r="U188" s="234"/>
      <c r="V188" s="234"/>
      <c r="W188" s="234"/>
      <c r="X188" s="234"/>
      <c r="Y188" s="234"/>
      <c r="Z188" s="234"/>
      <c r="AA188" s="234"/>
      <c r="AB188" s="234"/>
      <c r="AC188" s="234"/>
      <c r="AD188" s="234"/>
      <c r="AE188" s="234"/>
      <c r="AF188" s="234"/>
      <c r="AG188" s="234"/>
      <c r="AH188" s="234"/>
      <c r="AI188" s="234"/>
      <c r="AJ188" s="234"/>
      <c r="AK188" s="234"/>
      <c r="AL188" s="233"/>
      <c r="AM188" s="233"/>
      <c r="AN188" s="233"/>
      <c r="AO188" s="233"/>
      <c r="AP188" s="233"/>
      <c r="AQ188" s="233"/>
      <c r="AR188" s="233"/>
      <c r="AS188" s="233"/>
      <c r="AT188" s="233"/>
      <c r="AU188" s="233"/>
      <c r="AV188" s="233"/>
      <c r="AW188" s="233"/>
      <c r="AX188" s="233"/>
      <c r="AY188" s="233"/>
      <c r="AZ188" s="233"/>
      <c r="BA188" s="233"/>
      <c r="BB188" s="233"/>
      <c r="BC188" s="233"/>
    </row>
    <row r="189" spans="1:55" x14ac:dyDescent="0.2">
      <c r="A189" s="233"/>
      <c r="B189" s="234"/>
      <c r="E189" s="240"/>
      <c r="F189" s="234"/>
      <c r="G189" s="234"/>
      <c r="H189" s="234"/>
      <c r="I189" s="234"/>
      <c r="J189" s="234"/>
      <c r="K189" s="234"/>
      <c r="L189" s="234"/>
      <c r="O189" s="234"/>
      <c r="P189" s="234"/>
      <c r="Q189" s="234"/>
      <c r="R189" s="234"/>
      <c r="S189" s="234"/>
      <c r="T189" s="234"/>
      <c r="U189" s="234"/>
      <c r="V189" s="234"/>
      <c r="W189" s="234"/>
      <c r="X189" s="234"/>
      <c r="Y189" s="234"/>
      <c r="Z189" s="234"/>
      <c r="AA189" s="234"/>
      <c r="AB189" s="234"/>
      <c r="AC189" s="234"/>
      <c r="AD189" s="234"/>
      <c r="AE189" s="234"/>
      <c r="AF189" s="234"/>
      <c r="AG189" s="234"/>
      <c r="AH189" s="234"/>
      <c r="AI189" s="234"/>
      <c r="AJ189" s="234"/>
      <c r="AK189" s="234"/>
      <c r="AL189" s="233"/>
      <c r="AM189" s="233"/>
      <c r="AN189" s="233"/>
      <c r="AO189" s="233"/>
      <c r="AP189" s="233"/>
      <c r="AQ189" s="233"/>
      <c r="AR189" s="233"/>
      <c r="AS189" s="233"/>
      <c r="AT189" s="233"/>
      <c r="AU189" s="233"/>
      <c r="AV189" s="233"/>
      <c r="AW189" s="233"/>
      <c r="AX189" s="233"/>
      <c r="AY189" s="233"/>
      <c r="AZ189" s="233"/>
      <c r="BA189" s="233"/>
      <c r="BB189" s="233"/>
      <c r="BC189" s="233"/>
    </row>
    <row r="190" spans="1:55" x14ac:dyDescent="0.2">
      <c r="A190" s="233"/>
      <c r="B190" s="234"/>
      <c r="E190" s="240"/>
      <c r="F190" s="234"/>
      <c r="G190" s="234"/>
      <c r="H190" s="234"/>
      <c r="I190" s="234"/>
      <c r="J190" s="234"/>
      <c r="K190" s="234"/>
      <c r="L190" s="234"/>
      <c r="O190" s="234"/>
      <c r="P190" s="234"/>
      <c r="Q190" s="234"/>
      <c r="R190" s="234"/>
      <c r="S190" s="234"/>
      <c r="T190" s="234"/>
      <c r="U190" s="234"/>
      <c r="V190" s="234"/>
      <c r="W190" s="234"/>
      <c r="X190" s="234"/>
      <c r="Y190" s="234"/>
      <c r="Z190" s="234"/>
      <c r="AA190" s="234"/>
      <c r="AB190" s="234"/>
      <c r="AC190" s="234"/>
      <c r="AD190" s="234"/>
      <c r="AE190" s="234"/>
      <c r="AF190" s="234"/>
      <c r="AG190" s="234"/>
      <c r="AH190" s="234"/>
      <c r="AI190" s="234"/>
      <c r="AJ190" s="234"/>
      <c r="AK190" s="234"/>
      <c r="AL190" s="233"/>
      <c r="AM190" s="233"/>
      <c r="AN190" s="233"/>
      <c r="AO190" s="233"/>
      <c r="AP190" s="233"/>
      <c r="AQ190" s="233"/>
      <c r="AR190" s="233"/>
      <c r="AS190" s="233"/>
      <c r="AT190" s="233"/>
      <c r="AU190" s="233"/>
      <c r="AV190" s="233"/>
      <c r="AW190" s="233"/>
      <c r="AX190" s="233"/>
      <c r="AY190" s="233"/>
      <c r="AZ190" s="233"/>
      <c r="BA190" s="233"/>
      <c r="BB190" s="233"/>
      <c r="BC190" s="233"/>
    </row>
    <row r="191" spans="1:55" x14ac:dyDescent="0.2">
      <c r="A191" s="233"/>
      <c r="B191" s="234"/>
      <c r="E191" s="240"/>
      <c r="F191" s="234"/>
      <c r="G191" s="234"/>
      <c r="H191" s="234"/>
      <c r="I191" s="234"/>
      <c r="J191" s="234"/>
      <c r="K191" s="234"/>
      <c r="L191" s="234"/>
      <c r="O191" s="234"/>
      <c r="P191" s="234"/>
      <c r="Q191" s="234"/>
      <c r="R191" s="234"/>
      <c r="S191" s="234"/>
      <c r="T191" s="234"/>
      <c r="U191" s="234"/>
      <c r="V191" s="234"/>
      <c r="W191" s="234"/>
      <c r="X191" s="234"/>
      <c r="Y191" s="234"/>
      <c r="Z191" s="234"/>
      <c r="AA191" s="234"/>
      <c r="AB191" s="234"/>
      <c r="AC191" s="234"/>
      <c r="AD191" s="234"/>
      <c r="AE191" s="234"/>
      <c r="AF191" s="234"/>
      <c r="AG191" s="234"/>
      <c r="AH191" s="234"/>
      <c r="AI191" s="234"/>
      <c r="AJ191" s="234"/>
      <c r="AK191" s="234"/>
      <c r="AL191" s="233"/>
      <c r="AM191" s="233"/>
      <c r="AN191" s="233"/>
      <c r="AO191" s="233"/>
      <c r="AP191" s="233"/>
      <c r="AQ191" s="233"/>
      <c r="AR191" s="233"/>
      <c r="AS191" s="233"/>
      <c r="AT191" s="233"/>
      <c r="AU191" s="233"/>
      <c r="AV191" s="233"/>
      <c r="AW191" s="233"/>
      <c r="AX191" s="233"/>
      <c r="AY191" s="233"/>
      <c r="AZ191" s="233"/>
      <c r="BA191" s="233"/>
      <c r="BB191" s="233"/>
      <c r="BC191" s="233"/>
    </row>
    <row r="192" spans="1:55" x14ac:dyDescent="0.2">
      <c r="A192" s="233"/>
      <c r="B192" s="234"/>
      <c r="E192" s="240"/>
      <c r="F192" s="234"/>
      <c r="G192" s="234"/>
      <c r="H192" s="234"/>
      <c r="I192" s="234"/>
      <c r="J192" s="234"/>
      <c r="K192" s="234"/>
      <c r="L192" s="234"/>
      <c r="O192" s="234"/>
      <c r="P192" s="234"/>
      <c r="Q192" s="234"/>
      <c r="R192" s="234"/>
      <c r="S192" s="234"/>
      <c r="T192" s="234"/>
      <c r="U192" s="234"/>
      <c r="V192" s="234"/>
      <c r="W192" s="234"/>
      <c r="X192" s="234"/>
      <c r="Y192" s="234"/>
      <c r="Z192" s="234"/>
      <c r="AA192" s="234"/>
      <c r="AB192" s="234"/>
      <c r="AC192" s="234"/>
      <c r="AD192" s="234"/>
      <c r="AE192" s="234"/>
      <c r="AF192" s="234"/>
      <c r="AG192" s="234"/>
      <c r="AH192" s="234"/>
      <c r="AI192" s="234"/>
      <c r="AJ192" s="234"/>
      <c r="AK192" s="234"/>
      <c r="AL192" s="233"/>
      <c r="AM192" s="233"/>
      <c r="AN192" s="233"/>
      <c r="AO192" s="233"/>
      <c r="AP192" s="233"/>
      <c r="AQ192" s="233"/>
      <c r="AR192" s="233"/>
      <c r="AS192" s="233"/>
      <c r="AT192" s="233"/>
      <c r="AU192" s="233"/>
      <c r="AV192" s="233"/>
      <c r="AW192" s="233"/>
      <c r="AX192" s="233"/>
      <c r="AY192" s="233"/>
      <c r="AZ192" s="233"/>
      <c r="BA192" s="233"/>
      <c r="BB192" s="233"/>
      <c r="BC192" s="233"/>
    </row>
    <row r="193" spans="1:55" x14ac:dyDescent="0.2">
      <c r="A193" s="233"/>
      <c r="B193" s="234"/>
      <c r="E193" s="240"/>
      <c r="F193" s="234"/>
      <c r="G193" s="234"/>
      <c r="H193" s="234"/>
      <c r="I193" s="234"/>
      <c r="J193" s="234"/>
      <c r="K193" s="234"/>
      <c r="L193" s="234"/>
      <c r="O193" s="234"/>
      <c r="P193" s="234"/>
      <c r="Q193" s="234"/>
      <c r="R193" s="234"/>
      <c r="S193" s="234"/>
      <c r="T193" s="234"/>
      <c r="U193" s="234"/>
      <c r="V193" s="234"/>
      <c r="W193" s="234"/>
      <c r="X193" s="234"/>
      <c r="Y193" s="234"/>
      <c r="Z193" s="234"/>
      <c r="AA193" s="234"/>
      <c r="AB193" s="234"/>
      <c r="AC193" s="234"/>
      <c r="AD193" s="234"/>
      <c r="AE193" s="234"/>
      <c r="AF193" s="234"/>
      <c r="AG193" s="234"/>
      <c r="AH193" s="234"/>
      <c r="AI193" s="234"/>
      <c r="AJ193" s="234"/>
      <c r="AK193" s="234"/>
      <c r="AL193" s="233"/>
      <c r="AM193" s="233"/>
      <c r="AN193" s="233"/>
      <c r="AO193" s="233"/>
      <c r="AP193" s="233"/>
      <c r="AQ193" s="233"/>
      <c r="AR193" s="233"/>
      <c r="AS193" s="233"/>
      <c r="AT193" s="233"/>
      <c r="AU193" s="233"/>
      <c r="AV193" s="233"/>
      <c r="AW193" s="233"/>
      <c r="AX193" s="233"/>
      <c r="AY193" s="233"/>
      <c r="AZ193" s="233"/>
      <c r="BA193" s="233"/>
      <c r="BB193" s="233"/>
      <c r="BC193" s="233"/>
    </row>
    <row r="194" spans="1:55" x14ac:dyDescent="0.2">
      <c r="A194" s="233"/>
      <c r="B194" s="234"/>
      <c r="E194" s="240"/>
      <c r="F194" s="234"/>
      <c r="G194" s="234"/>
      <c r="H194" s="234"/>
      <c r="I194" s="234"/>
      <c r="J194" s="234"/>
      <c r="K194" s="234"/>
      <c r="L194" s="234"/>
      <c r="O194" s="234"/>
      <c r="P194" s="234"/>
      <c r="Q194" s="234"/>
      <c r="R194" s="234"/>
      <c r="S194" s="234"/>
      <c r="T194" s="234"/>
      <c r="U194" s="234"/>
      <c r="V194" s="234"/>
      <c r="W194" s="234"/>
      <c r="X194" s="234"/>
      <c r="Y194" s="234"/>
      <c r="Z194" s="234"/>
      <c r="AA194" s="234"/>
      <c r="AB194" s="234"/>
      <c r="AC194" s="234"/>
      <c r="AD194" s="234"/>
      <c r="AE194" s="234"/>
      <c r="AF194" s="234"/>
      <c r="AG194" s="234"/>
      <c r="AH194" s="234"/>
      <c r="AI194" s="234"/>
      <c r="AJ194" s="234"/>
      <c r="AK194" s="234"/>
      <c r="AL194" s="233"/>
      <c r="AM194" s="233"/>
      <c r="AN194" s="233"/>
      <c r="AO194" s="233"/>
      <c r="AP194" s="233"/>
      <c r="AQ194" s="233"/>
      <c r="AR194" s="233"/>
      <c r="AS194" s="233"/>
      <c r="AT194" s="233"/>
      <c r="AU194" s="233"/>
      <c r="AV194" s="233"/>
      <c r="AW194" s="233"/>
      <c r="AX194" s="233"/>
      <c r="AY194" s="233"/>
      <c r="AZ194" s="233"/>
      <c r="BA194" s="233"/>
      <c r="BB194" s="233"/>
      <c r="BC194" s="233"/>
    </row>
    <row r="195" spans="1:55" x14ac:dyDescent="0.2">
      <c r="A195" s="233"/>
      <c r="B195" s="234"/>
      <c r="E195" s="240"/>
      <c r="F195" s="234"/>
      <c r="G195" s="234"/>
      <c r="H195" s="234"/>
      <c r="I195" s="234"/>
      <c r="J195" s="234"/>
      <c r="K195" s="234"/>
      <c r="L195" s="234"/>
      <c r="O195" s="234"/>
      <c r="P195" s="234"/>
      <c r="Q195" s="234"/>
      <c r="R195" s="234"/>
      <c r="S195" s="234"/>
      <c r="T195" s="234"/>
      <c r="U195" s="234"/>
      <c r="V195" s="234"/>
      <c r="W195" s="234"/>
      <c r="X195" s="234"/>
      <c r="Y195" s="234"/>
      <c r="Z195" s="234"/>
      <c r="AA195" s="234"/>
      <c r="AB195" s="234"/>
      <c r="AC195" s="234"/>
      <c r="AD195" s="234"/>
      <c r="AE195" s="234"/>
      <c r="AF195" s="234"/>
      <c r="AG195" s="234"/>
      <c r="AH195" s="234"/>
      <c r="AI195" s="234"/>
      <c r="AJ195" s="234"/>
      <c r="AK195" s="234"/>
      <c r="AL195" s="233"/>
      <c r="AM195" s="233"/>
      <c r="AN195" s="233"/>
      <c r="AO195" s="233"/>
      <c r="AP195" s="233"/>
      <c r="AQ195" s="233"/>
      <c r="AR195" s="233"/>
      <c r="AS195" s="233"/>
      <c r="AT195" s="233"/>
      <c r="AU195" s="233"/>
      <c r="AV195" s="233"/>
      <c r="AW195" s="233"/>
      <c r="AX195" s="233"/>
      <c r="AY195" s="233"/>
      <c r="AZ195" s="233"/>
      <c r="BA195" s="233"/>
      <c r="BB195" s="233"/>
      <c r="BC195" s="233"/>
    </row>
    <row r="196" spans="1:55" x14ac:dyDescent="0.2">
      <c r="A196" s="233"/>
      <c r="B196" s="234"/>
      <c r="E196" s="240"/>
      <c r="F196" s="234"/>
      <c r="G196" s="234"/>
      <c r="H196" s="234"/>
      <c r="I196" s="234"/>
      <c r="J196" s="234"/>
      <c r="K196" s="234"/>
      <c r="L196" s="234"/>
      <c r="O196" s="234"/>
      <c r="P196" s="234"/>
      <c r="Q196" s="234"/>
      <c r="R196" s="234"/>
      <c r="S196" s="234"/>
      <c r="T196" s="234"/>
      <c r="U196" s="234"/>
      <c r="V196" s="234"/>
      <c r="W196" s="234"/>
      <c r="X196" s="234"/>
      <c r="Y196" s="234"/>
      <c r="Z196" s="234"/>
      <c r="AA196" s="234"/>
      <c r="AB196" s="234"/>
      <c r="AC196" s="234"/>
      <c r="AD196" s="234"/>
      <c r="AE196" s="234"/>
      <c r="AF196" s="234"/>
      <c r="AG196" s="234"/>
      <c r="AH196" s="234"/>
      <c r="AI196" s="234"/>
      <c r="AJ196" s="234"/>
      <c r="AK196" s="234"/>
      <c r="AL196" s="233"/>
      <c r="AM196" s="233"/>
      <c r="AN196" s="233"/>
      <c r="AO196" s="233"/>
      <c r="AP196" s="233"/>
      <c r="AQ196" s="233"/>
      <c r="AR196" s="233"/>
      <c r="AS196" s="233"/>
      <c r="AT196" s="233"/>
      <c r="AU196" s="233"/>
      <c r="AV196" s="233"/>
      <c r="AW196" s="233"/>
      <c r="AX196" s="233"/>
      <c r="AY196" s="233"/>
      <c r="AZ196" s="233"/>
      <c r="BA196" s="233"/>
      <c r="BB196" s="233"/>
      <c r="BC196" s="233"/>
    </row>
    <row r="197" spans="1:55" x14ac:dyDescent="0.2">
      <c r="A197" s="233"/>
      <c r="B197" s="234"/>
      <c r="E197" s="240"/>
      <c r="F197" s="234"/>
      <c r="G197" s="234"/>
      <c r="H197" s="234"/>
      <c r="I197" s="234"/>
      <c r="J197" s="234"/>
      <c r="K197" s="234"/>
      <c r="L197" s="234"/>
      <c r="O197" s="234"/>
      <c r="P197" s="234"/>
      <c r="Q197" s="234"/>
      <c r="R197" s="234"/>
      <c r="S197" s="234"/>
      <c r="T197" s="234"/>
      <c r="U197" s="234"/>
      <c r="V197" s="234"/>
      <c r="W197" s="234"/>
      <c r="X197" s="234"/>
      <c r="Y197" s="234"/>
      <c r="Z197" s="234"/>
      <c r="AA197" s="234"/>
      <c r="AB197" s="234"/>
      <c r="AC197" s="234"/>
      <c r="AD197" s="234"/>
      <c r="AE197" s="234"/>
      <c r="AF197" s="234"/>
      <c r="AG197" s="234"/>
      <c r="AH197" s="234"/>
      <c r="AI197" s="234"/>
      <c r="AJ197" s="234"/>
      <c r="AK197" s="234"/>
      <c r="AL197" s="233"/>
      <c r="AM197" s="233"/>
      <c r="AN197" s="233"/>
      <c r="AO197" s="233"/>
      <c r="AP197" s="233"/>
      <c r="AQ197" s="233"/>
      <c r="AR197" s="233"/>
      <c r="AS197" s="233"/>
      <c r="AT197" s="233"/>
      <c r="AU197" s="233"/>
      <c r="AV197" s="233"/>
      <c r="AW197" s="233"/>
      <c r="AX197" s="233"/>
      <c r="AY197" s="233"/>
      <c r="AZ197" s="233"/>
      <c r="BA197" s="233"/>
      <c r="BB197" s="233"/>
      <c r="BC197" s="233"/>
    </row>
    <row r="198" spans="1:55" x14ac:dyDescent="0.2">
      <c r="A198" s="233"/>
      <c r="B198" s="234"/>
      <c r="E198" s="240"/>
      <c r="F198" s="234"/>
      <c r="G198" s="234"/>
      <c r="H198" s="234"/>
      <c r="I198" s="234"/>
      <c r="J198" s="234"/>
      <c r="K198" s="234"/>
      <c r="L198" s="234"/>
      <c r="O198" s="234"/>
      <c r="P198" s="234"/>
      <c r="Q198" s="234"/>
      <c r="R198" s="234"/>
      <c r="S198" s="234"/>
      <c r="T198" s="234"/>
      <c r="U198" s="234"/>
      <c r="V198" s="234"/>
      <c r="W198" s="234"/>
      <c r="X198" s="234"/>
      <c r="Y198" s="234"/>
      <c r="Z198" s="234"/>
      <c r="AA198" s="234"/>
      <c r="AB198" s="234"/>
      <c r="AC198" s="234"/>
      <c r="AD198" s="234"/>
      <c r="AE198" s="234"/>
      <c r="AF198" s="234"/>
      <c r="AG198" s="234"/>
      <c r="AH198" s="234"/>
      <c r="AI198" s="234"/>
      <c r="AJ198" s="234"/>
      <c r="AK198" s="234"/>
      <c r="AL198" s="233"/>
      <c r="AM198" s="233"/>
      <c r="AN198" s="233"/>
      <c r="AO198" s="233"/>
      <c r="AP198" s="233"/>
      <c r="AQ198" s="233"/>
      <c r="AR198" s="233"/>
      <c r="AS198" s="233"/>
      <c r="AT198" s="233"/>
      <c r="AU198" s="233"/>
      <c r="AV198" s="233"/>
      <c r="AW198" s="233"/>
      <c r="AX198" s="233"/>
      <c r="AY198" s="233"/>
      <c r="AZ198" s="233"/>
      <c r="BA198" s="233"/>
      <c r="BB198" s="233"/>
      <c r="BC198" s="233"/>
    </row>
    <row r="199" spans="1:55" x14ac:dyDescent="0.2">
      <c r="A199" s="233"/>
      <c r="B199" s="234"/>
      <c r="E199" s="240"/>
      <c r="F199" s="234"/>
      <c r="G199" s="234"/>
      <c r="H199" s="234"/>
      <c r="I199" s="234"/>
      <c r="J199" s="234"/>
      <c r="K199" s="234"/>
      <c r="L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3"/>
      <c r="AM199" s="233"/>
      <c r="AN199" s="233"/>
      <c r="AO199" s="233"/>
      <c r="AP199" s="233"/>
      <c r="AQ199" s="233"/>
      <c r="AR199" s="233"/>
      <c r="AS199" s="233"/>
      <c r="AT199" s="233"/>
      <c r="AU199" s="233"/>
      <c r="AV199" s="233"/>
      <c r="AW199" s="233"/>
      <c r="AX199" s="233"/>
      <c r="AY199" s="233"/>
      <c r="AZ199" s="233"/>
      <c r="BA199" s="233"/>
      <c r="BB199" s="233"/>
      <c r="BC199" s="233"/>
    </row>
    <row r="200" spans="1:55" x14ac:dyDescent="0.2">
      <c r="A200" s="233"/>
      <c r="B200" s="234"/>
      <c r="E200" s="240"/>
      <c r="F200" s="234"/>
      <c r="G200" s="234"/>
      <c r="H200" s="234"/>
      <c r="I200" s="234"/>
      <c r="J200" s="234"/>
      <c r="K200" s="234"/>
      <c r="L200" s="234"/>
      <c r="O200" s="234"/>
      <c r="P200" s="234"/>
      <c r="Q200" s="234"/>
      <c r="R200" s="234"/>
      <c r="S200" s="234"/>
      <c r="T200" s="234"/>
      <c r="U200" s="234"/>
      <c r="V200" s="234"/>
      <c r="W200" s="234"/>
      <c r="X200" s="234"/>
      <c r="Y200" s="234"/>
      <c r="Z200" s="234"/>
      <c r="AA200" s="234"/>
      <c r="AB200" s="234"/>
      <c r="AC200" s="234"/>
      <c r="AD200" s="234"/>
      <c r="AE200" s="234"/>
      <c r="AF200" s="234"/>
      <c r="AG200" s="234"/>
      <c r="AH200" s="234"/>
      <c r="AI200" s="234"/>
      <c r="AJ200" s="234"/>
      <c r="AK200" s="234"/>
      <c r="AL200" s="233"/>
      <c r="AM200" s="233"/>
      <c r="AN200" s="233"/>
      <c r="AO200" s="233"/>
      <c r="AP200" s="233"/>
      <c r="AQ200" s="233"/>
      <c r="AR200" s="233"/>
      <c r="AS200" s="233"/>
      <c r="AT200" s="233"/>
      <c r="AU200" s="233"/>
      <c r="AV200" s="233"/>
      <c r="AW200" s="233"/>
      <c r="AX200" s="233"/>
      <c r="AY200" s="233"/>
      <c r="AZ200" s="233"/>
      <c r="BA200" s="233"/>
      <c r="BB200" s="233"/>
      <c r="BC200" s="233"/>
    </row>
    <row r="201" spans="1:55" x14ac:dyDescent="0.2">
      <c r="A201" s="233"/>
      <c r="B201" s="234"/>
      <c r="E201" s="240"/>
      <c r="F201" s="234"/>
      <c r="G201" s="234"/>
      <c r="H201" s="234"/>
      <c r="I201" s="234"/>
      <c r="J201" s="234"/>
      <c r="K201" s="234"/>
      <c r="L201" s="234"/>
      <c r="O201" s="234"/>
      <c r="P201" s="234"/>
      <c r="Q201" s="234"/>
      <c r="R201" s="234"/>
      <c r="S201" s="234"/>
      <c r="T201" s="234"/>
      <c r="U201" s="234"/>
      <c r="V201" s="234"/>
      <c r="W201" s="234"/>
      <c r="X201" s="234"/>
      <c r="Y201" s="234"/>
      <c r="Z201" s="234"/>
      <c r="AA201" s="234"/>
      <c r="AB201" s="234"/>
      <c r="AC201" s="234"/>
      <c r="AD201" s="234"/>
      <c r="AE201" s="234"/>
      <c r="AF201" s="234"/>
      <c r="AG201" s="234"/>
      <c r="AH201" s="234"/>
      <c r="AI201" s="234"/>
      <c r="AJ201" s="234"/>
      <c r="AK201" s="234"/>
      <c r="AL201" s="233"/>
      <c r="AM201" s="233"/>
      <c r="AN201" s="233"/>
      <c r="AO201" s="233"/>
      <c r="AP201" s="233"/>
      <c r="AQ201" s="233"/>
      <c r="AR201" s="233"/>
      <c r="AS201" s="233"/>
      <c r="AT201" s="233"/>
      <c r="AU201" s="233"/>
      <c r="AV201" s="233"/>
      <c r="AW201" s="233"/>
      <c r="AX201" s="233"/>
      <c r="AY201" s="233"/>
      <c r="AZ201" s="233"/>
      <c r="BA201" s="233"/>
      <c r="BB201" s="233"/>
      <c r="BC201" s="233"/>
    </row>
    <row r="202" spans="1:55" x14ac:dyDescent="0.2">
      <c r="A202" s="233"/>
      <c r="B202" s="234"/>
      <c r="E202" s="240"/>
      <c r="F202" s="234"/>
      <c r="G202" s="234"/>
      <c r="H202" s="234"/>
      <c r="I202" s="234"/>
      <c r="J202" s="234"/>
      <c r="K202" s="234"/>
      <c r="L202" s="234"/>
      <c r="O202" s="234"/>
      <c r="P202" s="234"/>
      <c r="Q202" s="234"/>
      <c r="R202" s="234"/>
      <c r="S202" s="234"/>
      <c r="T202" s="234"/>
      <c r="U202" s="234"/>
      <c r="V202" s="234"/>
      <c r="W202" s="234"/>
      <c r="X202" s="234"/>
      <c r="Y202" s="234"/>
      <c r="Z202" s="234"/>
      <c r="AA202" s="234"/>
      <c r="AB202" s="234"/>
      <c r="AC202" s="234"/>
      <c r="AD202" s="234"/>
      <c r="AE202" s="234"/>
      <c r="AF202" s="234"/>
      <c r="AG202" s="234"/>
      <c r="AH202" s="234"/>
      <c r="AI202" s="234"/>
      <c r="AJ202" s="234"/>
      <c r="AK202" s="234"/>
      <c r="AL202" s="233"/>
      <c r="AM202" s="233"/>
      <c r="AN202" s="233"/>
      <c r="AO202" s="233"/>
      <c r="AP202" s="233"/>
      <c r="AQ202" s="233"/>
      <c r="AR202" s="233"/>
      <c r="AS202" s="233"/>
      <c r="AT202" s="233"/>
      <c r="AU202" s="233"/>
      <c r="AV202" s="233"/>
      <c r="AW202" s="233"/>
      <c r="AX202" s="233"/>
      <c r="AY202" s="233"/>
      <c r="AZ202" s="233"/>
      <c r="BA202" s="233"/>
      <c r="BB202" s="233"/>
      <c r="BC202" s="233"/>
    </row>
    <row r="203" spans="1:55" x14ac:dyDescent="0.2">
      <c r="A203" s="233"/>
      <c r="B203" s="234"/>
      <c r="E203" s="240"/>
      <c r="F203" s="234"/>
      <c r="G203" s="234"/>
      <c r="H203" s="234"/>
      <c r="I203" s="234"/>
      <c r="J203" s="234"/>
      <c r="K203" s="234"/>
      <c r="L203" s="234"/>
      <c r="O203" s="234"/>
      <c r="P203" s="234"/>
      <c r="Q203" s="234"/>
      <c r="R203" s="234"/>
      <c r="S203" s="234"/>
      <c r="T203" s="234"/>
      <c r="U203" s="234"/>
      <c r="V203" s="234"/>
      <c r="W203" s="234"/>
      <c r="X203" s="234"/>
      <c r="Y203" s="234"/>
      <c r="Z203" s="234"/>
      <c r="AA203" s="234"/>
      <c r="AB203" s="234"/>
      <c r="AC203" s="234"/>
      <c r="AD203" s="234"/>
      <c r="AE203" s="234"/>
      <c r="AF203" s="234"/>
      <c r="AG203" s="234"/>
      <c r="AH203" s="234"/>
      <c r="AI203" s="234"/>
      <c r="AJ203" s="234"/>
      <c r="AK203" s="234"/>
      <c r="AL203" s="233"/>
      <c r="AM203" s="233"/>
      <c r="AN203" s="233"/>
      <c r="AO203" s="233"/>
      <c r="AP203" s="233"/>
      <c r="AQ203" s="233"/>
      <c r="AR203" s="233"/>
      <c r="AS203" s="233"/>
      <c r="AT203" s="233"/>
      <c r="AU203" s="233"/>
      <c r="AV203" s="233"/>
      <c r="AW203" s="233"/>
      <c r="AX203" s="233"/>
      <c r="AY203" s="233"/>
      <c r="AZ203" s="233"/>
      <c r="BA203" s="233"/>
      <c r="BB203" s="233"/>
      <c r="BC203" s="233"/>
    </row>
    <row r="204" spans="1:55" x14ac:dyDescent="0.2">
      <c r="A204" s="233"/>
      <c r="B204" s="234"/>
      <c r="E204" s="240"/>
      <c r="F204" s="234"/>
      <c r="G204" s="234"/>
      <c r="H204" s="234"/>
      <c r="I204" s="234"/>
      <c r="J204" s="234"/>
      <c r="K204" s="234"/>
      <c r="L204" s="234"/>
      <c r="O204" s="234"/>
      <c r="P204" s="234"/>
      <c r="Q204" s="234"/>
      <c r="R204" s="234"/>
      <c r="S204" s="234"/>
      <c r="T204" s="234"/>
      <c r="U204" s="234"/>
      <c r="V204" s="234"/>
      <c r="W204" s="234"/>
      <c r="X204" s="234"/>
      <c r="Y204" s="234"/>
      <c r="Z204" s="234"/>
      <c r="AA204" s="234"/>
      <c r="AB204" s="234"/>
      <c r="AC204" s="234"/>
      <c r="AD204" s="234"/>
      <c r="AE204" s="234"/>
      <c r="AF204" s="234"/>
      <c r="AG204" s="234"/>
      <c r="AH204" s="234"/>
      <c r="AI204" s="234"/>
      <c r="AJ204" s="234"/>
      <c r="AK204" s="234"/>
      <c r="AL204" s="233"/>
      <c r="AM204" s="233"/>
      <c r="AN204" s="233"/>
      <c r="AO204" s="233"/>
      <c r="AP204" s="233"/>
      <c r="AQ204" s="233"/>
      <c r="AR204" s="233"/>
      <c r="AS204" s="233"/>
      <c r="AT204" s="233"/>
      <c r="AU204" s="233"/>
      <c r="AV204" s="233"/>
      <c r="AW204" s="233"/>
      <c r="AX204" s="233"/>
      <c r="AY204" s="233"/>
      <c r="AZ204" s="233"/>
      <c r="BA204" s="233"/>
      <c r="BB204" s="233"/>
      <c r="BC204" s="233"/>
    </row>
    <row r="205" spans="1:55" x14ac:dyDescent="0.2">
      <c r="A205" s="233"/>
      <c r="B205" s="234"/>
      <c r="E205" s="240"/>
      <c r="F205" s="234"/>
      <c r="G205" s="234"/>
      <c r="H205" s="234"/>
      <c r="I205" s="234"/>
      <c r="J205" s="234"/>
      <c r="K205" s="234"/>
      <c r="L205" s="234"/>
      <c r="O205" s="234"/>
      <c r="P205" s="234"/>
      <c r="Q205" s="234"/>
      <c r="R205" s="234"/>
      <c r="S205" s="234"/>
      <c r="T205" s="234"/>
      <c r="U205" s="234"/>
      <c r="V205" s="234"/>
      <c r="W205" s="234"/>
      <c r="X205" s="234"/>
      <c r="Y205" s="234"/>
      <c r="Z205" s="234"/>
      <c r="AA205" s="234"/>
      <c r="AB205" s="234"/>
      <c r="AC205" s="234"/>
      <c r="AD205" s="234"/>
      <c r="AE205" s="234"/>
      <c r="AF205" s="234"/>
      <c r="AG205" s="234"/>
      <c r="AH205" s="234"/>
      <c r="AI205" s="234"/>
      <c r="AJ205" s="234"/>
      <c r="AK205" s="234"/>
      <c r="AL205" s="233"/>
      <c r="AM205" s="233"/>
      <c r="AN205" s="233"/>
      <c r="AO205" s="233"/>
      <c r="AP205" s="233"/>
      <c r="AQ205" s="233"/>
      <c r="AR205" s="233"/>
      <c r="AS205" s="233"/>
      <c r="AT205" s="233"/>
      <c r="AU205" s="233"/>
      <c r="AV205" s="233"/>
      <c r="AW205" s="233"/>
      <c r="AX205" s="233"/>
      <c r="AY205" s="233"/>
      <c r="AZ205" s="233"/>
      <c r="BA205" s="233"/>
      <c r="BB205" s="233"/>
      <c r="BC205" s="233"/>
    </row>
    <row r="206" spans="1:55" x14ac:dyDescent="0.2">
      <c r="A206" s="233"/>
      <c r="B206" s="234"/>
      <c r="E206" s="240"/>
      <c r="F206" s="234"/>
      <c r="G206" s="234"/>
      <c r="H206" s="234"/>
      <c r="I206" s="234"/>
      <c r="J206" s="234"/>
      <c r="K206" s="234"/>
      <c r="L206" s="234"/>
      <c r="O206" s="234"/>
      <c r="P206" s="234"/>
      <c r="Q206" s="234"/>
      <c r="R206" s="234"/>
      <c r="S206" s="234"/>
      <c r="T206" s="234"/>
      <c r="U206" s="234"/>
      <c r="V206" s="234"/>
      <c r="W206" s="234"/>
      <c r="X206" s="234"/>
      <c r="Y206" s="234"/>
      <c r="Z206" s="234"/>
      <c r="AA206" s="234"/>
      <c r="AB206" s="234"/>
      <c r="AC206" s="234"/>
      <c r="AD206" s="234"/>
      <c r="AE206" s="234"/>
      <c r="AF206" s="234"/>
      <c r="AG206" s="234"/>
      <c r="AH206" s="234"/>
      <c r="AI206" s="234"/>
      <c r="AJ206" s="234"/>
      <c r="AK206" s="234"/>
      <c r="AL206" s="233"/>
      <c r="AM206" s="233"/>
      <c r="AN206" s="233"/>
      <c r="AO206" s="233"/>
      <c r="AP206" s="233"/>
      <c r="AQ206" s="233"/>
      <c r="AR206" s="233"/>
      <c r="AS206" s="233"/>
      <c r="AT206" s="233"/>
      <c r="AU206" s="233"/>
      <c r="AV206" s="233"/>
      <c r="AW206" s="233"/>
      <c r="AX206" s="233"/>
      <c r="AY206" s="233"/>
      <c r="AZ206" s="233"/>
      <c r="BA206" s="233"/>
      <c r="BB206" s="233"/>
      <c r="BC206" s="233"/>
    </row>
    <row r="207" spans="1:55" x14ac:dyDescent="0.2">
      <c r="A207" s="233"/>
      <c r="B207" s="234"/>
      <c r="E207" s="240"/>
      <c r="F207" s="234"/>
      <c r="G207" s="234"/>
      <c r="H207" s="234"/>
      <c r="I207" s="234"/>
      <c r="J207" s="234"/>
      <c r="K207" s="234"/>
      <c r="L207" s="234"/>
      <c r="O207" s="234"/>
      <c r="P207" s="234"/>
      <c r="Q207" s="234"/>
      <c r="R207" s="234"/>
      <c r="S207" s="234"/>
      <c r="T207" s="234"/>
      <c r="U207" s="234"/>
      <c r="V207" s="234"/>
      <c r="W207" s="234"/>
      <c r="X207" s="234"/>
      <c r="Y207" s="234"/>
      <c r="Z207" s="234"/>
      <c r="AA207" s="234"/>
      <c r="AB207" s="234"/>
      <c r="AC207" s="234"/>
      <c r="AD207" s="234"/>
      <c r="AE207" s="234"/>
      <c r="AF207" s="234"/>
      <c r="AG207" s="234"/>
      <c r="AH207" s="234"/>
      <c r="AI207" s="234"/>
      <c r="AJ207" s="234"/>
      <c r="AK207" s="234"/>
      <c r="AL207" s="233"/>
      <c r="AM207" s="233"/>
      <c r="AN207" s="233"/>
      <c r="AO207" s="233"/>
      <c r="AP207" s="233"/>
      <c r="AQ207" s="233"/>
      <c r="AR207" s="233"/>
      <c r="AS207" s="233"/>
      <c r="AT207" s="233"/>
      <c r="AU207" s="233"/>
      <c r="AV207" s="233"/>
      <c r="AW207" s="233"/>
      <c r="AX207" s="233"/>
      <c r="AY207" s="233"/>
      <c r="AZ207" s="233"/>
      <c r="BA207" s="233"/>
      <c r="BB207" s="233"/>
      <c r="BC207" s="233"/>
    </row>
    <row r="208" spans="1:55" x14ac:dyDescent="0.2">
      <c r="A208" s="233"/>
      <c r="B208" s="234"/>
      <c r="E208" s="240"/>
      <c r="F208" s="234"/>
      <c r="G208" s="234"/>
      <c r="H208" s="234"/>
      <c r="I208" s="234"/>
      <c r="J208" s="234"/>
      <c r="K208" s="234"/>
      <c r="L208" s="234"/>
      <c r="O208" s="234"/>
      <c r="P208" s="234"/>
      <c r="Q208" s="234"/>
      <c r="R208" s="234"/>
      <c r="S208" s="234"/>
      <c r="T208" s="234"/>
      <c r="U208" s="234"/>
      <c r="V208" s="234"/>
      <c r="W208" s="234"/>
      <c r="X208" s="234"/>
      <c r="Y208" s="234"/>
      <c r="Z208" s="234"/>
      <c r="AA208" s="234"/>
      <c r="AB208" s="234"/>
      <c r="AC208" s="234"/>
      <c r="AD208" s="234"/>
      <c r="AE208" s="234"/>
      <c r="AF208" s="234"/>
      <c r="AG208" s="234"/>
      <c r="AH208" s="234"/>
      <c r="AI208" s="234"/>
      <c r="AJ208" s="234"/>
      <c r="AK208" s="234"/>
      <c r="AL208" s="233"/>
      <c r="AM208" s="233"/>
      <c r="AN208" s="233"/>
      <c r="AO208" s="233"/>
      <c r="AP208" s="233"/>
      <c r="AQ208" s="233"/>
      <c r="AR208" s="233"/>
      <c r="AS208" s="233"/>
      <c r="AT208" s="233"/>
      <c r="AU208" s="233"/>
      <c r="AV208" s="233"/>
      <c r="AW208" s="233"/>
      <c r="AX208" s="233"/>
      <c r="AY208" s="233"/>
      <c r="AZ208" s="233"/>
      <c r="BA208" s="233"/>
      <c r="BB208" s="233"/>
      <c r="BC208" s="233"/>
    </row>
    <row r="209" spans="1:55" x14ac:dyDescent="0.2">
      <c r="A209" s="233"/>
      <c r="B209" s="234"/>
      <c r="E209" s="240"/>
      <c r="F209" s="234"/>
      <c r="G209" s="234"/>
      <c r="H209" s="234"/>
      <c r="I209" s="234"/>
      <c r="J209" s="234"/>
      <c r="K209" s="234"/>
      <c r="L209" s="234"/>
      <c r="O209" s="234"/>
      <c r="P209" s="234"/>
      <c r="Q209" s="234"/>
      <c r="R209" s="234"/>
      <c r="S209" s="234"/>
      <c r="T209" s="234"/>
      <c r="U209" s="234"/>
      <c r="V209" s="234"/>
      <c r="W209" s="234"/>
      <c r="X209" s="234"/>
      <c r="Y209" s="234"/>
      <c r="Z209" s="234"/>
      <c r="AA209" s="234"/>
      <c r="AB209" s="234"/>
      <c r="AC209" s="234"/>
      <c r="AD209" s="234"/>
      <c r="AE209" s="234"/>
      <c r="AF209" s="234"/>
      <c r="AG209" s="234"/>
      <c r="AH209" s="234"/>
      <c r="AI209" s="234"/>
      <c r="AJ209" s="234"/>
      <c r="AK209" s="234"/>
      <c r="AL209" s="233"/>
      <c r="AM209" s="233"/>
      <c r="AN209" s="233"/>
      <c r="AO209" s="233"/>
      <c r="AP209" s="233"/>
      <c r="AQ209" s="233"/>
      <c r="AR209" s="233"/>
      <c r="AS209" s="233"/>
      <c r="AT209" s="233"/>
      <c r="AU209" s="233"/>
      <c r="AV209" s="233"/>
      <c r="AW209" s="233"/>
      <c r="AX209" s="233"/>
      <c r="AY209" s="233"/>
      <c r="AZ209" s="233"/>
      <c r="BA209" s="233"/>
      <c r="BB209" s="233"/>
      <c r="BC209" s="233"/>
    </row>
    <row r="210" spans="1:55" x14ac:dyDescent="0.2">
      <c r="A210" s="233"/>
      <c r="B210" s="234"/>
      <c r="E210" s="240"/>
      <c r="F210" s="234"/>
      <c r="G210" s="234"/>
      <c r="H210" s="234"/>
      <c r="I210" s="234"/>
      <c r="J210" s="234"/>
      <c r="K210" s="234"/>
      <c r="L210" s="234"/>
      <c r="O210" s="234"/>
      <c r="P210" s="234"/>
      <c r="Q210" s="234"/>
      <c r="R210" s="234"/>
      <c r="S210" s="234"/>
      <c r="T210" s="234"/>
      <c r="U210" s="234"/>
      <c r="V210" s="234"/>
      <c r="W210" s="234"/>
      <c r="X210" s="234"/>
      <c r="Y210" s="234"/>
      <c r="Z210" s="234"/>
      <c r="AA210" s="234"/>
      <c r="AB210" s="234"/>
      <c r="AC210" s="234"/>
      <c r="AD210" s="234"/>
      <c r="AE210" s="234"/>
      <c r="AF210" s="234"/>
      <c r="AG210" s="234"/>
      <c r="AH210" s="234"/>
      <c r="AI210" s="234"/>
      <c r="AJ210" s="234"/>
      <c r="AK210" s="234"/>
      <c r="AL210" s="233"/>
      <c r="AM210" s="233"/>
      <c r="AN210" s="233"/>
      <c r="AO210" s="233"/>
      <c r="AP210" s="233"/>
      <c r="AQ210" s="233"/>
      <c r="AR210" s="233"/>
      <c r="AS210" s="233"/>
      <c r="AT210" s="233"/>
      <c r="AU210" s="233"/>
      <c r="AV210" s="233"/>
      <c r="AW210" s="233"/>
      <c r="AX210" s="233"/>
      <c r="AY210" s="233"/>
      <c r="AZ210" s="233"/>
      <c r="BA210" s="233"/>
      <c r="BB210" s="233"/>
      <c r="BC210" s="233"/>
    </row>
    <row r="211" spans="1:55" x14ac:dyDescent="0.2">
      <c r="A211" s="233"/>
      <c r="B211" s="234"/>
      <c r="E211" s="240"/>
      <c r="F211" s="234"/>
      <c r="G211" s="234"/>
      <c r="H211" s="234"/>
      <c r="I211" s="234"/>
      <c r="J211" s="234"/>
      <c r="K211" s="234"/>
      <c r="L211" s="234"/>
      <c r="O211" s="234"/>
      <c r="P211" s="234"/>
      <c r="Q211" s="234"/>
      <c r="R211" s="234"/>
      <c r="S211" s="234"/>
      <c r="T211" s="234"/>
      <c r="U211" s="234"/>
      <c r="V211" s="234"/>
      <c r="W211" s="234"/>
      <c r="X211" s="234"/>
      <c r="Y211" s="234"/>
      <c r="Z211" s="234"/>
      <c r="AA211" s="234"/>
      <c r="AB211" s="234"/>
      <c r="AC211" s="234"/>
      <c r="AD211" s="234"/>
      <c r="AE211" s="234"/>
      <c r="AF211" s="234"/>
      <c r="AG211" s="234"/>
      <c r="AH211" s="234"/>
      <c r="AI211" s="234"/>
      <c r="AJ211" s="234"/>
      <c r="AK211" s="234"/>
      <c r="AL211" s="233"/>
      <c r="AM211" s="233"/>
      <c r="AN211" s="233"/>
      <c r="AO211" s="233"/>
      <c r="AP211" s="233"/>
      <c r="AQ211" s="233"/>
      <c r="AR211" s="233"/>
      <c r="AS211" s="233"/>
      <c r="AT211" s="233"/>
      <c r="AU211" s="233"/>
      <c r="AV211" s="233"/>
      <c r="AW211" s="233"/>
      <c r="AX211" s="233"/>
      <c r="AY211" s="233"/>
      <c r="AZ211" s="233"/>
      <c r="BA211" s="233"/>
      <c r="BB211" s="233"/>
      <c r="BC211" s="233"/>
    </row>
    <row r="212" spans="1:55" x14ac:dyDescent="0.2">
      <c r="A212" s="233"/>
      <c r="B212" s="234"/>
      <c r="E212" s="240"/>
      <c r="F212" s="234"/>
      <c r="G212" s="234"/>
      <c r="H212" s="234"/>
      <c r="I212" s="234"/>
      <c r="J212" s="234"/>
      <c r="K212" s="234"/>
      <c r="L212" s="234"/>
      <c r="O212" s="234"/>
      <c r="P212" s="234"/>
      <c r="Q212" s="234"/>
      <c r="R212" s="234"/>
      <c r="S212" s="234"/>
      <c r="T212" s="234"/>
      <c r="U212" s="234"/>
      <c r="V212" s="234"/>
      <c r="W212" s="234"/>
      <c r="X212" s="234"/>
      <c r="Y212" s="234"/>
      <c r="Z212" s="234"/>
      <c r="AA212" s="234"/>
      <c r="AB212" s="234"/>
      <c r="AC212" s="234"/>
      <c r="AD212" s="234"/>
      <c r="AE212" s="234"/>
      <c r="AF212" s="234"/>
      <c r="AG212" s="234"/>
      <c r="AH212" s="234"/>
      <c r="AI212" s="234"/>
      <c r="AJ212" s="234"/>
      <c r="AK212" s="234"/>
      <c r="AL212" s="233"/>
      <c r="AM212" s="233"/>
      <c r="AN212" s="233"/>
      <c r="AO212" s="233"/>
      <c r="AP212" s="233"/>
      <c r="AQ212" s="233"/>
      <c r="AR212" s="233"/>
      <c r="AS212" s="233"/>
      <c r="AT212" s="233"/>
      <c r="AU212" s="233"/>
      <c r="AV212" s="233"/>
      <c r="AW212" s="233"/>
      <c r="AX212" s="233"/>
      <c r="AY212" s="233"/>
      <c r="AZ212" s="233"/>
      <c r="BA212" s="233"/>
      <c r="BB212" s="233"/>
      <c r="BC212" s="233"/>
    </row>
    <row r="213" spans="1:55" x14ac:dyDescent="0.2">
      <c r="A213" s="233"/>
      <c r="B213" s="234"/>
      <c r="E213" s="240"/>
      <c r="F213" s="234"/>
      <c r="G213" s="234"/>
      <c r="H213" s="234"/>
      <c r="I213" s="234"/>
      <c r="J213" s="234"/>
      <c r="K213" s="234"/>
      <c r="L213" s="234"/>
      <c r="O213" s="234"/>
      <c r="P213" s="234"/>
      <c r="Q213" s="234"/>
      <c r="R213" s="234"/>
      <c r="S213" s="234"/>
      <c r="T213" s="234"/>
      <c r="U213" s="234"/>
      <c r="V213" s="234"/>
      <c r="W213" s="234"/>
      <c r="X213" s="234"/>
      <c r="Y213" s="234"/>
      <c r="Z213" s="234"/>
      <c r="AA213" s="234"/>
      <c r="AB213" s="234"/>
      <c r="AC213" s="234"/>
      <c r="AD213" s="234"/>
      <c r="AE213" s="234"/>
      <c r="AF213" s="234"/>
      <c r="AG213" s="234"/>
      <c r="AH213" s="234"/>
      <c r="AI213" s="234"/>
      <c r="AJ213" s="234"/>
      <c r="AK213" s="234"/>
      <c r="AL213" s="233"/>
      <c r="AM213" s="233"/>
      <c r="AN213" s="233"/>
      <c r="AO213" s="233"/>
      <c r="AP213" s="233"/>
      <c r="AQ213" s="233"/>
      <c r="AR213" s="233"/>
      <c r="AS213" s="233"/>
      <c r="AT213" s="233"/>
      <c r="AU213" s="233"/>
      <c r="AV213" s="233"/>
      <c r="AW213" s="233"/>
      <c r="AX213" s="233"/>
      <c r="AY213" s="233"/>
      <c r="AZ213" s="233"/>
      <c r="BA213" s="233"/>
      <c r="BB213" s="233"/>
      <c r="BC213" s="233"/>
    </row>
    <row r="214" spans="1:55" x14ac:dyDescent="0.2">
      <c r="A214" s="233"/>
      <c r="B214" s="234"/>
      <c r="E214" s="240"/>
      <c r="F214" s="234"/>
      <c r="G214" s="234"/>
      <c r="H214" s="234"/>
      <c r="I214" s="234"/>
      <c r="J214" s="234"/>
      <c r="K214" s="234"/>
      <c r="L214" s="234"/>
      <c r="O214" s="234"/>
      <c r="P214" s="234"/>
      <c r="Q214" s="234"/>
      <c r="R214" s="234"/>
      <c r="S214" s="234"/>
      <c r="T214" s="234"/>
      <c r="U214" s="234"/>
      <c r="V214" s="234"/>
      <c r="W214" s="234"/>
      <c r="X214" s="234"/>
      <c r="Y214" s="234"/>
      <c r="Z214" s="234"/>
      <c r="AA214" s="234"/>
      <c r="AB214" s="234"/>
      <c r="AC214" s="234"/>
      <c r="AD214" s="234"/>
      <c r="AE214" s="234"/>
      <c r="AF214" s="234"/>
      <c r="AG214" s="234"/>
      <c r="AH214" s="234"/>
      <c r="AI214" s="234"/>
      <c r="AJ214" s="234"/>
      <c r="AK214" s="234"/>
      <c r="AL214" s="233"/>
      <c r="AM214" s="233"/>
      <c r="AN214" s="233"/>
      <c r="AO214" s="233"/>
      <c r="AP214" s="233"/>
      <c r="AQ214" s="233"/>
      <c r="AR214" s="233"/>
      <c r="AS214" s="233"/>
      <c r="AT214" s="233"/>
      <c r="AU214" s="233"/>
      <c r="AV214" s="233"/>
      <c r="AW214" s="233"/>
      <c r="AX214" s="233"/>
      <c r="AY214" s="233"/>
      <c r="AZ214" s="233"/>
      <c r="BA214" s="233"/>
      <c r="BB214" s="233"/>
      <c r="BC214" s="233"/>
    </row>
    <row r="215" spans="1:55" x14ac:dyDescent="0.2">
      <c r="A215" s="233"/>
      <c r="B215" s="234"/>
      <c r="E215" s="240"/>
      <c r="F215" s="234"/>
      <c r="G215" s="234"/>
      <c r="H215" s="234"/>
      <c r="I215" s="234"/>
      <c r="J215" s="234"/>
      <c r="K215" s="234"/>
      <c r="L215" s="234"/>
      <c r="O215" s="234"/>
      <c r="P215" s="234"/>
      <c r="Q215" s="234"/>
      <c r="R215" s="234"/>
      <c r="S215" s="234"/>
      <c r="T215" s="234"/>
      <c r="U215" s="234"/>
      <c r="V215" s="234"/>
      <c r="W215" s="234"/>
      <c r="X215" s="234"/>
      <c r="Y215" s="234"/>
      <c r="Z215" s="234"/>
      <c r="AA215" s="234"/>
      <c r="AB215" s="234"/>
      <c r="AC215" s="234"/>
      <c r="AD215" s="234"/>
      <c r="AE215" s="234"/>
      <c r="AF215" s="234"/>
      <c r="AG215" s="234"/>
      <c r="AH215" s="234"/>
      <c r="AI215" s="234"/>
      <c r="AJ215" s="234"/>
      <c r="AK215" s="234"/>
      <c r="AL215" s="233"/>
      <c r="AM215" s="233"/>
      <c r="AN215" s="233"/>
      <c r="AO215" s="233"/>
      <c r="AP215" s="233"/>
      <c r="AQ215" s="233"/>
      <c r="AR215" s="233"/>
      <c r="AS215" s="233"/>
      <c r="AT215" s="233"/>
      <c r="AU215" s="233"/>
      <c r="AV215" s="233"/>
      <c r="AW215" s="233"/>
      <c r="AX215" s="233"/>
      <c r="AY215" s="233"/>
      <c r="AZ215" s="233"/>
      <c r="BA215" s="233"/>
      <c r="BB215" s="233"/>
      <c r="BC215" s="233"/>
    </row>
    <row r="216" spans="1:55" x14ac:dyDescent="0.2">
      <c r="A216" s="233"/>
      <c r="B216" s="234"/>
      <c r="E216" s="240"/>
      <c r="F216" s="234"/>
      <c r="G216" s="234"/>
      <c r="H216" s="234"/>
      <c r="I216" s="234"/>
      <c r="J216" s="234"/>
      <c r="K216" s="234"/>
      <c r="L216" s="234"/>
      <c r="O216" s="234"/>
      <c r="P216" s="234"/>
      <c r="Q216" s="234"/>
      <c r="R216" s="234"/>
      <c r="S216" s="234"/>
      <c r="T216" s="234"/>
      <c r="U216" s="234"/>
      <c r="V216" s="234"/>
      <c r="W216" s="234"/>
      <c r="X216" s="234"/>
      <c r="Y216" s="234"/>
      <c r="Z216" s="234"/>
      <c r="AA216" s="234"/>
      <c r="AB216" s="234"/>
      <c r="AC216" s="234"/>
      <c r="AD216" s="234"/>
      <c r="AE216" s="234"/>
      <c r="AF216" s="234"/>
      <c r="AG216" s="234"/>
      <c r="AH216" s="234"/>
      <c r="AI216" s="234"/>
      <c r="AJ216" s="234"/>
      <c r="AK216" s="234"/>
      <c r="AL216" s="233"/>
      <c r="AM216" s="233"/>
      <c r="AN216" s="233"/>
      <c r="AO216" s="233"/>
      <c r="AP216" s="233"/>
      <c r="AQ216" s="233"/>
      <c r="AR216" s="233"/>
      <c r="AS216" s="233"/>
      <c r="AT216" s="233"/>
      <c r="AU216" s="233"/>
      <c r="AV216" s="233"/>
      <c r="AW216" s="233"/>
      <c r="AX216" s="233"/>
      <c r="AY216" s="233"/>
      <c r="AZ216" s="233"/>
      <c r="BA216" s="233"/>
      <c r="BB216" s="233"/>
      <c r="BC216" s="233"/>
    </row>
    <row r="217" spans="1:55" x14ac:dyDescent="0.2">
      <c r="A217" s="233"/>
      <c r="B217" s="234"/>
      <c r="E217" s="240"/>
      <c r="F217" s="234"/>
      <c r="G217" s="234"/>
      <c r="H217" s="234"/>
      <c r="I217" s="234"/>
      <c r="J217" s="234"/>
      <c r="K217" s="234"/>
      <c r="L217" s="234"/>
      <c r="O217" s="234"/>
      <c r="P217" s="234"/>
      <c r="Q217" s="234"/>
      <c r="R217" s="234"/>
      <c r="S217" s="234"/>
      <c r="T217" s="234"/>
      <c r="U217" s="234"/>
      <c r="V217" s="234"/>
      <c r="W217" s="234"/>
      <c r="X217" s="234"/>
      <c r="Y217" s="234"/>
      <c r="Z217" s="234"/>
      <c r="AA217" s="234"/>
      <c r="AB217" s="234"/>
      <c r="AC217" s="234"/>
      <c r="AD217" s="234"/>
      <c r="AE217" s="234"/>
      <c r="AF217" s="234"/>
      <c r="AG217" s="234"/>
      <c r="AH217" s="234"/>
      <c r="AI217" s="234"/>
      <c r="AJ217" s="234"/>
      <c r="AK217" s="234"/>
      <c r="AL217" s="233"/>
      <c r="AM217" s="233"/>
      <c r="AN217" s="233"/>
      <c r="AO217" s="233"/>
      <c r="AP217" s="233"/>
      <c r="AQ217" s="233"/>
      <c r="AR217" s="233"/>
      <c r="AS217" s="233"/>
      <c r="AT217" s="233"/>
      <c r="AU217" s="233"/>
      <c r="AV217" s="233"/>
      <c r="AW217" s="233"/>
      <c r="AX217" s="233"/>
      <c r="AY217" s="233"/>
      <c r="AZ217" s="233"/>
      <c r="BA217" s="233"/>
      <c r="BB217" s="233"/>
      <c r="BC217" s="233"/>
    </row>
    <row r="218" spans="1:55" x14ac:dyDescent="0.2">
      <c r="A218" s="233"/>
      <c r="B218" s="234"/>
      <c r="E218" s="240"/>
      <c r="F218" s="234"/>
      <c r="G218" s="234"/>
      <c r="H218" s="234"/>
      <c r="I218" s="234"/>
      <c r="J218" s="234"/>
      <c r="K218" s="234"/>
      <c r="L218" s="234"/>
      <c r="O218" s="234"/>
      <c r="P218" s="234"/>
      <c r="Q218" s="234"/>
      <c r="R218" s="234"/>
      <c r="S218" s="234"/>
      <c r="T218" s="234"/>
      <c r="U218" s="234"/>
      <c r="V218" s="234"/>
      <c r="W218" s="234"/>
      <c r="X218" s="234"/>
      <c r="Y218" s="234"/>
      <c r="Z218" s="234"/>
      <c r="AA218" s="234"/>
      <c r="AB218" s="234"/>
      <c r="AC218" s="234"/>
      <c r="AD218" s="234"/>
      <c r="AE218" s="234"/>
      <c r="AF218" s="234"/>
      <c r="AG218" s="234"/>
      <c r="AH218" s="234"/>
      <c r="AI218" s="234"/>
      <c r="AJ218" s="234"/>
      <c r="AK218" s="234"/>
      <c r="AL218" s="233"/>
      <c r="AM218" s="233"/>
      <c r="AN218" s="233"/>
      <c r="AO218" s="233"/>
      <c r="AP218" s="233"/>
      <c r="AQ218" s="233"/>
      <c r="AR218" s="233"/>
      <c r="AS218" s="233"/>
      <c r="AT218" s="233"/>
      <c r="AU218" s="233"/>
      <c r="AV218" s="233"/>
      <c r="AW218" s="233"/>
      <c r="AX218" s="233"/>
      <c r="AY218" s="233"/>
      <c r="AZ218" s="233"/>
      <c r="BA218" s="233"/>
      <c r="BB218" s="233"/>
      <c r="BC218" s="233"/>
    </row>
    <row r="219" spans="1:55" x14ac:dyDescent="0.2">
      <c r="A219" s="233"/>
      <c r="B219" s="234"/>
      <c r="E219" s="240"/>
      <c r="F219" s="234"/>
      <c r="G219" s="234"/>
      <c r="H219" s="234"/>
      <c r="I219" s="234"/>
      <c r="J219" s="234"/>
      <c r="K219" s="234"/>
      <c r="L219" s="234"/>
      <c r="O219" s="234"/>
      <c r="P219" s="234"/>
      <c r="Q219" s="234"/>
      <c r="R219" s="234"/>
      <c r="S219" s="234"/>
      <c r="T219" s="234"/>
      <c r="U219" s="234"/>
      <c r="V219" s="234"/>
      <c r="W219" s="234"/>
      <c r="X219" s="234"/>
      <c r="Y219" s="234"/>
      <c r="Z219" s="234"/>
      <c r="AA219" s="234"/>
      <c r="AB219" s="234"/>
      <c r="AC219" s="234"/>
      <c r="AD219" s="234"/>
      <c r="AE219" s="234"/>
      <c r="AF219" s="234"/>
      <c r="AG219" s="234"/>
      <c r="AH219" s="234"/>
      <c r="AI219" s="234"/>
      <c r="AJ219" s="234"/>
      <c r="AK219" s="234"/>
      <c r="AL219" s="233"/>
      <c r="AM219" s="233"/>
      <c r="AN219" s="233"/>
      <c r="AO219" s="233"/>
      <c r="AP219" s="233"/>
      <c r="AQ219" s="233"/>
      <c r="AR219" s="233"/>
      <c r="AS219" s="233"/>
      <c r="AT219" s="233"/>
      <c r="AU219" s="233"/>
      <c r="AV219" s="233"/>
      <c r="AW219" s="233"/>
      <c r="AX219" s="233"/>
      <c r="AY219" s="233"/>
      <c r="AZ219" s="233"/>
      <c r="BA219" s="233"/>
      <c r="BB219" s="233"/>
      <c r="BC219" s="233"/>
    </row>
    <row r="220" spans="1:55" x14ac:dyDescent="0.2">
      <c r="A220" s="233"/>
      <c r="B220" s="234"/>
      <c r="E220" s="240"/>
      <c r="F220" s="234"/>
      <c r="G220" s="234"/>
      <c r="H220" s="234"/>
      <c r="I220" s="234"/>
      <c r="J220" s="234"/>
      <c r="K220" s="234"/>
      <c r="L220" s="234"/>
      <c r="O220" s="234"/>
      <c r="P220" s="234"/>
      <c r="Q220" s="234"/>
      <c r="R220" s="234"/>
      <c r="S220" s="234"/>
      <c r="T220" s="234"/>
      <c r="U220" s="234"/>
      <c r="V220" s="234"/>
      <c r="W220" s="234"/>
      <c r="X220" s="234"/>
      <c r="Y220" s="234"/>
      <c r="Z220" s="234"/>
      <c r="AA220" s="234"/>
      <c r="AB220" s="234"/>
      <c r="AC220" s="234"/>
      <c r="AD220" s="234"/>
      <c r="AE220" s="234"/>
      <c r="AF220" s="234"/>
      <c r="AG220" s="234"/>
      <c r="AH220" s="234"/>
      <c r="AI220" s="234"/>
      <c r="AJ220" s="234"/>
      <c r="AK220" s="234"/>
      <c r="AL220" s="233"/>
      <c r="AM220" s="233"/>
      <c r="AN220" s="233"/>
      <c r="AO220" s="233"/>
      <c r="AP220" s="233"/>
      <c r="AQ220" s="233"/>
      <c r="AR220" s="233"/>
      <c r="AS220" s="233"/>
      <c r="AT220" s="233"/>
      <c r="AU220" s="233"/>
      <c r="AV220" s="233"/>
      <c r="AW220" s="233"/>
      <c r="AX220" s="233"/>
      <c r="AY220" s="233"/>
      <c r="AZ220" s="233"/>
      <c r="BA220" s="233"/>
      <c r="BB220" s="233"/>
      <c r="BC220" s="233"/>
    </row>
    <row r="221" spans="1:55" x14ac:dyDescent="0.2">
      <c r="A221" s="233"/>
      <c r="B221" s="234"/>
      <c r="E221" s="240"/>
      <c r="F221" s="234"/>
      <c r="G221" s="234"/>
      <c r="H221" s="234"/>
      <c r="I221" s="234"/>
      <c r="J221" s="234"/>
      <c r="K221" s="234"/>
      <c r="L221" s="234"/>
      <c r="O221" s="234"/>
      <c r="P221" s="234"/>
      <c r="Q221" s="234"/>
      <c r="R221" s="234"/>
      <c r="S221" s="234"/>
      <c r="T221" s="234"/>
      <c r="U221" s="234"/>
      <c r="V221" s="234"/>
      <c r="W221" s="234"/>
      <c r="X221" s="234"/>
      <c r="Y221" s="234"/>
      <c r="Z221" s="234"/>
      <c r="AA221" s="234"/>
      <c r="AB221" s="234"/>
      <c r="AC221" s="234"/>
      <c r="AD221" s="234"/>
      <c r="AE221" s="234"/>
      <c r="AF221" s="234"/>
      <c r="AG221" s="234"/>
      <c r="AH221" s="234"/>
      <c r="AI221" s="234"/>
      <c r="AJ221" s="234"/>
      <c r="AK221" s="234"/>
      <c r="AL221" s="233"/>
      <c r="AM221" s="233"/>
      <c r="AN221" s="233"/>
      <c r="AO221" s="233"/>
      <c r="AP221" s="233"/>
      <c r="AQ221" s="233"/>
      <c r="AR221" s="233"/>
      <c r="AS221" s="233"/>
      <c r="AT221" s="233"/>
      <c r="AU221" s="233"/>
      <c r="AV221" s="233"/>
      <c r="AW221" s="233"/>
      <c r="AX221" s="233"/>
      <c r="AY221" s="233"/>
      <c r="AZ221" s="233"/>
      <c r="BA221" s="233"/>
      <c r="BB221" s="233"/>
      <c r="BC221" s="233"/>
    </row>
    <row r="222" spans="1:55" x14ac:dyDescent="0.2">
      <c r="A222" s="233"/>
      <c r="B222" s="234"/>
      <c r="E222" s="240"/>
      <c r="F222" s="234"/>
      <c r="G222" s="234"/>
      <c r="H222" s="234"/>
      <c r="I222" s="234"/>
      <c r="J222" s="234"/>
      <c r="K222" s="234"/>
      <c r="L222" s="234"/>
      <c r="O222" s="234"/>
      <c r="P222" s="234"/>
      <c r="Q222" s="234"/>
      <c r="R222" s="234"/>
      <c r="S222" s="234"/>
      <c r="T222" s="234"/>
      <c r="U222" s="234"/>
      <c r="V222" s="234"/>
      <c r="W222" s="234"/>
      <c r="X222" s="234"/>
      <c r="Y222" s="234"/>
      <c r="Z222" s="234"/>
      <c r="AA222" s="234"/>
      <c r="AB222" s="234"/>
      <c r="AC222" s="234"/>
      <c r="AD222" s="234"/>
      <c r="AE222" s="234"/>
      <c r="AF222" s="234"/>
      <c r="AG222" s="234"/>
      <c r="AH222" s="234"/>
      <c r="AI222" s="234"/>
      <c r="AJ222" s="234"/>
      <c r="AK222" s="234"/>
      <c r="AL222" s="233"/>
      <c r="AM222" s="233"/>
      <c r="AN222" s="233"/>
      <c r="AO222" s="233"/>
      <c r="AP222" s="233"/>
      <c r="AQ222" s="233"/>
      <c r="AR222" s="233"/>
      <c r="AS222" s="233"/>
      <c r="AT222" s="233"/>
      <c r="AU222" s="233"/>
      <c r="AV222" s="233"/>
      <c r="AW222" s="233"/>
      <c r="AX222" s="233"/>
      <c r="AY222" s="233"/>
      <c r="AZ222" s="233"/>
      <c r="BA222" s="233"/>
      <c r="BB222" s="233"/>
      <c r="BC222" s="233"/>
    </row>
    <row r="223" spans="1:55" x14ac:dyDescent="0.2">
      <c r="A223" s="233"/>
      <c r="B223" s="234"/>
      <c r="E223" s="240"/>
      <c r="F223" s="234"/>
      <c r="G223" s="234"/>
      <c r="H223" s="234"/>
      <c r="I223" s="234"/>
      <c r="J223" s="234"/>
      <c r="K223" s="234"/>
      <c r="L223" s="234"/>
      <c r="O223" s="234"/>
      <c r="P223" s="234"/>
      <c r="Q223" s="234"/>
      <c r="R223" s="234"/>
      <c r="S223" s="234"/>
      <c r="T223" s="234"/>
      <c r="U223" s="234"/>
      <c r="V223" s="234"/>
      <c r="W223" s="234"/>
      <c r="X223" s="234"/>
      <c r="Y223" s="234"/>
      <c r="Z223" s="234"/>
      <c r="AA223" s="234"/>
      <c r="AB223" s="234"/>
      <c r="AC223" s="234"/>
      <c r="AD223" s="234"/>
      <c r="AE223" s="234"/>
      <c r="AF223" s="234"/>
      <c r="AG223" s="234"/>
      <c r="AH223" s="234"/>
      <c r="AI223" s="234"/>
      <c r="AJ223" s="234"/>
      <c r="AK223" s="234"/>
      <c r="AL223" s="233"/>
      <c r="AM223" s="233"/>
      <c r="AN223" s="233"/>
      <c r="AO223" s="233"/>
      <c r="AP223" s="233"/>
      <c r="AQ223" s="233"/>
      <c r="AR223" s="233"/>
      <c r="AS223" s="233"/>
      <c r="AT223" s="233"/>
      <c r="AU223" s="233"/>
      <c r="AV223" s="233"/>
      <c r="AW223" s="233"/>
      <c r="AX223" s="233"/>
      <c r="AY223" s="233"/>
      <c r="AZ223" s="233"/>
      <c r="BA223" s="233"/>
      <c r="BB223" s="233"/>
      <c r="BC223" s="233"/>
    </row>
    <row r="224" spans="1:55" x14ac:dyDescent="0.2">
      <c r="A224" s="233"/>
      <c r="B224" s="234"/>
      <c r="E224" s="240"/>
      <c r="F224" s="234"/>
      <c r="G224" s="234"/>
      <c r="H224" s="234"/>
      <c r="I224" s="234"/>
      <c r="J224" s="234"/>
      <c r="K224" s="234"/>
      <c r="L224" s="234"/>
      <c r="O224" s="234"/>
      <c r="P224" s="234"/>
      <c r="Q224" s="234"/>
      <c r="R224" s="234"/>
      <c r="S224" s="234"/>
      <c r="T224" s="234"/>
      <c r="U224" s="234"/>
      <c r="V224" s="234"/>
      <c r="W224" s="234"/>
      <c r="X224" s="234"/>
      <c r="Y224" s="234"/>
      <c r="Z224" s="234"/>
      <c r="AA224" s="234"/>
      <c r="AB224" s="234"/>
      <c r="AC224" s="234"/>
      <c r="AD224" s="234"/>
      <c r="AE224" s="234"/>
      <c r="AF224" s="234"/>
      <c r="AG224" s="234"/>
      <c r="AH224" s="234"/>
      <c r="AI224" s="234"/>
      <c r="AJ224" s="234"/>
      <c r="AK224" s="234"/>
      <c r="AL224" s="233"/>
      <c r="AM224" s="233"/>
      <c r="AN224" s="233"/>
      <c r="AO224" s="233"/>
      <c r="AP224" s="233"/>
      <c r="AQ224" s="233"/>
      <c r="AR224" s="233"/>
      <c r="AS224" s="233"/>
      <c r="AT224" s="233"/>
      <c r="AU224" s="233"/>
      <c r="AV224" s="233"/>
      <c r="AW224" s="233"/>
      <c r="AX224" s="233"/>
      <c r="AY224" s="233"/>
      <c r="AZ224" s="233"/>
      <c r="BA224" s="233"/>
      <c r="BB224" s="233"/>
      <c r="BC224" s="233"/>
    </row>
    <row r="225" spans="1:55" x14ac:dyDescent="0.2">
      <c r="A225" s="233"/>
      <c r="B225" s="234"/>
      <c r="E225" s="240"/>
      <c r="F225" s="234"/>
      <c r="G225" s="234"/>
      <c r="H225" s="234"/>
      <c r="I225" s="234"/>
      <c r="J225" s="234"/>
      <c r="K225" s="234"/>
      <c r="L225" s="234"/>
      <c r="O225" s="234"/>
      <c r="P225" s="234"/>
      <c r="Q225" s="234"/>
      <c r="R225" s="234"/>
      <c r="S225" s="234"/>
      <c r="T225" s="234"/>
      <c r="U225" s="234"/>
      <c r="V225" s="234"/>
      <c r="W225" s="234"/>
      <c r="X225" s="234"/>
      <c r="Y225" s="234"/>
      <c r="Z225" s="234"/>
      <c r="AA225" s="234"/>
      <c r="AB225" s="234"/>
      <c r="AC225" s="234"/>
      <c r="AD225" s="234"/>
      <c r="AE225" s="234"/>
      <c r="AF225" s="234"/>
      <c r="AG225" s="234"/>
      <c r="AH225" s="234"/>
      <c r="AI225" s="234"/>
      <c r="AJ225" s="234"/>
      <c r="AK225" s="234"/>
      <c r="AL225" s="233"/>
      <c r="AM225" s="233"/>
      <c r="AN225" s="233"/>
      <c r="AO225" s="233"/>
      <c r="AP225" s="233"/>
      <c r="AQ225" s="233"/>
      <c r="AR225" s="233"/>
      <c r="AS225" s="233"/>
      <c r="AT225" s="233"/>
      <c r="AU225" s="233"/>
      <c r="AV225" s="233"/>
      <c r="AW225" s="233"/>
      <c r="AX225" s="233"/>
      <c r="AY225" s="233"/>
      <c r="AZ225" s="233"/>
      <c r="BA225" s="233"/>
      <c r="BB225" s="233"/>
      <c r="BC225" s="233"/>
    </row>
    <row r="226" spans="1:55" x14ac:dyDescent="0.2">
      <c r="A226" s="233"/>
      <c r="B226" s="234"/>
      <c r="E226" s="240"/>
      <c r="F226" s="234"/>
      <c r="G226" s="234"/>
      <c r="H226" s="234"/>
      <c r="I226" s="234"/>
      <c r="J226" s="234"/>
      <c r="K226" s="234"/>
      <c r="L226" s="234"/>
      <c r="O226" s="234"/>
      <c r="P226" s="234"/>
      <c r="Q226" s="234"/>
      <c r="R226" s="234"/>
      <c r="S226" s="234"/>
      <c r="T226" s="234"/>
      <c r="U226" s="234"/>
      <c r="V226" s="234"/>
      <c r="W226" s="234"/>
      <c r="X226" s="234"/>
      <c r="Y226" s="234"/>
      <c r="Z226" s="234"/>
      <c r="AA226" s="234"/>
      <c r="AB226" s="234"/>
      <c r="AC226" s="234"/>
      <c r="AD226" s="234"/>
      <c r="AE226" s="234"/>
      <c r="AF226" s="234"/>
      <c r="AG226" s="234"/>
      <c r="AH226" s="234"/>
      <c r="AI226" s="234"/>
      <c r="AJ226" s="234"/>
      <c r="AK226" s="234"/>
      <c r="AL226" s="233"/>
      <c r="AM226" s="233"/>
      <c r="AN226" s="233"/>
      <c r="AO226" s="233"/>
      <c r="AP226" s="233"/>
      <c r="AQ226" s="233"/>
      <c r="AR226" s="233"/>
      <c r="AS226" s="233"/>
      <c r="AT226" s="233"/>
      <c r="AU226" s="233"/>
      <c r="AV226" s="233"/>
      <c r="AW226" s="233"/>
      <c r="AX226" s="233"/>
      <c r="AY226" s="233"/>
      <c r="AZ226" s="233"/>
      <c r="BA226" s="233"/>
      <c r="BB226" s="233"/>
      <c r="BC226" s="233"/>
    </row>
    <row r="227" spans="1:55" x14ac:dyDescent="0.2">
      <c r="A227" s="233"/>
      <c r="B227" s="234"/>
      <c r="E227" s="240"/>
      <c r="F227" s="234"/>
      <c r="G227" s="234"/>
      <c r="H227" s="234"/>
      <c r="I227" s="234"/>
      <c r="J227" s="234"/>
      <c r="K227" s="234"/>
      <c r="L227" s="234"/>
      <c r="O227" s="234"/>
      <c r="P227" s="234"/>
      <c r="Q227" s="234"/>
      <c r="R227" s="234"/>
      <c r="S227" s="234"/>
      <c r="T227" s="234"/>
      <c r="U227" s="234"/>
      <c r="V227" s="234"/>
      <c r="W227" s="234"/>
      <c r="X227" s="234"/>
      <c r="Y227" s="234"/>
      <c r="Z227" s="234"/>
      <c r="AA227" s="234"/>
      <c r="AB227" s="234"/>
      <c r="AC227" s="234"/>
      <c r="AD227" s="234"/>
      <c r="AE227" s="234"/>
      <c r="AF227" s="234"/>
      <c r="AG227" s="234"/>
      <c r="AH227" s="234"/>
      <c r="AI227" s="234"/>
      <c r="AJ227" s="234"/>
      <c r="AK227" s="234"/>
      <c r="AL227" s="233"/>
      <c r="AM227" s="233"/>
      <c r="AN227" s="233"/>
      <c r="AO227" s="233"/>
      <c r="AP227" s="233"/>
      <c r="AQ227" s="233"/>
      <c r="AR227" s="233"/>
      <c r="AS227" s="233"/>
      <c r="AT227" s="233"/>
      <c r="AU227" s="233"/>
      <c r="AV227" s="233"/>
      <c r="AW227" s="233"/>
      <c r="AX227" s="233"/>
      <c r="AY227" s="233"/>
      <c r="AZ227" s="233"/>
      <c r="BA227" s="233"/>
      <c r="BB227" s="233"/>
      <c r="BC227" s="233"/>
    </row>
    <row r="228" spans="1:55" x14ac:dyDescent="0.2">
      <c r="A228" s="233"/>
      <c r="B228" s="234"/>
      <c r="E228" s="240"/>
      <c r="F228" s="234"/>
      <c r="G228" s="234"/>
      <c r="H228" s="234"/>
      <c r="I228" s="234"/>
      <c r="J228" s="234"/>
      <c r="K228" s="234"/>
      <c r="L228" s="234"/>
      <c r="O228" s="234"/>
      <c r="P228" s="234"/>
      <c r="Q228" s="234"/>
      <c r="R228" s="234"/>
      <c r="S228" s="234"/>
      <c r="T228" s="234"/>
      <c r="U228" s="234"/>
      <c r="V228" s="234"/>
      <c r="W228" s="234"/>
      <c r="X228" s="234"/>
      <c r="Y228" s="234"/>
      <c r="Z228" s="234"/>
      <c r="AA228" s="234"/>
      <c r="AB228" s="234"/>
      <c r="AC228" s="234"/>
      <c r="AD228" s="234"/>
      <c r="AE228" s="234"/>
      <c r="AF228" s="234"/>
      <c r="AG228" s="234"/>
      <c r="AH228" s="234"/>
      <c r="AI228" s="234"/>
      <c r="AJ228" s="234"/>
      <c r="AK228" s="234"/>
      <c r="AL228" s="233"/>
      <c r="AM228" s="233"/>
      <c r="AN228" s="233"/>
      <c r="AO228" s="233"/>
      <c r="AP228" s="233"/>
      <c r="AQ228" s="233"/>
      <c r="AR228" s="233"/>
      <c r="AS228" s="233"/>
      <c r="AT228" s="233"/>
      <c r="AU228" s="233"/>
      <c r="AV228" s="233"/>
      <c r="AW228" s="233"/>
      <c r="AX228" s="233"/>
      <c r="AY228" s="233"/>
      <c r="AZ228" s="233"/>
      <c r="BA228" s="233"/>
      <c r="BB228" s="233"/>
      <c r="BC228" s="233"/>
    </row>
    <row r="229" spans="1:55" x14ac:dyDescent="0.2">
      <c r="A229" s="233"/>
      <c r="B229" s="234"/>
      <c r="E229" s="240"/>
      <c r="F229" s="234"/>
      <c r="G229" s="234"/>
      <c r="H229" s="234"/>
      <c r="I229" s="234"/>
      <c r="J229" s="234"/>
      <c r="K229" s="234"/>
      <c r="L229" s="234"/>
      <c r="O229" s="234"/>
      <c r="P229" s="234"/>
      <c r="Q229" s="234"/>
      <c r="R229" s="234"/>
      <c r="S229" s="234"/>
      <c r="T229" s="234"/>
      <c r="U229" s="234"/>
      <c r="V229" s="234"/>
      <c r="W229" s="234"/>
      <c r="X229" s="234"/>
      <c r="Y229" s="234"/>
      <c r="Z229" s="234"/>
      <c r="AA229" s="234"/>
      <c r="AB229" s="234"/>
      <c r="AC229" s="234"/>
      <c r="AD229" s="234"/>
      <c r="AE229" s="234"/>
      <c r="AF229" s="234"/>
      <c r="AG229" s="234"/>
      <c r="AH229" s="234"/>
      <c r="AI229" s="234"/>
      <c r="AJ229" s="234"/>
      <c r="AK229" s="234"/>
      <c r="AL229" s="233"/>
      <c r="AM229" s="233"/>
      <c r="AN229" s="233"/>
      <c r="AO229" s="233"/>
      <c r="AP229" s="233"/>
      <c r="AQ229" s="233"/>
      <c r="AR229" s="233"/>
      <c r="AS229" s="233"/>
      <c r="AT229" s="233"/>
      <c r="AU229" s="233"/>
      <c r="AV229" s="233"/>
      <c r="AW229" s="233"/>
      <c r="AX229" s="233"/>
      <c r="AY229" s="233"/>
      <c r="AZ229" s="233"/>
      <c r="BA229" s="233"/>
      <c r="BB229" s="233"/>
      <c r="BC229" s="233"/>
    </row>
    <row r="230" spans="1:55" x14ac:dyDescent="0.2">
      <c r="A230" s="233"/>
      <c r="B230" s="234"/>
      <c r="E230" s="240"/>
      <c r="F230" s="234"/>
      <c r="G230" s="234"/>
      <c r="H230" s="234"/>
      <c r="I230" s="234"/>
      <c r="J230" s="234"/>
      <c r="K230" s="234"/>
      <c r="L230" s="234"/>
      <c r="O230" s="234"/>
      <c r="P230" s="234"/>
      <c r="Q230" s="234"/>
      <c r="R230" s="234"/>
      <c r="S230" s="234"/>
      <c r="T230" s="234"/>
      <c r="U230" s="234"/>
      <c r="V230" s="234"/>
      <c r="W230" s="234"/>
      <c r="X230" s="234"/>
      <c r="Y230" s="234"/>
      <c r="Z230" s="234"/>
      <c r="AA230" s="234"/>
      <c r="AB230" s="234"/>
      <c r="AC230" s="234"/>
      <c r="AD230" s="234"/>
      <c r="AE230" s="234"/>
      <c r="AF230" s="234"/>
      <c r="AG230" s="234"/>
      <c r="AH230" s="234"/>
      <c r="AI230" s="234"/>
      <c r="AJ230" s="234"/>
      <c r="AK230" s="234"/>
      <c r="AL230" s="233"/>
      <c r="AM230" s="233"/>
      <c r="AN230" s="233"/>
      <c r="AO230" s="233"/>
      <c r="AP230" s="233"/>
      <c r="AQ230" s="233"/>
      <c r="AR230" s="233"/>
      <c r="AS230" s="233"/>
      <c r="AT230" s="233"/>
      <c r="AU230" s="233"/>
      <c r="AV230" s="233"/>
      <c r="AW230" s="233"/>
      <c r="AX230" s="233"/>
      <c r="AY230" s="233"/>
      <c r="AZ230" s="233"/>
      <c r="BA230" s="233"/>
      <c r="BB230" s="233"/>
      <c r="BC230" s="233"/>
    </row>
    <row r="231" spans="1:55" x14ac:dyDescent="0.2">
      <c r="A231" s="233"/>
      <c r="B231" s="234"/>
      <c r="E231" s="240"/>
      <c r="F231" s="234"/>
      <c r="G231" s="234"/>
      <c r="H231" s="234"/>
      <c r="I231" s="234"/>
      <c r="J231" s="234"/>
      <c r="K231" s="234"/>
      <c r="L231" s="234"/>
      <c r="O231" s="234"/>
      <c r="P231" s="234"/>
      <c r="Q231" s="234"/>
      <c r="R231" s="234"/>
      <c r="S231" s="234"/>
      <c r="T231" s="234"/>
      <c r="U231" s="234"/>
      <c r="V231" s="234"/>
      <c r="W231" s="234"/>
      <c r="X231" s="234"/>
      <c r="Y231" s="234"/>
      <c r="Z231" s="234"/>
      <c r="AA231" s="234"/>
      <c r="AB231" s="234"/>
      <c r="AC231" s="234"/>
      <c r="AD231" s="234"/>
      <c r="AE231" s="234"/>
      <c r="AF231" s="234"/>
      <c r="AG231" s="234"/>
      <c r="AH231" s="234"/>
      <c r="AI231" s="234"/>
      <c r="AJ231" s="234"/>
      <c r="AK231" s="234"/>
      <c r="AL231" s="233"/>
      <c r="AM231" s="233"/>
      <c r="AN231" s="233"/>
      <c r="AO231" s="233"/>
      <c r="AP231" s="233"/>
      <c r="AQ231" s="233"/>
      <c r="AR231" s="233"/>
      <c r="AS231" s="233"/>
      <c r="AT231" s="233"/>
      <c r="AU231" s="233"/>
      <c r="AV231" s="233"/>
      <c r="AW231" s="233"/>
      <c r="AX231" s="233"/>
      <c r="AY231" s="233"/>
      <c r="AZ231" s="233"/>
      <c r="BA231" s="233"/>
      <c r="BB231" s="233"/>
      <c r="BC231" s="233"/>
    </row>
    <row r="232" spans="1:55" x14ac:dyDescent="0.2">
      <c r="A232" s="233"/>
      <c r="B232" s="234"/>
      <c r="E232" s="240"/>
      <c r="F232" s="234"/>
      <c r="G232" s="234"/>
      <c r="H232" s="234"/>
      <c r="I232" s="234"/>
      <c r="J232" s="234"/>
      <c r="K232" s="234"/>
      <c r="L232" s="234"/>
      <c r="O232" s="234"/>
      <c r="P232" s="234"/>
      <c r="Q232" s="234"/>
      <c r="R232" s="234"/>
      <c r="S232" s="234"/>
      <c r="T232" s="234"/>
      <c r="U232" s="234"/>
      <c r="V232" s="234"/>
      <c r="W232" s="234"/>
      <c r="X232" s="234"/>
      <c r="Y232" s="234"/>
      <c r="Z232" s="234"/>
      <c r="AA232" s="234"/>
      <c r="AB232" s="234"/>
      <c r="AC232" s="234"/>
      <c r="AD232" s="234"/>
      <c r="AE232" s="234"/>
      <c r="AF232" s="234"/>
      <c r="AG232" s="234"/>
      <c r="AH232" s="234"/>
      <c r="AI232" s="234"/>
      <c r="AJ232" s="234"/>
      <c r="AK232" s="234"/>
      <c r="AL232" s="233"/>
      <c r="AM232" s="233"/>
      <c r="AN232" s="233"/>
      <c r="AO232" s="233"/>
      <c r="AP232" s="233"/>
      <c r="AQ232" s="233"/>
      <c r="AR232" s="233"/>
      <c r="AS232" s="233"/>
      <c r="AT232" s="233"/>
      <c r="AU232" s="233"/>
      <c r="AV232" s="233"/>
      <c r="AW232" s="233"/>
      <c r="AX232" s="233"/>
      <c r="AY232" s="233"/>
      <c r="AZ232" s="233"/>
      <c r="BA232" s="233"/>
      <c r="BB232" s="233"/>
      <c r="BC232" s="233"/>
    </row>
    <row r="233" spans="1:55" x14ac:dyDescent="0.2">
      <c r="A233" s="233"/>
      <c r="B233" s="234"/>
      <c r="E233" s="240"/>
      <c r="F233" s="234"/>
      <c r="G233" s="234"/>
      <c r="H233" s="234"/>
      <c r="I233" s="234"/>
      <c r="J233" s="234"/>
      <c r="K233" s="234"/>
      <c r="L233" s="234"/>
      <c r="O233" s="234"/>
      <c r="P233" s="234"/>
      <c r="Q233" s="234"/>
      <c r="R233" s="234"/>
      <c r="S233" s="234"/>
      <c r="T233" s="234"/>
      <c r="U233" s="234"/>
      <c r="V233" s="234"/>
      <c r="W233" s="234"/>
      <c r="X233" s="234"/>
      <c r="Y233" s="234"/>
      <c r="Z233" s="234"/>
      <c r="AA233" s="234"/>
      <c r="AB233" s="234"/>
      <c r="AC233" s="234"/>
      <c r="AD233" s="234"/>
      <c r="AE233" s="234"/>
      <c r="AF233" s="234"/>
      <c r="AG233" s="234"/>
      <c r="AH233" s="234"/>
      <c r="AI233" s="234"/>
      <c r="AJ233" s="234"/>
      <c r="AK233" s="234"/>
      <c r="AL233" s="233"/>
      <c r="AM233" s="233"/>
      <c r="AN233" s="233"/>
      <c r="AO233" s="233"/>
      <c r="AP233" s="233"/>
      <c r="AQ233" s="233"/>
      <c r="AR233" s="233"/>
      <c r="AS233" s="233"/>
      <c r="AT233" s="233"/>
      <c r="AU233" s="233"/>
      <c r="AV233" s="233"/>
      <c r="AW233" s="233"/>
      <c r="AX233" s="233"/>
      <c r="AY233" s="233"/>
      <c r="AZ233" s="233"/>
      <c r="BA233" s="233"/>
      <c r="BB233" s="233"/>
      <c r="BC233" s="233"/>
    </row>
    <row r="234" spans="1:55" x14ac:dyDescent="0.2">
      <c r="A234" s="233"/>
      <c r="B234" s="234"/>
      <c r="E234" s="240"/>
      <c r="F234" s="234"/>
      <c r="G234" s="234"/>
      <c r="H234" s="234"/>
      <c r="I234" s="234"/>
      <c r="J234" s="234"/>
      <c r="K234" s="234"/>
      <c r="L234" s="234"/>
      <c r="O234" s="234"/>
      <c r="P234" s="234"/>
      <c r="Q234" s="234"/>
      <c r="R234" s="234"/>
      <c r="S234" s="234"/>
      <c r="T234" s="234"/>
      <c r="U234" s="234"/>
      <c r="V234" s="234"/>
      <c r="W234" s="234"/>
      <c r="X234" s="234"/>
      <c r="Y234" s="234"/>
      <c r="Z234" s="234"/>
      <c r="AA234" s="234"/>
      <c r="AB234" s="234"/>
      <c r="AC234" s="234"/>
      <c r="AD234" s="234"/>
      <c r="AE234" s="234"/>
      <c r="AF234" s="234"/>
      <c r="AG234" s="234"/>
      <c r="AH234" s="234"/>
      <c r="AI234" s="234"/>
      <c r="AJ234" s="234"/>
      <c r="AK234" s="234"/>
      <c r="AL234" s="233"/>
      <c r="AM234" s="233"/>
      <c r="AN234" s="233"/>
      <c r="AO234" s="233"/>
      <c r="AP234" s="233"/>
      <c r="AQ234" s="233"/>
      <c r="AR234" s="233"/>
      <c r="AS234" s="233"/>
      <c r="AT234" s="233"/>
      <c r="AU234" s="233"/>
      <c r="AV234" s="233"/>
      <c r="AW234" s="233"/>
      <c r="AX234" s="233"/>
      <c r="AY234" s="233"/>
      <c r="AZ234" s="233"/>
      <c r="BA234" s="233"/>
      <c r="BB234" s="233"/>
      <c r="BC234" s="233"/>
    </row>
    <row r="235" spans="1:55" x14ac:dyDescent="0.2">
      <c r="A235" s="233"/>
      <c r="B235" s="234"/>
      <c r="E235" s="240"/>
      <c r="F235" s="234"/>
      <c r="G235" s="234"/>
      <c r="H235" s="234"/>
      <c r="I235" s="234"/>
      <c r="J235" s="234"/>
      <c r="K235" s="234"/>
      <c r="L235" s="234"/>
      <c r="O235" s="234"/>
      <c r="P235" s="234"/>
      <c r="Q235" s="234"/>
      <c r="R235" s="234"/>
      <c r="S235" s="234"/>
      <c r="T235" s="234"/>
      <c r="U235" s="234"/>
      <c r="V235" s="234"/>
      <c r="W235" s="234"/>
      <c r="X235" s="234"/>
      <c r="Y235" s="234"/>
      <c r="Z235" s="234"/>
      <c r="AA235" s="234"/>
      <c r="AB235" s="234"/>
      <c r="AC235" s="234"/>
      <c r="AD235" s="234"/>
      <c r="AE235" s="234"/>
      <c r="AF235" s="234"/>
      <c r="AG235" s="234"/>
      <c r="AH235" s="234"/>
      <c r="AI235" s="234"/>
      <c r="AJ235" s="234"/>
      <c r="AK235" s="234"/>
      <c r="AL235" s="233"/>
      <c r="AM235" s="233"/>
      <c r="AN235" s="233"/>
      <c r="AO235" s="233"/>
      <c r="AP235" s="233"/>
      <c r="AQ235" s="233"/>
      <c r="AR235" s="233"/>
      <c r="AS235" s="233"/>
      <c r="AT235" s="233"/>
      <c r="AU235" s="233"/>
      <c r="AV235" s="233"/>
      <c r="AW235" s="233"/>
      <c r="AX235" s="233"/>
      <c r="AY235" s="233"/>
      <c r="AZ235" s="233"/>
      <c r="BA235" s="233"/>
      <c r="BB235" s="233"/>
      <c r="BC235" s="233"/>
    </row>
    <row r="236" spans="1:55" x14ac:dyDescent="0.2">
      <c r="A236" s="233"/>
      <c r="B236" s="234"/>
      <c r="E236" s="240"/>
      <c r="F236" s="234"/>
      <c r="G236" s="234"/>
      <c r="H236" s="234"/>
      <c r="I236" s="234"/>
      <c r="J236" s="234"/>
      <c r="K236" s="234"/>
      <c r="L236" s="234"/>
      <c r="O236" s="234"/>
      <c r="P236" s="234"/>
      <c r="Q236" s="234"/>
      <c r="R236" s="234"/>
      <c r="S236" s="234"/>
      <c r="T236" s="234"/>
      <c r="U236" s="234"/>
      <c r="V236" s="234"/>
      <c r="W236" s="234"/>
      <c r="X236" s="234"/>
      <c r="Y236" s="234"/>
      <c r="Z236" s="234"/>
      <c r="AA236" s="234"/>
      <c r="AB236" s="234"/>
      <c r="AC236" s="234"/>
      <c r="AD236" s="234"/>
      <c r="AE236" s="234"/>
      <c r="AF236" s="234"/>
      <c r="AG236" s="234"/>
      <c r="AH236" s="234"/>
      <c r="AI236" s="234"/>
      <c r="AJ236" s="234"/>
      <c r="AK236" s="234"/>
      <c r="AL236" s="233"/>
      <c r="AM236" s="233"/>
      <c r="AN236" s="233"/>
      <c r="AO236" s="233"/>
      <c r="AP236" s="233"/>
      <c r="AQ236" s="233"/>
      <c r="AR236" s="233"/>
      <c r="AS236" s="233"/>
      <c r="AT236" s="233"/>
      <c r="AU236" s="233"/>
      <c r="AV236" s="233"/>
      <c r="AW236" s="233"/>
      <c r="AX236" s="233"/>
      <c r="AY236" s="233"/>
      <c r="AZ236" s="233"/>
      <c r="BA236" s="233"/>
      <c r="BB236" s="233"/>
      <c r="BC236" s="233"/>
    </row>
    <row r="237" spans="1:55" x14ac:dyDescent="0.2">
      <c r="A237" s="233"/>
      <c r="B237" s="234"/>
      <c r="E237" s="240"/>
      <c r="F237" s="234"/>
      <c r="G237" s="234"/>
      <c r="H237" s="234"/>
      <c r="I237" s="234"/>
      <c r="J237" s="234"/>
      <c r="K237" s="234"/>
      <c r="L237" s="234"/>
      <c r="O237" s="234"/>
      <c r="P237" s="234"/>
      <c r="Q237" s="234"/>
      <c r="R237" s="234"/>
      <c r="S237" s="234"/>
      <c r="T237" s="234"/>
      <c r="U237" s="234"/>
      <c r="V237" s="234"/>
      <c r="W237" s="234"/>
      <c r="X237" s="234"/>
      <c r="Y237" s="234"/>
      <c r="Z237" s="234"/>
      <c r="AA237" s="234"/>
      <c r="AB237" s="234"/>
      <c r="AC237" s="234"/>
      <c r="AD237" s="234"/>
      <c r="AE237" s="234"/>
      <c r="AF237" s="234"/>
      <c r="AG237" s="234"/>
      <c r="AH237" s="234"/>
      <c r="AI237" s="234"/>
      <c r="AJ237" s="234"/>
      <c r="AK237" s="234"/>
      <c r="AL237" s="233"/>
      <c r="AM237" s="233"/>
      <c r="AN237" s="233"/>
      <c r="AO237" s="233"/>
      <c r="AP237" s="233"/>
      <c r="AQ237" s="233"/>
      <c r="AR237" s="233"/>
      <c r="AS237" s="233"/>
      <c r="AT237" s="233"/>
      <c r="AU237" s="233"/>
      <c r="AV237" s="233"/>
      <c r="AW237" s="233"/>
      <c r="AX237" s="233"/>
      <c r="AY237" s="233"/>
      <c r="AZ237" s="233"/>
      <c r="BA237" s="233"/>
      <c r="BB237" s="233"/>
      <c r="BC237" s="233"/>
    </row>
    <row r="238" spans="1:55" x14ac:dyDescent="0.2">
      <c r="A238" s="233"/>
      <c r="B238" s="234"/>
      <c r="E238" s="240"/>
      <c r="F238" s="234"/>
      <c r="G238" s="234"/>
      <c r="H238" s="234"/>
      <c r="I238" s="234"/>
      <c r="J238" s="234"/>
      <c r="K238" s="234"/>
      <c r="L238" s="234"/>
      <c r="O238" s="234"/>
      <c r="P238" s="234"/>
      <c r="Q238" s="234"/>
      <c r="R238" s="234"/>
      <c r="S238" s="234"/>
      <c r="T238" s="234"/>
      <c r="U238" s="234"/>
      <c r="V238" s="234"/>
      <c r="W238" s="234"/>
      <c r="X238" s="234"/>
      <c r="Y238" s="234"/>
      <c r="Z238" s="234"/>
      <c r="AA238" s="234"/>
      <c r="AB238" s="234"/>
      <c r="AC238" s="234"/>
      <c r="AD238" s="234"/>
      <c r="AE238" s="234"/>
      <c r="AF238" s="234"/>
      <c r="AG238" s="234"/>
      <c r="AH238" s="234"/>
      <c r="AI238" s="234"/>
      <c r="AJ238" s="234"/>
      <c r="AK238" s="234"/>
      <c r="AL238" s="233"/>
      <c r="AM238" s="233"/>
      <c r="AN238" s="233"/>
      <c r="AO238" s="233"/>
      <c r="AP238" s="233"/>
      <c r="AQ238" s="233"/>
      <c r="AR238" s="233"/>
      <c r="AS238" s="233"/>
      <c r="AT238" s="233"/>
      <c r="AU238" s="233"/>
      <c r="AV238" s="233"/>
      <c r="AW238" s="233"/>
      <c r="AX238" s="233"/>
      <c r="AY238" s="233"/>
      <c r="AZ238" s="233"/>
      <c r="BA238" s="233"/>
      <c r="BB238" s="233"/>
      <c r="BC238" s="233"/>
    </row>
    <row r="239" spans="1:55" x14ac:dyDescent="0.2">
      <c r="A239" s="233"/>
      <c r="B239" s="234"/>
      <c r="E239" s="240"/>
      <c r="F239" s="234"/>
      <c r="G239" s="234"/>
      <c r="H239" s="234"/>
      <c r="I239" s="234"/>
      <c r="J239" s="234"/>
      <c r="K239" s="234"/>
      <c r="L239" s="234"/>
      <c r="O239" s="234"/>
      <c r="P239" s="234"/>
      <c r="Q239" s="234"/>
      <c r="R239" s="234"/>
      <c r="S239" s="234"/>
      <c r="T239" s="234"/>
      <c r="U239" s="234"/>
      <c r="V239" s="234"/>
      <c r="W239" s="234"/>
      <c r="X239" s="234"/>
      <c r="Y239" s="234"/>
      <c r="Z239" s="234"/>
      <c r="AA239" s="234"/>
      <c r="AB239" s="234"/>
      <c r="AC239" s="234"/>
      <c r="AD239" s="234"/>
      <c r="AE239" s="234"/>
      <c r="AF239" s="234"/>
      <c r="AG239" s="234"/>
      <c r="AH239" s="234"/>
      <c r="AI239" s="234"/>
      <c r="AJ239" s="234"/>
      <c r="AK239" s="234"/>
      <c r="AL239" s="233"/>
      <c r="AM239" s="233"/>
      <c r="AN239" s="233"/>
      <c r="AO239" s="233"/>
      <c r="AP239" s="233"/>
      <c r="AQ239" s="233"/>
      <c r="AR239" s="233"/>
      <c r="AS239" s="233"/>
      <c r="AT239" s="233"/>
      <c r="AU239" s="233"/>
      <c r="AV239" s="233"/>
      <c r="AW239" s="233"/>
      <c r="AX239" s="233"/>
      <c r="AY239" s="233"/>
      <c r="AZ239" s="233"/>
      <c r="BA239" s="233"/>
      <c r="BB239" s="233"/>
      <c r="BC239" s="233"/>
    </row>
    <row r="240" spans="1:55" x14ac:dyDescent="0.2">
      <c r="A240" s="233"/>
      <c r="B240" s="234"/>
      <c r="E240" s="240"/>
      <c r="F240" s="234"/>
      <c r="G240" s="234"/>
      <c r="H240" s="234"/>
      <c r="I240" s="234"/>
      <c r="J240" s="234"/>
      <c r="K240" s="234"/>
      <c r="L240" s="234"/>
      <c r="O240" s="234"/>
      <c r="P240" s="234"/>
      <c r="Q240" s="234"/>
      <c r="R240" s="234"/>
      <c r="S240" s="234"/>
      <c r="T240" s="234"/>
      <c r="U240" s="234"/>
      <c r="V240" s="234"/>
      <c r="W240" s="234"/>
      <c r="X240" s="234"/>
      <c r="Y240" s="234"/>
      <c r="Z240" s="234"/>
      <c r="AA240" s="234"/>
      <c r="AB240" s="234"/>
      <c r="AC240" s="234"/>
      <c r="AD240" s="234"/>
      <c r="AE240" s="234"/>
      <c r="AF240" s="234"/>
      <c r="AG240" s="234"/>
      <c r="AH240" s="234"/>
      <c r="AI240" s="234"/>
      <c r="AJ240" s="234"/>
      <c r="AK240" s="234"/>
      <c r="AL240" s="233"/>
      <c r="AM240" s="233"/>
      <c r="AN240" s="233"/>
      <c r="AO240" s="233"/>
      <c r="AP240" s="233"/>
      <c r="AQ240" s="233"/>
      <c r="AR240" s="233"/>
      <c r="AS240" s="233"/>
      <c r="AT240" s="233"/>
      <c r="AU240" s="233"/>
      <c r="AV240" s="233"/>
      <c r="AW240" s="233"/>
      <c r="AX240" s="233"/>
      <c r="AY240" s="233"/>
      <c r="AZ240" s="233"/>
      <c r="BA240" s="233"/>
      <c r="BB240" s="233"/>
      <c r="BC240" s="233"/>
    </row>
    <row r="241" spans="1:55" x14ac:dyDescent="0.2">
      <c r="A241" s="233"/>
      <c r="B241" s="234"/>
      <c r="E241" s="240"/>
      <c r="F241" s="234"/>
      <c r="G241" s="234"/>
      <c r="H241" s="234"/>
      <c r="I241" s="234"/>
      <c r="J241" s="234"/>
      <c r="K241" s="234"/>
      <c r="L241" s="234"/>
      <c r="O241" s="234"/>
      <c r="P241" s="234"/>
      <c r="Q241" s="234"/>
      <c r="R241" s="234"/>
      <c r="S241" s="234"/>
      <c r="T241" s="234"/>
      <c r="U241" s="234"/>
      <c r="V241" s="234"/>
      <c r="W241" s="234"/>
      <c r="X241" s="234"/>
      <c r="Y241" s="234"/>
      <c r="Z241" s="234"/>
      <c r="AA241" s="234"/>
      <c r="AB241" s="234"/>
      <c r="AC241" s="234"/>
      <c r="AD241" s="234"/>
      <c r="AE241" s="234"/>
      <c r="AF241" s="234"/>
      <c r="AG241" s="234"/>
      <c r="AH241" s="234"/>
      <c r="AI241" s="234"/>
      <c r="AJ241" s="234"/>
      <c r="AK241" s="234"/>
      <c r="AL241" s="233"/>
      <c r="AM241" s="233"/>
      <c r="AN241" s="233"/>
      <c r="AO241" s="233"/>
      <c r="AP241" s="233"/>
      <c r="AQ241" s="233"/>
      <c r="AR241" s="233"/>
      <c r="AS241" s="233"/>
      <c r="AT241" s="233"/>
      <c r="AU241" s="233"/>
      <c r="AV241" s="233"/>
      <c r="AW241" s="233"/>
      <c r="AX241" s="233"/>
      <c r="AY241" s="233"/>
      <c r="AZ241" s="233"/>
      <c r="BA241" s="233"/>
      <c r="BB241" s="233"/>
      <c r="BC241" s="233"/>
    </row>
    <row r="242" spans="1:55" x14ac:dyDescent="0.2">
      <c r="A242" s="233"/>
      <c r="B242" s="234"/>
      <c r="E242" s="240"/>
      <c r="F242" s="234"/>
      <c r="G242" s="234"/>
      <c r="H242" s="234"/>
      <c r="I242" s="234"/>
      <c r="J242" s="234"/>
      <c r="K242" s="234"/>
      <c r="L242" s="234"/>
      <c r="O242" s="234"/>
      <c r="P242" s="234"/>
      <c r="Q242" s="234"/>
      <c r="R242" s="234"/>
      <c r="S242" s="234"/>
      <c r="T242" s="234"/>
      <c r="U242" s="234"/>
      <c r="V242" s="234"/>
      <c r="W242" s="234"/>
      <c r="X242" s="234"/>
      <c r="Y242" s="234"/>
      <c r="Z242" s="234"/>
      <c r="AA242" s="234"/>
      <c r="AB242" s="234"/>
      <c r="AC242" s="234"/>
      <c r="AD242" s="234"/>
      <c r="AE242" s="234"/>
      <c r="AF242" s="234"/>
      <c r="AG242" s="234"/>
      <c r="AH242" s="234"/>
      <c r="AI242" s="234"/>
      <c r="AJ242" s="234"/>
      <c r="AK242" s="234"/>
      <c r="AL242" s="233"/>
      <c r="AM242" s="233"/>
      <c r="AN242" s="233"/>
      <c r="AO242" s="233"/>
      <c r="AP242" s="233"/>
      <c r="AQ242" s="233"/>
      <c r="AR242" s="233"/>
      <c r="AS242" s="233"/>
      <c r="AT242" s="233"/>
      <c r="AU242" s="233"/>
      <c r="AV242" s="233"/>
      <c r="AW242" s="233"/>
      <c r="AX242" s="233"/>
      <c r="AY242" s="233"/>
      <c r="AZ242" s="233"/>
      <c r="BA242" s="233"/>
      <c r="BB242" s="233"/>
      <c r="BC242" s="233"/>
    </row>
    <row r="243" spans="1:55" x14ac:dyDescent="0.2">
      <c r="A243" s="233"/>
      <c r="B243" s="234"/>
      <c r="E243" s="240"/>
      <c r="F243" s="234"/>
      <c r="G243" s="234"/>
      <c r="H243" s="234"/>
      <c r="I243" s="234"/>
      <c r="J243" s="234"/>
      <c r="K243" s="234"/>
      <c r="L243" s="234"/>
      <c r="O243" s="234"/>
      <c r="P243" s="234"/>
      <c r="Q243" s="234"/>
      <c r="R243" s="234"/>
      <c r="S243" s="234"/>
      <c r="T243" s="234"/>
      <c r="U243" s="234"/>
      <c r="V243" s="234"/>
      <c r="W243" s="234"/>
      <c r="X243" s="234"/>
      <c r="Y243" s="234"/>
      <c r="Z243" s="234"/>
      <c r="AA243" s="234"/>
      <c r="AB243" s="234"/>
      <c r="AC243" s="234"/>
      <c r="AD243" s="234"/>
      <c r="AE243" s="234"/>
      <c r="AF243" s="234"/>
      <c r="AG243" s="234"/>
      <c r="AH243" s="234"/>
      <c r="AI243" s="234"/>
      <c r="AJ243" s="234"/>
      <c r="AK243" s="234"/>
      <c r="AL243" s="233"/>
      <c r="AM243" s="233"/>
      <c r="AN243" s="233"/>
      <c r="AO243" s="233"/>
      <c r="AP243" s="233"/>
      <c r="AQ243" s="233"/>
      <c r="AR243" s="233"/>
      <c r="AS243" s="233"/>
      <c r="AT243" s="233"/>
      <c r="AU243" s="233"/>
      <c r="AV243" s="233"/>
      <c r="AW243" s="233"/>
      <c r="AX243" s="233"/>
      <c r="AY243" s="233"/>
      <c r="AZ243" s="233"/>
      <c r="BA243" s="233"/>
      <c r="BB243" s="233"/>
      <c r="BC243" s="233"/>
    </row>
    <row r="244" spans="1:55" x14ac:dyDescent="0.2">
      <c r="A244" s="233"/>
      <c r="B244" s="234"/>
      <c r="E244" s="240"/>
      <c r="F244" s="234"/>
      <c r="G244" s="234"/>
      <c r="H244" s="234"/>
      <c r="I244" s="234"/>
      <c r="J244" s="234"/>
      <c r="K244" s="234"/>
      <c r="L244" s="234"/>
      <c r="O244" s="234"/>
      <c r="P244" s="234"/>
      <c r="Q244" s="234"/>
      <c r="R244" s="234"/>
      <c r="S244" s="234"/>
      <c r="T244" s="234"/>
      <c r="U244" s="234"/>
      <c r="V244" s="234"/>
      <c r="W244" s="234"/>
      <c r="X244" s="234"/>
      <c r="Y244" s="234"/>
      <c r="Z244" s="234"/>
      <c r="AA244" s="234"/>
      <c r="AB244" s="234"/>
      <c r="AC244" s="234"/>
      <c r="AD244" s="234"/>
      <c r="AE244" s="234"/>
      <c r="AF244" s="234"/>
      <c r="AG244" s="234"/>
      <c r="AH244" s="234"/>
      <c r="AI244" s="234"/>
      <c r="AJ244" s="234"/>
      <c r="AK244" s="234"/>
      <c r="AL244" s="233"/>
      <c r="AM244" s="233"/>
      <c r="AN244" s="233"/>
      <c r="AO244" s="233"/>
      <c r="AP244" s="233"/>
      <c r="AQ244" s="233"/>
      <c r="AR244" s="233"/>
      <c r="AS244" s="233"/>
      <c r="AT244" s="233"/>
      <c r="AU244" s="233"/>
      <c r="AV244" s="233"/>
      <c r="AW244" s="233"/>
      <c r="AX244" s="233"/>
      <c r="AY244" s="233"/>
      <c r="AZ244" s="233"/>
      <c r="BA244" s="233"/>
      <c r="BB244" s="233"/>
      <c r="BC244" s="233"/>
    </row>
    <row r="245" spans="1:55" x14ac:dyDescent="0.2">
      <c r="A245" s="233"/>
      <c r="B245" s="234"/>
      <c r="E245" s="240"/>
      <c r="F245" s="234"/>
      <c r="G245" s="234"/>
      <c r="H245" s="234"/>
      <c r="I245" s="234"/>
      <c r="J245" s="234"/>
      <c r="K245" s="234"/>
      <c r="L245" s="234"/>
      <c r="O245" s="234"/>
      <c r="P245" s="234"/>
      <c r="Q245" s="234"/>
      <c r="R245" s="234"/>
      <c r="S245" s="234"/>
      <c r="T245" s="234"/>
      <c r="U245" s="234"/>
      <c r="V245" s="234"/>
      <c r="W245" s="234"/>
      <c r="X245" s="234"/>
      <c r="Y245" s="234"/>
      <c r="Z245" s="234"/>
      <c r="AA245" s="234"/>
      <c r="AB245" s="234"/>
      <c r="AC245" s="234"/>
      <c r="AD245" s="234"/>
      <c r="AE245" s="234"/>
      <c r="AF245" s="234"/>
      <c r="AG245" s="234"/>
      <c r="AH245" s="234"/>
      <c r="AI245" s="234"/>
      <c r="AJ245" s="234"/>
      <c r="AK245" s="234"/>
      <c r="AL245" s="233"/>
      <c r="AM245" s="233"/>
      <c r="AN245" s="233"/>
      <c r="AO245" s="233"/>
      <c r="AP245" s="233"/>
      <c r="AQ245" s="233"/>
      <c r="AR245" s="233"/>
      <c r="AS245" s="233"/>
      <c r="AT245" s="233"/>
      <c r="AU245" s="233"/>
      <c r="AV245" s="233"/>
      <c r="AW245" s="233"/>
      <c r="AX245" s="233"/>
      <c r="AY245" s="233"/>
      <c r="AZ245" s="233"/>
      <c r="BA245" s="233"/>
      <c r="BB245" s="233"/>
      <c r="BC245" s="233"/>
    </row>
    <row r="246" spans="1:55" x14ac:dyDescent="0.2">
      <c r="A246" s="233"/>
      <c r="B246" s="234"/>
      <c r="E246" s="240"/>
      <c r="F246" s="234"/>
      <c r="G246" s="234"/>
      <c r="H246" s="234"/>
      <c r="I246" s="234"/>
      <c r="J246" s="234"/>
      <c r="K246" s="234"/>
      <c r="L246" s="234"/>
      <c r="O246" s="234"/>
      <c r="P246" s="234"/>
      <c r="Q246" s="234"/>
      <c r="R246" s="234"/>
      <c r="S246" s="234"/>
      <c r="T246" s="234"/>
      <c r="U246" s="234"/>
      <c r="V246" s="234"/>
      <c r="W246" s="234"/>
      <c r="X246" s="234"/>
      <c r="Y246" s="234"/>
      <c r="Z246" s="234"/>
      <c r="AA246" s="234"/>
      <c r="AB246" s="234"/>
      <c r="AC246" s="234"/>
      <c r="AD246" s="234"/>
      <c r="AE246" s="234"/>
      <c r="AF246" s="234"/>
      <c r="AG246" s="234"/>
      <c r="AH246" s="234"/>
      <c r="AI246" s="234"/>
      <c r="AJ246" s="234"/>
      <c r="AK246" s="234"/>
      <c r="AL246" s="233"/>
      <c r="AM246" s="233"/>
      <c r="AN246" s="233"/>
      <c r="AO246" s="233"/>
      <c r="AP246" s="233"/>
      <c r="AQ246" s="233"/>
      <c r="AR246" s="233"/>
      <c r="AS246" s="233"/>
      <c r="AT246" s="233"/>
      <c r="AU246" s="233"/>
      <c r="AV246" s="233"/>
      <c r="AW246" s="233"/>
      <c r="AX246" s="233"/>
      <c r="AY246" s="233"/>
      <c r="AZ246" s="233"/>
      <c r="BA246" s="233"/>
      <c r="BB246" s="233"/>
      <c r="BC246" s="233"/>
    </row>
    <row r="247" spans="1:55" x14ac:dyDescent="0.2">
      <c r="A247" s="233"/>
      <c r="B247" s="234"/>
      <c r="E247" s="240"/>
      <c r="F247" s="234"/>
      <c r="G247" s="234"/>
      <c r="H247" s="234"/>
      <c r="I247" s="234"/>
      <c r="J247" s="234"/>
      <c r="K247" s="234"/>
      <c r="L247" s="234"/>
      <c r="O247" s="234"/>
      <c r="P247" s="234"/>
      <c r="Q247" s="234"/>
      <c r="R247" s="234"/>
      <c r="S247" s="234"/>
      <c r="T247" s="234"/>
      <c r="U247" s="234"/>
      <c r="V247" s="234"/>
      <c r="W247" s="234"/>
      <c r="X247" s="234"/>
      <c r="Y247" s="234"/>
      <c r="Z247" s="234"/>
      <c r="AA247" s="234"/>
      <c r="AB247" s="234"/>
      <c r="AC247" s="234"/>
      <c r="AD247" s="234"/>
      <c r="AE247" s="234"/>
      <c r="AF247" s="234"/>
      <c r="AG247" s="234"/>
      <c r="AH247" s="234"/>
      <c r="AI247" s="234"/>
      <c r="AJ247" s="234"/>
      <c r="AK247" s="234"/>
      <c r="AL247" s="233"/>
      <c r="AM247" s="233"/>
      <c r="AN247" s="233"/>
      <c r="AO247" s="233"/>
      <c r="AP247" s="233"/>
      <c r="AQ247" s="233"/>
      <c r="AR247" s="233"/>
      <c r="AS247" s="233"/>
      <c r="AT247" s="233"/>
      <c r="AU247" s="233"/>
      <c r="AV247" s="233"/>
      <c r="AW247" s="233"/>
      <c r="AX247" s="233"/>
      <c r="AY247" s="233"/>
      <c r="AZ247" s="233"/>
      <c r="BA247" s="233"/>
      <c r="BB247" s="233"/>
      <c r="BC247" s="233"/>
    </row>
    <row r="248" spans="1:55" x14ac:dyDescent="0.2">
      <c r="A248" s="233"/>
      <c r="B248" s="234"/>
      <c r="E248" s="240"/>
      <c r="F248" s="234"/>
      <c r="G248" s="234"/>
      <c r="H248" s="234"/>
      <c r="I248" s="234"/>
      <c r="J248" s="234"/>
      <c r="K248" s="234"/>
      <c r="L248" s="234"/>
      <c r="O248" s="234"/>
      <c r="P248" s="234"/>
      <c r="Q248" s="234"/>
      <c r="R248" s="234"/>
      <c r="S248" s="234"/>
      <c r="T248" s="234"/>
      <c r="U248" s="234"/>
      <c r="V248" s="234"/>
      <c r="W248" s="234"/>
      <c r="X248" s="234"/>
      <c r="Y248" s="234"/>
      <c r="Z248" s="234"/>
      <c r="AA248" s="234"/>
      <c r="AB248" s="234"/>
      <c r="AC248" s="234"/>
      <c r="AD248" s="234"/>
      <c r="AE248" s="234"/>
      <c r="AF248" s="234"/>
      <c r="AG248" s="234"/>
      <c r="AH248" s="234"/>
      <c r="AI248" s="234"/>
      <c r="AJ248" s="234"/>
      <c r="AK248" s="234"/>
      <c r="AL248" s="233"/>
      <c r="AM248" s="233"/>
      <c r="AN248" s="233"/>
      <c r="AO248" s="233"/>
      <c r="AP248" s="233"/>
      <c r="AQ248" s="233"/>
      <c r="AR248" s="233"/>
      <c r="AS248" s="233"/>
      <c r="AT248" s="233"/>
      <c r="AU248" s="233"/>
      <c r="AV248" s="233"/>
      <c r="AW248" s="233"/>
      <c r="AX248" s="233"/>
      <c r="AY248" s="233"/>
      <c r="AZ248" s="233"/>
      <c r="BA248" s="233"/>
      <c r="BB248" s="233"/>
      <c r="BC248" s="233"/>
    </row>
    <row r="249" spans="1:55" x14ac:dyDescent="0.2">
      <c r="A249" s="233"/>
      <c r="B249" s="234"/>
      <c r="E249" s="240"/>
      <c r="F249" s="234"/>
      <c r="G249" s="234"/>
      <c r="H249" s="234"/>
      <c r="I249" s="234"/>
      <c r="J249" s="234"/>
      <c r="K249" s="234"/>
      <c r="L249" s="234"/>
      <c r="O249" s="234"/>
      <c r="P249" s="234"/>
      <c r="Q249" s="234"/>
      <c r="R249" s="234"/>
      <c r="S249" s="234"/>
      <c r="T249" s="234"/>
      <c r="U249" s="234"/>
      <c r="V249" s="234"/>
      <c r="W249" s="234"/>
      <c r="X249" s="234"/>
      <c r="Y249" s="234"/>
      <c r="Z249" s="234"/>
      <c r="AA249" s="234"/>
      <c r="AB249" s="234"/>
      <c r="AC249" s="234"/>
      <c r="AD249" s="234"/>
      <c r="AE249" s="234"/>
      <c r="AF249" s="234"/>
      <c r="AG249" s="234"/>
      <c r="AH249" s="234"/>
      <c r="AI249" s="234"/>
      <c r="AJ249" s="234"/>
      <c r="AK249" s="234"/>
      <c r="AL249" s="233"/>
      <c r="AM249" s="233"/>
      <c r="AN249" s="233"/>
      <c r="AO249" s="233"/>
      <c r="AP249" s="233"/>
      <c r="AQ249" s="233"/>
      <c r="AR249" s="233"/>
      <c r="AS249" s="233"/>
      <c r="AT249" s="233"/>
      <c r="AU249" s="233"/>
      <c r="AV249" s="233"/>
      <c r="AW249" s="233"/>
      <c r="AX249" s="233"/>
      <c r="AY249" s="233"/>
      <c r="AZ249" s="233"/>
      <c r="BA249" s="233"/>
      <c r="BB249" s="233"/>
      <c r="BC249" s="233"/>
    </row>
    <row r="250" spans="1:55" x14ac:dyDescent="0.2">
      <c r="A250" s="233"/>
      <c r="B250" s="234"/>
      <c r="E250" s="240"/>
      <c r="F250" s="234"/>
      <c r="G250" s="234"/>
      <c r="H250" s="234"/>
      <c r="I250" s="234"/>
      <c r="J250" s="234"/>
      <c r="K250" s="234"/>
      <c r="L250" s="234"/>
      <c r="O250" s="234"/>
      <c r="P250" s="234"/>
      <c r="Q250" s="234"/>
      <c r="R250" s="234"/>
      <c r="S250" s="234"/>
      <c r="T250" s="234"/>
      <c r="U250" s="234"/>
      <c r="V250" s="234"/>
      <c r="W250" s="234"/>
      <c r="X250" s="234"/>
      <c r="Y250" s="234"/>
      <c r="Z250" s="234"/>
      <c r="AA250" s="234"/>
      <c r="AB250" s="234"/>
      <c r="AC250" s="234"/>
      <c r="AD250" s="234"/>
      <c r="AE250" s="234"/>
      <c r="AF250" s="234"/>
      <c r="AG250" s="234"/>
      <c r="AH250" s="234"/>
      <c r="AI250" s="234"/>
      <c r="AJ250" s="234"/>
      <c r="AK250" s="234"/>
      <c r="AL250" s="233"/>
      <c r="AM250" s="233"/>
      <c r="AN250" s="233"/>
      <c r="AO250" s="233"/>
      <c r="AP250" s="233"/>
      <c r="AQ250" s="233"/>
      <c r="AR250" s="233"/>
      <c r="AS250" s="233"/>
      <c r="AT250" s="233"/>
      <c r="AU250" s="233"/>
      <c r="AV250" s="233"/>
      <c r="AW250" s="233"/>
      <c r="AX250" s="233"/>
      <c r="AY250" s="233"/>
      <c r="AZ250" s="233"/>
      <c r="BA250" s="233"/>
      <c r="BB250" s="233"/>
      <c r="BC250" s="233"/>
    </row>
    <row r="251" spans="1:55" x14ac:dyDescent="0.2">
      <c r="A251" s="233"/>
      <c r="B251" s="234"/>
      <c r="E251" s="240"/>
      <c r="F251" s="234"/>
      <c r="G251" s="234"/>
      <c r="H251" s="234"/>
      <c r="I251" s="234"/>
      <c r="J251" s="234"/>
      <c r="K251" s="234"/>
      <c r="L251" s="234"/>
      <c r="O251" s="234"/>
      <c r="P251" s="234"/>
      <c r="Q251" s="234"/>
      <c r="R251" s="234"/>
      <c r="S251" s="234"/>
      <c r="T251" s="234"/>
      <c r="U251" s="234"/>
      <c r="V251" s="234"/>
      <c r="W251" s="234"/>
      <c r="X251" s="234"/>
      <c r="Y251" s="234"/>
      <c r="Z251" s="234"/>
      <c r="AA251" s="234"/>
      <c r="AB251" s="234"/>
      <c r="AC251" s="234"/>
      <c r="AD251" s="234"/>
      <c r="AE251" s="234"/>
      <c r="AF251" s="234"/>
      <c r="AG251" s="234"/>
      <c r="AH251" s="234"/>
      <c r="AI251" s="234"/>
      <c r="AJ251" s="234"/>
      <c r="AK251" s="234"/>
      <c r="AL251" s="233"/>
      <c r="AM251" s="233"/>
      <c r="AN251" s="233"/>
      <c r="AO251" s="233"/>
      <c r="AP251" s="233"/>
      <c r="AQ251" s="233"/>
      <c r="AR251" s="233"/>
      <c r="AS251" s="233"/>
      <c r="AT251" s="233"/>
      <c r="AU251" s="233"/>
      <c r="AV251" s="233"/>
      <c r="AW251" s="233"/>
      <c r="AX251" s="233"/>
      <c r="AY251" s="233"/>
      <c r="AZ251" s="233"/>
      <c r="BA251" s="233"/>
      <c r="BB251" s="233"/>
      <c r="BC251" s="233"/>
    </row>
    <row r="252" spans="1:55" x14ac:dyDescent="0.2">
      <c r="A252" s="233"/>
      <c r="B252" s="234"/>
      <c r="E252" s="240"/>
      <c r="F252" s="234"/>
      <c r="G252" s="234"/>
      <c r="H252" s="234"/>
      <c r="I252" s="234"/>
      <c r="J252" s="234"/>
      <c r="K252" s="234"/>
      <c r="L252" s="234"/>
      <c r="O252" s="234"/>
      <c r="P252" s="234"/>
      <c r="Q252" s="234"/>
      <c r="R252" s="234"/>
      <c r="S252" s="234"/>
      <c r="T252" s="234"/>
      <c r="U252" s="234"/>
      <c r="V252" s="234"/>
      <c r="W252" s="234"/>
      <c r="X252" s="234"/>
      <c r="Y252" s="234"/>
      <c r="Z252" s="234"/>
      <c r="AA252" s="234"/>
      <c r="AB252" s="234"/>
      <c r="AC252" s="234"/>
      <c r="AD252" s="234"/>
      <c r="AE252" s="234"/>
      <c r="AF252" s="234"/>
      <c r="AG252" s="234"/>
      <c r="AH252" s="234"/>
      <c r="AI252" s="234"/>
      <c r="AJ252" s="234"/>
      <c r="AK252" s="234"/>
      <c r="AL252" s="233"/>
      <c r="AM252" s="233"/>
      <c r="AN252" s="233"/>
      <c r="AO252" s="233"/>
      <c r="AP252" s="233"/>
      <c r="AQ252" s="233"/>
      <c r="AR252" s="233"/>
      <c r="AS252" s="233"/>
      <c r="AT252" s="233"/>
      <c r="AU252" s="233"/>
      <c r="AV252" s="233"/>
      <c r="AW252" s="233"/>
      <c r="AX252" s="233"/>
      <c r="AY252" s="233"/>
      <c r="AZ252" s="233"/>
      <c r="BA252" s="233"/>
      <c r="BB252" s="233"/>
      <c r="BC252" s="233"/>
    </row>
    <row r="253" spans="1:55" x14ac:dyDescent="0.2">
      <c r="A253" s="233"/>
      <c r="B253" s="234"/>
      <c r="E253" s="240"/>
      <c r="F253" s="234"/>
      <c r="G253" s="234"/>
      <c r="H253" s="234"/>
      <c r="I253" s="234"/>
      <c r="J253" s="234"/>
      <c r="K253" s="234"/>
      <c r="L253" s="234"/>
      <c r="O253" s="234"/>
      <c r="P253" s="234"/>
      <c r="Q253" s="234"/>
      <c r="R253" s="234"/>
      <c r="S253" s="234"/>
      <c r="T253" s="234"/>
      <c r="U253" s="234"/>
      <c r="V253" s="234"/>
      <c r="W253" s="234"/>
      <c r="X253" s="234"/>
      <c r="Y253" s="234"/>
      <c r="Z253" s="234"/>
      <c r="AA253" s="234"/>
      <c r="AB253" s="234"/>
      <c r="AC253" s="234"/>
      <c r="AD253" s="234"/>
      <c r="AE253" s="234"/>
      <c r="AF253" s="234"/>
      <c r="AG253" s="234"/>
      <c r="AH253" s="234"/>
      <c r="AI253" s="234"/>
      <c r="AJ253" s="234"/>
      <c r="AK253" s="234"/>
      <c r="AL253" s="233"/>
      <c r="AM253" s="233"/>
      <c r="AN253" s="233"/>
      <c r="AO253" s="233"/>
      <c r="AP253" s="233"/>
      <c r="AQ253" s="233"/>
      <c r="AR253" s="233"/>
      <c r="AS253" s="233"/>
      <c r="AT253" s="233"/>
      <c r="AU253" s="233"/>
      <c r="AV253" s="233"/>
      <c r="AW253" s="233"/>
      <c r="AX253" s="233"/>
      <c r="AY253" s="233"/>
      <c r="AZ253" s="233"/>
      <c r="BA253" s="233"/>
      <c r="BB253" s="233"/>
      <c r="BC253" s="233"/>
    </row>
    <row r="254" spans="1:55" x14ac:dyDescent="0.2">
      <c r="A254" s="233"/>
      <c r="B254" s="234"/>
      <c r="E254" s="240"/>
      <c r="F254" s="234"/>
      <c r="G254" s="234"/>
      <c r="H254" s="234"/>
      <c r="I254" s="234"/>
      <c r="J254" s="234"/>
      <c r="K254" s="234"/>
      <c r="L254" s="234"/>
      <c r="O254" s="234"/>
      <c r="P254" s="234"/>
      <c r="Q254" s="234"/>
      <c r="R254" s="234"/>
      <c r="S254" s="234"/>
      <c r="T254" s="234"/>
      <c r="U254" s="234"/>
      <c r="V254" s="234"/>
      <c r="W254" s="234"/>
      <c r="X254" s="234"/>
      <c r="Y254" s="234"/>
      <c r="Z254" s="234"/>
      <c r="AA254" s="234"/>
      <c r="AB254" s="234"/>
      <c r="AC254" s="234"/>
      <c r="AD254" s="234"/>
      <c r="AE254" s="234"/>
      <c r="AF254" s="234"/>
      <c r="AG254" s="234"/>
      <c r="AH254" s="234"/>
      <c r="AI254" s="234"/>
      <c r="AJ254" s="234"/>
      <c r="AK254" s="234"/>
      <c r="AL254" s="233"/>
      <c r="AM254" s="233"/>
      <c r="AN254" s="233"/>
      <c r="AO254" s="233"/>
      <c r="AP254" s="233"/>
      <c r="AQ254" s="233"/>
      <c r="AR254" s="233"/>
      <c r="AS254" s="233"/>
      <c r="AT254" s="233"/>
      <c r="AU254" s="233"/>
      <c r="AV254" s="233"/>
      <c r="AW254" s="233"/>
      <c r="AX254" s="233"/>
      <c r="AY254" s="233"/>
      <c r="AZ254" s="233"/>
      <c r="BA254" s="233"/>
      <c r="BB254" s="233"/>
      <c r="BC254" s="233"/>
    </row>
    <row r="255" spans="1:55" x14ac:dyDescent="0.2">
      <c r="A255" s="233"/>
      <c r="B255" s="234"/>
      <c r="E255" s="240"/>
      <c r="F255" s="234"/>
      <c r="G255" s="234"/>
      <c r="H255" s="234"/>
      <c r="I255" s="234"/>
      <c r="J255" s="234"/>
      <c r="K255" s="234"/>
      <c r="L255" s="234"/>
      <c r="O255" s="234"/>
      <c r="P255" s="234"/>
      <c r="Q255" s="234"/>
      <c r="R255" s="234"/>
      <c r="S255" s="234"/>
      <c r="T255" s="234"/>
      <c r="U255" s="234"/>
      <c r="V255" s="234"/>
      <c r="W255" s="234"/>
      <c r="X255" s="234"/>
      <c r="Y255" s="234"/>
      <c r="Z255" s="234"/>
      <c r="AA255" s="234"/>
      <c r="AB255" s="234"/>
      <c r="AC255" s="234"/>
      <c r="AD255" s="234"/>
      <c r="AE255" s="234"/>
      <c r="AF255" s="234"/>
      <c r="AG255" s="234"/>
      <c r="AH255" s="234"/>
      <c r="AI255" s="234"/>
      <c r="AJ255" s="234"/>
      <c r="AK255" s="234"/>
      <c r="AL255" s="233"/>
      <c r="AM255" s="233"/>
      <c r="AN255" s="233"/>
      <c r="AO255" s="233"/>
      <c r="AP255" s="233"/>
      <c r="AQ255" s="233"/>
      <c r="AR255" s="233"/>
      <c r="AS255" s="233"/>
      <c r="AT255" s="233"/>
      <c r="AU255" s="233"/>
      <c r="AV255" s="233"/>
      <c r="AW255" s="233"/>
      <c r="AX255" s="233"/>
      <c r="AY255" s="233"/>
      <c r="AZ255" s="233"/>
      <c r="BA255" s="233"/>
      <c r="BB255" s="233"/>
      <c r="BC255" s="233"/>
    </row>
    <row r="256" spans="1:55" x14ac:dyDescent="0.2">
      <c r="A256" s="233"/>
      <c r="B256" s="234"/>
      <c r="E256" s="240"/>
      <c r="F256" s="234"/>
      <c r="G256" s="234"/>
      <c r="H256" s="234"/>
      <c r="I256" s="234"/>
      <c r="J256" s="234"/>
      <c r="K256" s="234"/>
      <c r="L256" s="234"/>
      <c r="O256" s="234"/>
      <c r="P256" s="234"/>
      <c r="Q256" s="234"/>
      <c r="R256" s="234"/>
      <c r="S256" s="234"/>
      <c r="T256" s="234"/>
      <c r="U256" s="234"/>
      <c r="V256" s="234"/>
      <c r="W256" s="234"/>
      <c r="X256" s="234"/>
      <c r="Y256" s="234"/>
      <c r="Z256" s="234"/>
      <c r="AA256" s="234"/>
      <c r="AB256" s="234"/>
      <c r="AC256" s="234"/>
      <c r="AD256" s="234"/>
      <c r="AE256" s="234"/>
      <c r="AF256" s="234"/>
      <c r="AG256" s="234"/>
      <c r="AH256" s="234"/>
      <c r="AI256" s="234"/>
      <c r="AJ256" s="234"/>
      <c r="AK256" s="234"/>
      <c r="AL256" s="233"/>
      <c r="AM256" s="233"/>
      <c r="AN256" s="233"/>
      <c r="AO256" s="233"/>
      <c r="AP256" s="233"/>
      <c r="AQ256" s="233"/>
      <c r="AR256" s="233"/>
      <c r="AS256" s="233"/>
      <c r="AT256" s="233"/>
      <c r="AU256" s="233"/>
      <c r="AV256" s="233"/>
      <c r="AW256" s="233"/>
      <c r="AX256" s="233"/>
      <c r="AY256" s="233"/>
      <c r="AZ256" s="233"/>
      <c r="BA256" s="233"/>
      <c r="BB256" s="233"/>
      <c r="BC256" s="233"/>
    </row>
    <row r="257" spans="1:55" x14ac:dyDescent="0.2">
      <c r="A257" s="233"/>
      <c r="B257" s="234"/>
      <c r="E257" s="240"/>
      <c r="F257" s="234"/>
      <c r="G257" s="234"/>
      <c r="H257" s="234"/>
      <c r="I257" s="234"/>
      <c r="J257" s="234"/>
      <c r="K257" s="234"/>
      <c r="L257" s="234"/>
      <c r="O257" s="234"/>
      <c r="P257" s="234"/>
      <c r="Q257" s="234"/>
      <c r="R257" s="234"/>
      <c r="S257" s="234"/>
      <c r="T257" s="234"/>
      <c r="U257" s="234"/>
      <c r="V257" s="234"/>
      <c r="W257" s="234"/>
      <c r="X257" s="234"/>
      <c r="Y257" s="234"/>
      <c r="Z257" s="234"/>
      <c r="AA257" s="234"/>
      <c r="AB257" s="234"/>
      <c r="AC257" s="234"/>
      <c r="AD257" s="234"/>
      <c r="AE257" s="234"/>
      <c r="AF257" s="234"/>
      <c r="AG257" s="234"/>
      <c r="AH257" s="234"/>
      <c r="AI257" s="234"/>
      <c r="AJ257" s="234"/>
      <c r="AK257" s="234"/>
      <c r="AL257" s="233"/>
      <c r="AM257" s="233"/>
      <c r="AN257" s="233"/>
      <c r="AO257" s="233"/>
      <c r="AP257" s="233"/>
      <c r="AQ257" s="233"/>
      <c r="AR257" s="233"/>
      <c r="AS257" s="233"/>
      <c r="AT257" s="233"/>
      <c r="AU257" s="233"/>
      <c r="AV257" s="233"/>
      <c r="AW257" s="233"/>
      <c r="AX257" s="233"/>
      <c r="AY257" s="233"/>
      <c r="AZ257" s="233"/>
      <c r="BA257" s="233"/>
      <c r="BB257" s="233"/>
      <c r="BC257" s="233"/>
    </row>
    <row r="258" spans="1:55" x14ac:dyDescent="0.2">
      <c r="A258" s="233"/>
      <c r="B258" s="234"/>
      <c r="E258" s="240"/>
      <c r="F258" s="234"/>
      <c r="G258" s="234"/>
      <c r="H258" s="234"/>
      <c r="I258" s="234"/>
      <c r="J258" s="234"/>
      <c r="K258" s="234"/>
      <c r="L258" s="234"/>
      <c r="O258" s="234"/>
      <c r="P258" s="234"/>
      <c r="Q258" s="234"/>
      <c r="R258" s="234"/>
      <c r="S258" s="234"/>
      <c r="T258" s="234"/>
      <c r="U258" s="234"/>
      <c r="V258" s="234"/>
      <c r="W258" s="234"/>
      <c r="X258" s="234"/>
      <c r="Y258" s="234"/>
      <c r="Z258" s="234"/>
      <c r="AA258" s="234"/>
      <c r="AB258" s="234"/>
      <c r="AC258" s="234"/>
      <c r="AD258" s="234"/>
      <c r="AE258" s="234"/>
      <c r="AF258" s="234"/>
      <c r="AG258" s="234"/>
      <c r="AH258" s="234"/>
      <c r="AI258" s="234"/>
      <c r="AJ258" s="234"/>
      <c r="AK258" s="234"/>
      <c r="AL258" s="233"/>
      <c r="AM258" s="233"/>
      <c r="AN258" s="233"/>
      <c r="AO258" s="233"/>
      <c r="AP258" s="233"/>
      <c r="AQ258" s="233"/>
      <c r="AR258" s="233"/>
      <c r="AS258" s="233"/>
      <c r="AT258" s="233"/>
      <c r="AU258" s="233"/>
      <c r="AV258" s="233"/>
      <c r="AW258" s="233"/>
      <c r="AX258" s="233"/>
      <c r="AY258" s="233"/>
      <c r="AZ258" s="233"/>
      <c r="BA258" s="233"/>
      <c r="BB258" s="233"/>
      <c r="BC258" s="233"/>
    </row>
    <row r="259" spans="1:55" x14ac:dyDescent="0.2">
      <c r="A259" s="233"/>
      <c r="B259" s="234"/>
      <c r="E259" s="240"/>
      <c r="F259" s="234"/>
      <c r="G259" s="234"/>
      <c r="H259" s="234"/>
      <c r="I259" s="234"/>
      <c r="J259" s="234"/>
      <c r="K259" s="234"/>
      <c r="L259" s="234"/>
      <c r="O259" s="234"/>
      <c r="P259" s="234"/>
      <c r="Q259" s="234"/>
      <c r="R259" s="234"/>
      <c r="S259" s="234"/>
      <c r="T259" s="234"/>
      <c r="U259" s="234"/>
      <c r="V259" s="234"/>
      <c r="W259" s="234"/>
      <c r="X259" s="234"/>
      <c r="Y259" s="234"/>
      <c r="Z259" s="234"/>
      <c r="AA259" s="234"/>
      <c r="AB259" s="234"/>
      <c r="AC259" s="234"/>
      <c r="AD259" s="234"/>
      <c r="AE259" s="234"/>
      <c r="AF259" s="234"/>
      <c r="AG259" s="234"/>
      <c r="AH259" s="234"/>
      <c r="AI259" s="234"/>
      <c r="AJ259" s="234"/>
      <c r="AK259" s="234"/>
      <c r="AL259" s="233"/>
      <c r="AM259" s="233"/>
      <c r="AN259" s="233"/>
      <c r="AO259" s="233"/>
      <c r="AP259" s="233"/>
      <c r="AQ259" s="233"/>
      <c r="AR259" s="233"/>
      <c r="AS259" s="233"/>
      <c r="AT259" s="233"/>
      <c r="AU259" s="233"/>
      <c r="AV259" s="233"/>
      <c r="AW259" s="233"/>
      <c r="AX259" s="233"/>
      <c r="AY259" s="233"/>
      <c r="AZ259" s="233"/>
      <c r="BA259" s="233"/>
      <c r="BB259" s="233"/>
      <c r="BC259" s="233"/>
    </row>
    <row r="9978" spans="161:161" x14ac:dyDescent="0.2">
      <c r="FE9978" s="16" t="s">
        <v>180</v>
      </c>
    </row>
  </sheetData>
  <dataConsolidate/>
  <mergeCells count="2">
    <mergeCell ref="B8:Q8"/>
    <mergeCell ref="R8:AW8"/>
  </mergeCells>
  <conditionalFormatting sqref="R14:S17 Y18:AA21 Y14:Z14 Z15:AA17 R18 Y22:Z22 U14:X26 Y23:AA25 V32:V33 X32:X33 Z34 Z31:AA33 V31:X31 W27:AA30 Z26:AA26 R35 Y35:AA35 R19:S34 V38:X38 U39:Z46 T48:X48 U47:X47 U49:X49 T73:X75 U64:Z69 T71:X71 U70:X70 U72:X72 V63:X63 T50:X59 R36:T75 W36:BC75 T14:T35 V34:X35 U31:U35 AB14:BC35 V60:AW62 AX88:AX114">
    <cfRule type="cellIs" dxfId="74" priority="17" operator="equal">
      <formula>42308</formula>
    </cfRule>
  </conditionalFormatting>
  <conditionalFormatting sqref="V76:BC76 R76:T76">
    <cfRule type="cellIs" dxfId="73" priority="5" operator="equal">
      <formula>42308</formula>
    </cfRule>
  </conditionalFormatting>
  <conditionalFormatting sqref="AX77:BC77 AX78:AX87">
    <cfRule type="cellIs" dxfId="72" priority="3" operator="equal">
      <formula>42308</formula>
    </cfRule>
  </conditionalFormatting>
  <conditionalFormatting sqref="AX115:BC115">
    <cfRule type="cellIs" dxfId="71" priority="1" operator="equal">
      <formula>42308</formula>
    </cfRule>
  </conditionalFormatting>
  <dataValidations count="4">
    <dataValidation type="date" allowBlank="1" showInputMessage="1" showErrorMessage="1" sqref="V38:X38 T43:T44 AA40:AA42 S39 S56:S59 Y48:Y49 Y39:Y46 AA48:AA49 Y58:Y59 S41:S46 T48 S48:S49 T67:T68 AA65:AA66 S64 Y71:Y72 Y64:Y69 AA71:AA72 S66:S69 T71 S71:S72 T63:T65 Y75 R36:S37 Z14:Z34 AA23:AA33 S19:S34 Y18:Y25 U14:V26 W14:W31 AA15:AA21 S14:S17 Y14 Y27:Y30 Y36:AV37 AH38:AU59 AB38:AF59 AV38:AV56 AA52:AA59 Y53:Y55 T50:T59 Z39:Z59 S52:S54 R39:R59 AG39:AG59 U39:X59 R14:R35 Y35:AA35 U31:V35 AB14:AV35 T14:T40 W34:W37 X14:X37 V63:X75 AB63:AF75 AH63:AV75 T73:T75 Z64:Z75 AG64:AG75 R64:R75 AA75 U64:U75">
      <formula1>42308</formula1>
      <formula2>42735</formula2>
    </dataValidation>
    <dataValidation type="list" allowBlank="1" showInputMessage="1" showErrorMessage="1" sqref="G50:G69 G10:G46 G73:G76 M10:M114">
      <formula1>"TRUE,FALSE"</formula1>
    </dataValidation>
    <dataValidation type="list" allowBlank="1" showInputMessage="1" showErrorMessage="1" sqref="F10:F123">
      <formula1>"Both, Up. Co., V-A Co."</formula1>
    </dataValidation>
    <dataValidation type="list" allowBlank="1" showInputMessage="1" showErrorMessage="1" sqref="P10:P123">
      <formula1>"&lt;Select&gt;,Off Track,At Risk,Complete,Not Started,On Track"</formula1>
    </dataValidation>
  </dataValidations>
  <pageMargins left="0.75" right="0.75" top="1" bottom="1" header="0.5" footer="0.5"/>
  <pageSetup scale="64" fitToWidth="0" orientation="landscape" r:id="rId1"/>
  <headerFooter alignWithMargins="0"/>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2060"/>
  </sheetPr>
  <dimension ref="A1"/>
  <sheetViews>
    <sheetView workbookViewId="0">
      <selection activeCell="I12" sqref="I12"/>
    </sheetView>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2060"/>
    <pageSetUpPr fitToPage="1"/>
  </sheetPr>
  <dimension ref="B1:I41"/>
  <sheetViews>
    <sheetView showGridLines="0" zoomScale="70" zoomScaleNormal="70" workbookViewId="0">
      <selection activeCell="C9" sqref="C9"/>
    </sheetView>
  </sheetViews>
  <sheetFormatPr defaultColWidth="9.140625" defaultRowHeight="12.75" x14ac:dyDescent="0.2"/>
  <cols>
    <col min="1" max="1" width="3.42578125" style="54" customWidth="1"/>
    <col min="2" max="2" width="20.7109375" style="54" customWidth="1"/>
    <col min="3" max="5" width="30.7109375" style="54" customWidth="1"/>
    <col min="6" max="7" width="20.7109375" style="54" customWidth="1"/>
    <col min="8" max="8" width="21.42578125" style="54" customWidth="1"/>
    <col min="9" max="9" width="60.7109375" style="54" customWidth="1"/>
    <col min="10" max="16384" width="9.140625" style="54"/>
  </cols>
  <sheetData>
    <row r="1" spans="2:9" s="55" customFormat="1" ht="33.75" customHeight="1" x14ac:dyDescent="0.35">
      <c r="B1" s="20"/>
      <c r="C1" s="21" t="s">
        <v>167</v>
      </c>
    </row>
    <row r="4" spans="2:9" ht="26.25" x14ac:dyDescent="0.2">
      <c r="B4" s="6" t="s">
        <v>266</v>
      </c>
    </row>
    <row r="5" spans="2:9" ht="15" x14ac:dyDescent="0.25">
      <c r="B5" s="14" t="s">
        <v>168</v>
      </c>
      <c r="C5" s="56">
        <f ca="1">NOW()</f>
        <v>42419.412449768519</v>
      </c>
    </row>
    <row r="8" spans="2:9" ht="126.75" customHeight="1" x14ac:dyDescent="0.2">
      <c r="B8" s="18" t="s">
        <v>264</v>
      </c>
      <c r="C8" s="53" t="s">
        <v>265</v>
      </c>
      <c r="D8" s="58" t="s">
        <v>263</v>
      </c>
      <c r="E8" s="58" t="s">
        <v>262</v>
      </c>
      <c r="F8" s="58" t="s">
        <v>261</v>
      </c>
      <c r="G8" s="58" t="s">
        <v>74</v>
      </c>
      <c r="H8" s="58" t="s">
        <v>260</v>
      </c>
      <c r="I8" s="59" t="s">
        <v>259</v>
      </c>
    </row>
    <row r="9" spans="2:9" ht="14.25" x14ac:dyDescent="0.2">
      <c r="B9" s="49"/>
      <c r="C9" s="52"/>
      <c r="D9" s="50"/>
      <c r="E9" s="50"/>
      <c r="F9" s="50"/>
      <c r="G9" s="49"/>
      <c r="H9" s="69"/>
      <c r="I9" s="50"/>
    </row>
    <row r="10" spans="2:9" ht="14.25" x14ac:dyDescent="0.2">
      <c r="B10" s="49"/>
      <c r="C10" s="52"/>
      <c r="D10" s="50"/>
      <c r="E10" s="50"/>
      <c r="F10" s="50"/>
      <c r="G10" s="49"/>
      <c r="H10" s="69"/>
      <c r="I10" s="50"/>
    </row>
    <row r="11" spans="2:9" ht="14.25" x14ac:dyDescent="0.2">
      <c r="B11" s="49"/>
      <c r="C11" s="52"/>
      <c r="D11" s="50"/>
      <c r="E11" s="50"/>
      <c r="F11" s="50"/>
      <c r="G11" s="49"/>
      <c r="H11" s="69"/>
      <c r="I11" s="50"/>
    </row>
    <row r="12" spans="2:9" ht="14.25" x14ac:dyDescent="0.2">
      <c r="B12" s="49"/>
      <c r="C12" s="52"/>
      <c r="D12" s="50"/>
      <c r="E12" s="50"/>
      <c r="F12" s="50"/>
      <c r="G12" s="49"/>
      <c r="H12" s="69"/>
      <c r="I12" s="50"/>
    </row>
    <row r="13" spans="2:9" ht="14.25" x14ac:dyDescent="0.2">
      <c r="B13" s="49"/>
      <c r="C13" s="51"/>
      <c r="D13" s="50"/>
      <c r="E13" s="50"/>
      <c r="F13" s="50"/>
      <c r="G13" s="49"/>
      <c r="H13" s="69"/>
      <c r="I13" s="57"/>
    </row>
    <row r="14" spans="2:9" ht="14.25" x14ac:dyDescent="0.2">
      <c r="B14" s="49"/>
      <c r="C14" s="51"/>
      <c r="D14" s="50"/>
      <c r="E14" s="50"/>
      <c r="F14" s="50"/>
      <c r="G14" s="49"/>
      <c r="H14" s="69"/>
      <c r="I14" s="50"/>
    </row>
    <row r="15" spans="2:9" ht="14.25" x14ac:dyDescent="0.2">
      <c r="B15" s="49"/>
      <c r="C15" s="51"/>
      <c r="D15" s="50"/>
      <c r="E15" s="50"/>
      <c r="F15" s="50"/>
      <c r="G15" s="49"/>
      <c r="H15" s="69"/>
      <c r="I15" s="50"/>
    </row>
    <row r="16" spans="2:9" ht="14.25" x14ac:dyDescent="0.2">
      <c r="B16" s="49"/>
      <c r="C16" s="51"/>
      <c r="D16" s="50"/>
      <c r="E16" s="50"/>
      <c r="F16" s="50"/>
      <c r="G16" s="49"/>
      <c r="H16" s="69"/>
      <c r="I16" s="50"/>
    </row>
    <row r="17" spans="2:9" ht="14.25" x14ac:dyDescent="0.2">
      <c r="B17" s="49"/>
      <c r="C17" s="51"/>
      <c r="D17" s="50"/>
      <c r="E17" s="50"/>
      <c r="F17" s="50"/>
      <c r="G17" s="49"/>
      <c r="H17" s="69"/>
      <c r="I17" s="50"/>
    </row>
    <row r="18" spans="2:9" ht="14.25" x14ac:dyDescent="0.2">
      <c r="B18" s="49"/>
      <c r="C18" s="51"/>
      <c r="D18" s="50"/>
      <c r="E18" s="50"/>
      <c r="F18" s="50"/>
      <c r="G18" s="49"/>
      <c r="H18" s="69"/>
      <c r="I18" s="50"/>
    </row>
    <row r="19" spans="2:9" ht="14.25" x14ac:dyDescent="0.2">
      <c r="B19" s="49"/>
      <c r="C19" s="51"/>
      <c r="D19" s="50"/>
      <c r="E19" s="50"/>
      <c r="F19" s="50"/>
      <c r="G19" s="49"/>
      <c r="H19" s="69"/>
      <c r="I19" s="50"/>
    </row>
    <row r="20" spans="2:9" ht="14.25" x14ac:dyDescent="0.2">
      <c r="B20" s="49"/>
      <c r="C20" s="51"/>
      <c r="D20" s="50"/>
      <c r="E20" s="50"/>
      <c r="F20" s="50"/>
      <c r="G20" s="49"/>
      <c r="H20" s="69"/>
      <c r="I20" s="50"/>
    </row>
    <row r="21" spans="2:9" ht="14.25" x14ac:dyDescent="0.2">
      <c r="B21" s="49"/>
      <c r="C21" s="51"/>
      <c r="D21" s="50"/>
      <c r="E21" s="50"/>
      <c r="F21" s="50"/>
      <c r="G21" s="49"/>
      <c r="H21" s="69"/>
      <c r="I21" s="50"/>
    </row>
    <row r="22" spans="2:9" ht="14.25" x14ac:dyDescent="0.2">
      <c r="B22" s="49"/>
      <c r="C22" s="51"/>
      <c r="D22" s="50"/>
      <c r="E22" s="50"/>
      <c r="F22" s="50"/>
      <c r="G22" s="49"/>
      <c r="H22" s="69"/>
      <c r="I22" s="50"/>
    </row>
    <row r="23" spans="2:9" ht="14.25" x14ac:dyDescent="0.2">
      <c r="B23" s="49"/>
      <c r="C23" s="51"/>
      <c r="D23" s="50"/>
      <c r="E23" s="50"/>
      <c r="F23" s="50"/>
      <c r="G23" s="49"/>
      <c r="H23" s="69"/>
      <c r="I23" s="50"/>
    </row>
    <row r="24" spans="2:9" ht="14.25" x14ac:dyDescent="0.2">
      <c r="B24" s="49"/>
      <c r="C24" s="51"/>
      <c r="D24" s="50"/>
      <c r="E24" s="50"/>
      <c r="F24" s="50"/>
      <c r="G24" s="49"/>
      <c r="H24" s="69"/>
      <c r="I24" s="50"/>
    </row>
    <row r="25" spans="2:9" ht="14.25" x14ac:dyDescent="0.2">
      <c r="B25" s="49"/>
      <c r="C25" s="51"/>
      <c r="D25" s="50"/>
      <c r="E25" s="50"/>
      <c r="F25" s="50"/>
      <c r="G25" s="49"/>
      <c r="H25" s="69"/>
      <c r="I25" s="50"/>
    </row>
    <row r="26" spans="2:9" ht="14.25" x14ac:dyDescent="0.2">
      <c r="B26" s="49"/>
      <c r="C26" s="51"/>
      <c r="D26" s="50"/>
      <c r="E26" s="50"/>
      <c r="F26" s="50"/>
      <c r="G26" s="49"/>
      <c r="H26" s="69"/>
      <c r="I26" s="50"/>
    </row>
    <row r="27" spans="2:9" ht="14.25" x14ac:dyDescent="0.2">
      <c r="B27" s="49"/>
      <c r="C27" s="51"/>
      <c r="D27" s="50"/>
      <c r="E27" s="50"/>
      <c r="F27" s="50"/>
      <c r="G27" s="49"/>
      <c r="H27" s="69"/>
      <c r="I27" s="50"/>
    </row>
    <row r="28" spans="2:9" ht="14.25" x14ac:dyDescent="0.2">
      <c r="B28" s="49"/>
      <c r="C28" s="51"/>
      <c r="D28" s="50"/>
      <c r="E28" s="50"/>
      <c r="F28" s="50"/>
      <c r="G28" s="49"/>
      <c r="H28" s="69"/>
      <c r="I28" s="50"/>
    </row>
    <row r="29" spans="2:9" ht="14.25" x14ac:dyDescent="0.2">
      <c r="B29" s="49"/>
      <c r="C29" s="51"/>
      <c r="D29" s="50"/>
      <c r="E29" s="50"/>
      <c r="F29" s="50"/>
      <c r="G29" s="49"/>
      <c r="H29" s="69"/>
      <c r="I29" s="50"/>
    </row>
    <row r="30" spans="2:9" ht="14.25" x14ac:dyDescent="0.2">
      <c r="B30" s="49"/>
      <c r="C30" s="51"/>
      <c r="D30" s="50"/>
      <c r="E30" s="50"/>
      <c r="F30" s="50"/>
      <c r="G30" s="49"/>
      <c r="H30" s="69"/>
      <c r="I30" s="50"/>
    </row>
    <row r="31" spans="2:9" ht="14.25" x14ac:dyDescent="0.2">
      <c r="B31" s="49"/>
      <c r="C31" s="51"/>
      <c r="D31" s="50"/>
      <c r="E31" s="50"/>
      <c r="F31" s="50"/>
      <c r="G31" s="49"/>
      <c r="H31" s="69"/>
      <c r="I31" s="50"/>
    </row>
    <row r="32" spans="2:9" ht="14.25" x14ac:dyDescent="0.2">
      <c r="B32" s="49"/>
      <c r="C32" s="51"/>
      <c r="D32" s="50"/>
      <c r="E32" s="50"/>
      <c r="F32" s="50"/>
      <c r="G32" s="49"/>
      <c r="H32" s="69"/>
      <c r="I32" s="50"/>
    </row>
    <row r="33" spans="2:9" ht="14.25" x14ac:dyDescent="0.2">
      <c r="B33" s="49"/>
      <c r="C33" s="51"/>
      <c r="D33" s="50"/>
      <c r="E33" s="50"/>
      <c r="F33" s="50"/>
      <c r="G33" s="49"/>
      <c r="H33" s="69"/>
      <c r="I33" s="50"/>
    </row>
    <row r="34" spans="2:9" ht="14.25" x14ac:dyDescent="0.2">
      <c r="B34" s="49"/>
      <c r="C34" s="51"/>
      <c r="D34" s="50"/>
      <c r="E34" s="50"/>
      <c r="F34" s="50"/>
      <c r="G34" s="49"/>
      <c r="H34" s="69"/>
      <c r="I34" s="50"/>
    </row>
    <row r="35" spans="2:9" ht="14.25" x14ac:dyDescent="0.2">
      <c r="B35" s="49"/>
      <c r="C35" s="51"/>
      <c r="D35" s="50"/>
      <c r="E35" s="50"/>
      <c r="F35" s="50"/>
      <c r="G35" s="49"/>
      <c r="H35" s="69"/>
      <c r="I35" s="50"/>
    </row>
    <row r="36" spans="2:9" ht="14.25" x14ac:dyDescent="0.2">
      <c r="B36" s="49"/>
      <c r="C36" s="51"/>
      <c r="D36" s="50"/>
      <c r="E36" s="50"/>
      <c r="F36" s="50"/>
      <c r="G36" s="49"/>
      <c r="H36" s="69"/>
      <c r="I36" s="50"/>
    </row>
    <row r="37" spans="2:9" ht="14.25" x14ac:dyDescent="0.2">
      <c r="B37" s="49"/>
      <c r="C37" s="51"/>
      <c r="D37" s="50"/>
      <c r="E37" s="50"/>
      <c r="F37" s="50"/>
      <c r="G37" s="49"/>
      <c r="H37" s="69"/>
      <c r="I37" s="50"/>
    </row>
    <row r="38" spans="2:9" ht="14.25" x14ac:dyDescent="0.2">
      <c r="B38" s="49"/>
      <c r="C38" s="51"/>
      <c r="D38" s="50"/>
      <c r="E38" s="50"/>
      <c r="F38" s="50"/>
      <c r="G38" s="49"/>
      <c r="H38" s="69"/>
      <c r="I38" s="50"/>
    </row>
    <row r="39" spans="2:9" ht="14.25" x14ac:dyDescent="0.2">
      <c r="B39" s="49"/>
      <c r="C39" s="51"/>
      <c r="D39" s="50"/>
      <c r="E39" s="50"/>
      <c r="F39" s="50"/>
      <c r="G39" s="49"/>
      <c r="H39" s="69"/>
      <c r="I39" s="50"/>
    </row>
    <row r="40" spans="2:9" ht="14.25" x14ac:dyDescent="0.2">
      <c r="B40" s="49"/>
      <c r="C40" s="51"/>
      <c r="D40" s="50"/>
      <c r="E40" s="50"/>
      <c r="F40" s="50"/>
      <c r="G40" s="49"/>
      <c r="H40" s="69"/>
      <c r="I40" s="50"/>
    </row>
    <row r="41" spans="2:9" ht="14.25" x14ac:dyDescent="0.2">
      <c r="B41" s="60"/>
      <c r="C41" s="61"/>
      <c r="D41" s="62"/>
      <c r="E41" s="62"/>
      <c r="F41" s="62"/>
      <c r="G41" s="60"/>
      <c r="H41" s="98"/>
      <c r="I41" s="62"/>
    </row>
  </sheetData>
  <dataValidations count="2">
    <dataValidation type="list" allowBlank="1" showInputMessage="1" showErrorMessage="1" sqref="E8:F8">
      <formula1>"Yes, No"</formula1>
    </dataValidation>
    <dataValidation type="list" allowBlank="1" showInputMessage="1" showErrorMessage="1" sqref="E9:F41">
      <formula1>"TRUE, FALSE"</formula1>
    </dataValidation>
  </dataValidations>
  <pageMargins left="0.75" right="0.75" top="1" bottom="1" header="0.5" footer="0.5"/>
  <pageSetup scale="49" fitToHeight="0" orientation="landscape" r:id="rId1"/>
  <headerFooter alignWithMargins="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1"/>
  <sheetViews>
    <sheetView workbookViewId="0">
      <selection activeCell="I11" sqref="I11"/>
    </sheetView>
  </sheetViews>
  <sheetFormatPr defaultRowHeight="12.75" x14ac:dyDescent="0.2"/>
  <cols>
    <col min="2" max="2" width="33.7109375" customWidth="1"/>
    <col min="3" max="3" width="12.42578125" customWidth="1"/>
    <col min="4" max="4" width="10" customWidth="1"/>
  </cols>
  <sheetData>
    <row r="1" spans="1:4" ht="13.5" thickBot="1" x14ac:dyDescent="0.25">
      <c r="A1" s="137"/>
      <c r="B1" s="137"/>
      <c r="C1" s="138" t="s">
        <v>43</v>
      </c>
      <c r="D1" s="138" t="s">
        <v>48</v>
      </c>
    </row>
    <row r="2" spans="1:4" ht="39.75" customHeight="1" thickBot="1" x14ac:dyDescent="0.25">
      <c r="A2" s="137"/>
      <c r="B2" s="139" t="s">
        <v>630</v>
      </c>
      <c r="C2" s="140" t="s">
        <v>631</v>
      </c>
      <c r="D2" s="140"/>
    </row>
    <row r="3" spans="1:4" ht="27" customHeight="1" thickTop="1" thickBot="1" x14ac:dyDescent="0.25">
      <c r="A3" s="137"/>
      <c r="B3" s="139" t="s">
        <v>632</v>
      </c>
      <c r="C3" s="140"/>
      <c r="D3" s="140"/>
    </row>
    <row r="4" spans="1:4" ht="14.25" thickTop="1" thickBot="1" x14ac:dyDescent="0.25">
      <c r="A4" s="137"/>
      <c r="B4" s="139" t="s">
        <v>633</v>
      </c>
      <c r="C4" s="141">
        <v>2600</v>
      </c>
      <c r="D4" s="141"/>
    </row>
    <row r="5" spans="1:4" ht="14.25" thickTop="1" thickBot="1" x14ac:dyDescent="0.25">
      <c r="A5" s="137"/>
      <c r="B5" s="139" t="s">
        <v>634</v>
      </c>
      <c r="C5" s="141">
        <v>1000</v>
      </c>
      <c r="D5" s="141">
        <v>2400</v>
      </c>
    </row>
    <row r="6" spans="1:4" ht="26.25" thickTop="1" x14ac:dyDescent="0.2">
      <c r="A6" s="138" t="s">
        <v>0</v>
      </c>
      <c r="B6" s="138" t="s">
        <v>635</v>
      </c>
      <c r="C6" s="142"/>
      <c r="D6" s="142"/>
    </row>
    <row r="7" spans="1:4" ht="38.25" x14ac:dyDescent="0.2">
      <c r="A7" s="151" t="s">
        <v>636</v>
      </c>
      <c r="B7" s="143" t="s">
        <v>637</v>
      </c>
      <c r="C7" s="144">
        <v>42412</v>
      </c>
      <c r="D7" s="144">
        <v>42412</v>
      </c>
    </row>
    <row r="8" spans="1:4" x14ac:dyDescent="0.2">
      <c r="A8" s="138" t="s">
        <v>0</v>
      </c>
      <c r="B8" s="138" t="s">
        <v>638</v>
      </c>
      <c r="C8" s="142"/>
      <c r="D8" s="142"/>
    </row>
    <row r="9" spans="1:4" ht="25.5" x14ac:dyDescent="0.2">
      <c r="A9" s="151" t="s">
        <v>639</v>
      </c>
      <c r="B9" s="145" t="s">
        <v>640</v>
      </c>
      <c r="C9" s="144">
        <v>42428</v>
      </c>
      <c r="D9" s="146" t="s">
        <v>691</v>
      </c>
    </row>
    <row r="10" spans="1:4" ht="25.5" x14ac:dyDescent="0.2">
      <c r="A10" s="151" t="s">
        <v>641</v>
      </c>
      <c r="B10" s="145" t="s">
        <v>642</v>
      </c>
      <c r="C10" s="147">
        <v>42459</v>
      </c>
      <c r="D10" s="147" t="s">
        <v>691</v>
      </c>
    </row>
    <row r="11" spans="1:4" ht="38.25" x14ac:dyDescent="0.2">
      <c r="A11" s="145" t="s">
        <v>643</v>
      </c>
      <c r="B11" s="145" t="s">
        <v>644</v>
      </c>
      <c r="C11" s="147" t="s">
        <v>691</v>
      </c>
      <c r="D11" s="147" t="s">
        <v>691</v>
      </c>
    </row>
    <row r="12" spans="1:4" ht="25.5" x14ac:dyDescent="0.2">
      <c r="A12" s="145" t="s">
        <v>645</v>
      </c>
      <c r="B12" s="145" t="s">
        <v>646</v>
      </c>
      <c r="C12" s="147" t="s">
        <v>691</v>
      </c>
      <c r="D12" s="147" t="s">
        <v>691</v>
      </c>
    </row>
    <row r="13" spans="1:4" ht="38.25" x14ac:dyDescent="0.2">
      <c r="A13" s="151" t="s">
        <v>647</v>
      </c>
      <c r="B13" s="145" t="s">
        <v>648</v>
      </c>
      <c r="C13" s="147">
        <v>42460</v>
      </c>
      <c r="D13" s="147">
        <v>42460</v>
      </c>
    </row>
    <row r="14" spans="1:4" ht="25.5" x14ac:dyDescent="0.2">
      <c r="A14" s="151" t="s">
        <v>649</v>
      </c>
      <c r="B14" s="145" t="s">
        <v>650</v>
      </c>
      <c r="C14" s="147">
        <v>42461</v>
      </c>
      <c r="D14" s="147" t="s">
        <v>691</v>
      </c>
    </row>
    <row r="15" spans="1:4" ht="38.25" x14ac:dyDescent="0.2">
      <c r="A15" s="151" t="s">
        <v>651</v>
      </c>
      <c r="B15" s="145" t="s">
        <v>652</v>
      </c>
      <c r="C15" s="147">
        <v>42491</v>
      </c>
      <c r="D15" s="147" t="s">
        <v>691</v>
      </c>
    </row>
    <row r="16" spans="1:4" ht="38.25" x14ac:dyDescent="0.2">
      <c r="A16" s="151" t="s">
        <v>653</v>
      </c>
      <c r="B16" s="145" t="s">
        <v>654</v>
      </c>
      <c r="C16" s="147">
        <v>42430</v>
      </c>
      <c r="D16" s="147" t="s">
        <v>691</v>
      </c>
    </row>
    <row r="17" spans="1:4" ht="38.25" x14ac:dyDescent="0.2">
      <c r="A17" s="151" t="s">
        <v>655</v>
      </c>
      <c r="B17" s="145" t="s">
        <v>656</v>
      </c>
      <c r="C17" s="147">
        <v>42582</v>
      </c>
      <c r="D17" s="147" t="s">
        <v>691</v>
      </c>
    </row>
    <row r="18" spans="1:4" ht="25.5" x14ac:dyDescent="0.2">
      <c r="A18" s="151" t="s">
        <v>657</v>
      </c>
      <c r="B18" s="145" t="s">
        <v>658</v>
      </c>
      <c r="C18" s="148">
        <v>42475</v>
      </c>
      <c r="D18" s="148">
        <v>42475</v>
      </c>
    </row>
    <row r="19" spans="1:4" ht="25.5" x14ac:dyDescent="0.2">
      <c r="A19" s="151" t="s">
        <v>659</v>
      </c>
      <c r="B19" s="145" t="s">
        <v>660</v>
      </c>
      <c r="C19" s="148">
        <v>42510</v>
      </c>
      <c r="D19" s="148">
        <v>42510</v>
      </c>
    </row>
    <row r="20" spans="1:4" ht="25.5" x14ac:dyDescent="0.2">
      <c r="A20" s="151" t="s">
        <v>661</v>
      </c>
      <c r="B20" s="145" t="s">
        <v>662</v>
      </c>
      <c r="C20" s="148">
        <v>42559</v>
      </c>
      <c r="D20" s="148">
        <v>42559</v>
      </c>
    </row>
    <row r="21" spans="1:4" ht="25.5" x14ac:dyDescent="0.2">
      <c r="A21" s="151" t="s">
        <v>663</v>
      </c>
      <c r="B21" s="145" t="s">
        <v>664</v>
      </c>
      <c r="C21" s="148">
        <v>42559</v>
      </c>
      <c r="D21" s="148">
        <v>42559</v>
      </c>
    </row>
    <row r="22" spans="1:4" ht="51" x14ac:dyDescent="0.2">
      <c r="A22" s="143" t="s">
        <v>665</v>
      </c>
      <c r="B22" s="149" t="s">
        <v>666</v>
      </c>
      <c r="C22" s="150" t="s">
        <v>691</v>
      </c>
      <c r="D22" s="150" t="s">
        <v>691</v>
      </c>
    </row>
    <row r="23" spans="1:4" ht="25.5" x14ac:dyDescent="0.2">
      <c r="A23" s="151" t="s">
        <v>667</v>
      </c>
      <c r="B23" s="143" t="s">
        <v>668</v>
      </c>
      <c r="C23" s="148">
        <v>42582</v>
      </c>
      <c r="D23" s="148">
        <v>42582</v>
      </c>
    </row>
    <row r="24" spans="1:4" ht="63.75" x14ac:dyDescent="0.2">
      <c r="A24" s="151" t="s">
        <v>669</v>
      </c>
      <c r="B24" s="143" t="s">
        <v>670</v>
      </c>
      <c r="C24" s="148">
        <v>42582</v>
      </c>
      <c r="D24" s="148">
        <v>42582</v>
      </c>
    </row>
    <row r="25" spans="1:4" ht="76.5" x14ac:dyDescent="0.2">
      <c r="A25" s="151" t="s">
        <v>671</v>
      </c>
      <c r="B25" s="143" t="s">
        <v>672</v>
      </c>
      <c r="C25" s="148">
        <v>42582</v>
      </c>
      <c r="D25" s="148">
        <v>42582</v>
      </c>
    </row>
    <row r="26" spans="1:4" ht="38.25" x14ac:dyDescent="0.2">
      <c r="A26" s="151" t="s">
        <v>673</v>
      </c>
      <c r="B26" s="145" t="s">
        <v>674</v>
      </c>
      <c r="C26" s="147">
        <v>42582</v>
      </c>
      <c r="D26" s="147">
        <v>42582</v>
      </c>
    </row>
    <row r="27" spans="1:4" ht="63.75" x14ac:dyDescent="0.2">
      <c r="A27" s="151" t="s">
        <v>675</v>
      </c>
      <c r="B27" s="143" t="s">
        <v>676</v>
      </c>
      <c r="C27" s="144">
        <v>42582</v>
      </c>
      <c r="D27" s="144">
        <v>42582</v>
      </c>
    </row>
    <row r="28" spans="1:4" ht="25.5" x14ac:dyDescent="0.2">
      <c r="A28" s="138" t="s">
        <v>0</v>
      </c>
      <c r="B28" s="138" t="s">
        <v>677</v>
      </c>
      <c r="C28" s="142"/>
      <c r="D28" s="142"/>
    </row>
    <row r="29" spans="1:4" ht="38.25" x14ac:dyDescent="0.2">
      <c r="A29" s="151" t="s">
        <v>678</v>
      </c>
      <c r="B29" s="143" t="s">
        <v>679</v>
      </c>
      <c r="C29" s="144">
        <v>42521</v>
      </c>
      <c r="D29" s="144">
        <v>42521</v>
      </c>
    </row>
    <row r="30" spans="1:4" ht="51" x14ac:dyDescent="0.2">
      <c r="A30" s="151" t="s">
        <v>680</v>
      </c>
      <c r="B30" s="143" t="s">
        <v>681</v>
      </c>
      <c r="C30" s="144">
        <v>42551</v>
      </c>
      <c r="D30" s="144">
        <v>42551</v>
      </c>
    </row>
    <row r="31" spans="1:4" ht="51" x14ac:dyDescent="0.2">
      <c r="A31" s="152" t="s">
        <v>682</v>
      </c>
      <c r="B31" s="149" t="s">
        <v>683</v>
      </c>
      <c r="C31" s="144">
        <v>42551</v>
      </c>
      <c r="D31" s="144">
        <v>42551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S16"/>
  <sheetViews>
    <sheetView topLeftCell="J1" workbookViewId="0">
      <selection activeCell="S10" sqref="S10"/>
    </sheetView>
  </sheetViews>
  <sheetFormatPr defaultColWidth="9.140625" defaultRowHeight="12.75" x14ac:dyDescent="0.2"/>
  <cols>
    <col min="1" max="1" width="22.140625" bestFit="1" customWidth="1"/>
    <col min="3" max="3" width="18.5703125" bestFit="1" customWidth="1"/>
    <col min="4" max="4" width="16.85546875" bestFit="1" customWidth="1"/>
    <col min="5" max="5" width="19.85546875" bestFit="1" customWidth="1"/>
    <col min="6" max="6" width="18.85546875" bestFit="1" customWidth="1"/>
    <col min="7" max="7" width="16.42578125" bestFit="1" customWidth="1"/>
    <col min="8" max="8" width="15.28515625" bestFit="1" customWidth="1"/>
    <col min="9" max="9" width="15.7109375" bestFit="1" customWidth="1"/>
    <col min="10" max="10" width="12.140625" bestFit="1" customWidth="1"/>
    <col min="11" max="11" width="25.85546875" bestFit="1" customWidth="1"/>
    <col min="15" max="15" width="18.140625" bestFit="1" customWidth="1"/>
    <col min="17" max="17" width="29.140625" bestFit="1" customWidth="1"/>
    <col min="19" max="19" width="18.140625" bestFit="1" customWidth="1"/>
  </cols>
  <sheetData>
    <row r="2" spans="1:19" x14ac:dyDescent="0.2">
      <c r="A2" t="s">
        <v>135</v>
      </c>
      <c r="C2" t="s">
        <v>136</v>
      </c>
    </row>
    <row r="3" spans="1:19" x14ac:dyDescent="0.2">
      <c r="A3" s="3" t="s">
        <v>77</v>
      </c>
      <c r="C3" s="3" t="s">
        <v>77</v>
      </c>
      <c r="D3" s="3" t="s">
        <v>137</v>
      </c>
      <c r="E3" s="3" t="s">
        <v>141</v>
      </c>
      <c r="F3" s="3" t="s">
        <v>101</v>
      </c>
      <c r="G3" s="3" t="s">
        <v>138</v>
      </c>
      <c r="H3" s="3" t="s">
        <v>108</v>
      </c>
      <c r="I3" s="3" t="s">
        <v>113</v>
      </c>
      <c r="J3" s="3" t="s">
        <v>139</v>
      </c>
      <c r="K3" s="3" t="s">
        <v>140</v>
      </c>
      <c r="M3" s="3" t="s">
        <v>154</v>
      </c>
      <c r="O3" s="3" t="s">
        <v>75</v>
      </c>
      <c r="Q3" s="3" t="s">
        <v>39</v>
      </c>
      <c r="S3" s="3" t="s">
        <v>76</v>
      </c>
    </row>
    <row r="4" spans="1:19" x14ac:dyDescent="0.2">
      <c r="A4" s="3" t="s">
        <v>1</v>
      </c>
      <c r="B4" s="3"/>
      <c r="C4" t="s">
        <v>78</v>
      </c>
      <c r="D4" t="s">
        <v>89</v>
      </c>
      <c r="E4" t="s">
        <v>90</v>
      </c>
      <c r="F4" t="s">
        <v>102</v>
      </c>
      <c r="G4" t="s">
        <v>107</v>
      </c>
      <c r="H4" t="s">
        <v>109</v>
      </c>
      <c r="I4" t="s">
        <v>114</v>
      </c>
      <c r="J4" t="s">
        <v>122</v>
      </c>
      <c r="K4" t="s">
        <v>125</v>
      </c>
      <c r="M4" t="s">
        <v>153</v>
      </c>
      <c r="O4" t="s">
        <v>155</v>
      </c>
      <c r="Q4" t="s">
        <v>166</v>
      </c>
      <c r="S4" t="s">
        <v>155</v>
      </c>
    </row>
    <row r="5" spans="1:19" x14ac:dyDescent="0.2">
      <c r="A5" s="3" t="s">
        <v>142</v>
      </c>
      <c r="B5" s="3"/>
      <c r="C5" t="s">
        <v>82</v>
      </c>
      <c r="D5" t="s">
        <v>143</v>
      </c>
      <c r="E5" t="s">
        <v>91</v>
      </c>
      <c r="F5" t="s">
        <v>103</v>
      </c>
      <c r="H5" t="s">
        <v>110</v>
      </c>
      <c r="I5" t="s">
        <v>115</v>
      </c>
      <c r="J5" t="s">
        <v>123</v>
      </c>
      <c r="K5" t="s">
        <v>126</v>
      </c>
      <c r="M5" t="s">
        <v>152</v>
      </c>
      <c r="O5" t="s">
        <v>156</v>
      </c>
      <c r="Q5" t="s">
        <v>163</v>
      </c>
      <c r="S5" t="s">
        <v>156</v>
      </c>
    </row>
    <row r="6" spans="1:19" x14ac:dyDescent="0.2">
      <c r="A6" s="3" t="s">
        <v>101</v>
      </c>
      <c r="B6" s="3"/>
      <c r="C6" t="s">
        <v>79</v>
      </c>
      <c r="D6" t="s">
        <v>144</v>
      </c>
      <c r="E6" t="s">
        <v>92</v>
      </c>
      <c r="F6" t="s">
        <v>89</v>
      </c>
      <c r="H6" t="s">
        <v>111</v>
      </c>
      <c r="I6" t="s">
        <v>116</v>
      </c>
      <c r="K6" t="s">
        <v>127</v>
      </c>
      <c r="O6" t="s">
        <v>157</v>
      </c>
      <c r="Q6" t="s">
        <v>164</v>
      </c>
      <c r="S6" t="s">
        <v>157</v>
      </c>
    </row>
    <row r="7" spans="1:19" x14ac:dyDescent="0.2">
      <c r="A7" s="3" t="s">
        <v>107</v>
      </c>
      <c r="B7" s="3"/>
      <c r="C7" t="s">
        <v>80</v>
      </c>
      <c r="D7" t="s">
        <v>145</v>
      </c>
      <c r="E7" t="s">
        <v>93</v>
      </c>
      <c r="F7" t="s">
        <v>149</v>
      </c>
      <c r="H7" t="s">
        <v>112</v>
      </c>
      <c r="I7" t="s">
        <v>117</v>
      </c>
      <c r="K7" t="s">
        <v>128</v>
      </c>
      <c r="O7" t="s">
        <v>158</v>
      </c>
      <c r="Q7" t="s">
        <v>165</v>
      </c>
      <c r="S7" t="s">
        <v>160</v>
      </c>
    </row>
    <row r="8" spans="1:19" x14ac:dyDescent="0.2">
      <c r="A8" s="3" t="s">
        <v>108</v>
      </c>
      <c r="B8" s="3"/>
      <c r="C8" t="s">
        <v>81</v>
      </c>
      <c r="D8" t="s">
        <v>146</v>
      </c>
      <c r="E8" t="s">
        <v>94</v>
      </c>
      <c r="F8" t="s">
        <v>104</v>
      </c>
      <c r="I8" t="s">
        <v>118</v>
      </c>
      <c r="K8" t="s">
        <v>129</v>
      </c>
      <c r="O8" t="s">
        <v>159</v>
      </c>
      <c r="S8" t="s">
        <v>161</v>
      </c>
    </row>
    <row r="9" spans="1:19" x14ac:dyDescent="0.2">
      <c r="A9" s="3" t="s">
        <v>113</v>
      </c>
      <c r="B9" s="3"/>
      <c r="C9" t="s">
        <v>83</v>
      </c>
      <c r="D9" t="s">
        <v>147</v>
      </c>
      <c r="E9" t="s">
        <v>95</v>
      </c>
      <c r="F9" t="s">
        <v>105</v>
      </c>
      <c r="I9" t="s">
        <v>119</v>
      </c>
      <c r="K9" t="s">
        <v>130</v>
      </c>
      <c r="O9" t="s">
        <v>160</v>
      </c>
      <c r="S9" t="s">
        <v>162</v>
      </c>
    </row>
    <row r="10" spans="1:19" x14ac:dyDescent="0.2">
      <c r="A10" s="3" t="s">
        <v>121</v>
      </c>
      <c r="B10" s="3"/>
      <c r="C10" t="s">
        <v>84</v>
      </c>
      <c r="E10" t="s">
        <v>96</v>
      </c>
      <c r="F10" t="s">
        <v>106</v>
      </c>
      <c r="I10" t="s">
        <v>151</v>
      </c>
      <c r="K10" t="s">
        <v>131</v>
      </c>
      <c r="O10" t="s">
        <v>161</v>
      </c>
    </row>
    <row r="11" spans="1:19" x14ac:dyDescent="0.2">
      <c r="A11" s="3" t="s">
        <v>124</v>
      </c>
      <c r="B11" s="3"/>
      <c r="C11" t="s">
        <v>85</v>
      </c>
      <c r="E11" t="s">
        <v>97</v>
      </c>
      <c r="I11" t="s">
        <v>120</v>
      </c>
      <c r="K11" t="s">
        <v>132</v>
      </c>
      <c r="O11" t="s">
        <v>162</v>
      </c>
    </row>
    <row r="12" spans="1:19" x14ac:dyDescent="0.2">
      <c r="B12" s="3"/>
      <c r="C12" t="s">
        <v>87</v>
      </c>
      <c r="E12" t="s">
        <v>98</v>
      </c>
      <c r="K12" t="s">
        <v>119</v>
      </c>
    </row>
    <row r="13" spans="1:19" x14ac:dyDescent="0.2">
      <c r="C13" t="s">
        <v>86</v>
      </c>
      <c r="E13" t="s">
        <v>99</v>
      </c>
      <c r="K13" t="s">
        <v>133</v>
      </c>
    </row>
    <row r="14" spans="1:19" x14ac:dyDescent="0.2">
      <c r="C14" t="s">
        <v>88</v>
      </c>
      <c r="E14" t="s">
        <v>100</v>
      </c>
      <c r="K14" t="s">
        <v>134</v>
      </c>
    </row>
    <row r="15" spans="1:19" x14ac:dyDescent="0.2">
      <c r="E15" t="s">
        <v>148</v>
      </c>
    </row>
    <row r="16" spans="1:19" x14ac:dyDescent="0.2">
      <c r="E16" t="s">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N36"/>
  <sheetViews>
    <sheetView workbookViewId="0"/>
  </sheetViews>
  <sheetFormatPr defaultColWidth="9.140625" defaultRowHeight="14.25" x14ac:dyDescent="0.2"/>
  <cols>
    <col min="1" max="1" width="3.140625" style="1" customWidth="1"/>
    <col min="2" max="2" width="18.140625" style="1" customWidth="1"/>
    <col min="3" max="3" width="15.42578125" style="1" customWidth="1"/>
    <col min="4" max="4" width="4.42578125" style="1" customWidth="1"/>
    <col min="5" max="5" width="9.140625" style="1"/>
    <col min="6" max="6" width="4.42578125" style="1" customWidth="1"/>
    <col min="7" max="7" width="27.5703125" style="1" customWidth="1"/>
    <col min="8" max="40" width="4.5703125" style="1" customWidth="1"/>
    <col min="41" max="16384" width="9.140625" style="1"/>
  </cols>
  <sheetData>
    <row r="1" spans="1:40" x14ac:dyDescent="0.2">
      <c r="A1" s="1" t="s">
        <v>0</v>
      </c>
      <c r="B1" s="1" t="s">
        <v>2</v>
      </c>
      <c r="C1" s="1" t="s">
        <v>3</v>
      </c>
    </row>
    <row r="2" spans="1:40" x14ac:dyDescent="0.2">
      <c r="A2" s="1">
        <v>1</v>
      </c>
      <c r="B2" s="1" t="s">
        <v>4</v>
      </c>
      <c r="E2" s="1" t="str">
        <f>LEFT(B2,3)</f>
        <v>USA</v>
      </c>
      <c r="G2" s="1" t="s">
        <v>40</v>
      </c>
      <c r="H2" s="1" t="s">
        <v>41</v>
      </c>
      <c r="I2" s="1" t="s">
        <v>42</v>
      </c>
      <c r="J2" s="1" t="s">
        <v>43</v>
      </c>
      <c r="K2" s="1" t="s">
        <v>44</v>
      </c>
      <c r="L2" s="1" t="s">
        <v>45</v>
      </c>
      <c r="M2" s="1" t="s">
        <v>46</v>
      </c>
      <c r="N2" s="1" t="s">
        <v>47</v>
      </c>
      <c r="O2" s="1" t="s">
        <v>48</v>
      </c>
      <c r="P2" s="1" t="s">
        <v>49</v>
      </c>
      <c r="Q2" s="1" t="s">
        <v>50</v>
      </c>
      <c r="R2" s="1" t="s">
        <v>51</v>
      </c>
      <c r="S2" s="1" t="s">
        <v>52</v>
      </c>
      <c r="T2" s="1" t="s">
        <v>53</v>
      </c>
      <c r="U2" s="1" t="s">
        <v>54</v>
      </c>
      <c r="V2" s="1" t="s">
        <v>55</v>
      </c>
      <c r="W2" s="1" t="s">
        <v>56</v>
      </c>
      <c r="X2" s="1" t="s">
        <v>57</v>
      </c>
      <c r="Y2" s="1" t="s">
        <v>58</v>
      </c>
      <c r="Z2" s="1" t="s">
        <v>59</v>
      </c>
      <c r="AA2" s="1" t="s">
        <v>60</v>
      </c>
      <c r="AB2" s="1" t="s">
        <v>61</v>
      </c>
      <c r="AC2" s="1" t="s">
        <v>62</v>
      </c>
      <c r="AD2" s="1" t="s">
        <v>63</v>
      </c>
      <c r="AE2" s="1" t="s">
        <v>64</v>
      </c>
      <c r="AF2" s="1" t="s">
        <v>65</v>
      </c>
      <c r="AG2" s="1" t="s">
        <v>66</v>
      </c>
      <c r="AH2" s="1" t="s">
        <v>67</v>
      </c>
      <c r="AI2" s="1" t="s">
        <v>68</v>
      </c>
      <c r="AJ2" s="1" t="s">
        <v>69</v>
      </c>
      <c r="AK2" s="1" t="s">
        <v>70</v>
      </c>
      <c r="AL2" s="1" t="s">
        <v>71</v>
      </c>
      <c r="AM2" s="1" t="s">
        <v>72</v>
      </c>
      <c r="AN2" s="1" t="s">
        <v>73</v>
      </c>
    </row>
    <row r="3" spans="1:40" ht="54" customHeight="1" x14ac:dyDescent="0.2">
      <c r="A3" s="1">
        <v>2</v>
      </c>
      <c r="B3" s="1" t="s">
        <v>5</v>
      </c>
      <c r="E3" s="1" t="str">
        <f t="shared" ref="E3:E35" si="0">LEFT(B3,3)</f>
        <v>FRA</v>
      </c>
      <c r="G3" s="2" t="str">
        <f>CONCATENATE(G2,",",H2,",",I2,",",J2,",",K2,",",L2,",",M2,",",N2,",",O2,",",P2,",",Q2,",",R2,",",S2,",",T2,",",U2,",",V2,",",W2,",",X2,",",Y2,",",Z2,",",AA2,",",AB2,",",AC2,",",AD2,",",AE2,",",AF2,",",AG2,",",AH2,",",AI2,",",AJ2,",",AK2,",",AL2,",",AM2,",",AN2)</f>
        <v>USA,FRA,GBR,CAN,DEU,IND,AUS,SWE,MEX,BEL,HKG,SGP,CHE,ARG,NLD,DNK,TWN,POL,NOR,THA,CZE,GRC,HUN,MCO,ESP,LUX,FIN,JPN,NZL,BRA,CHN,IRL,MYS,RUS</v>
      </c>
    </row>
    <row r="4" spans="1:40" x14ac:dyDescent="0.2">
      <c r="A4" s="1">
        <v>3</v>
      </c>
      <c r="B4" s="1" t="s">
        <v>6</v>
      </c>
      <c r="E4" s="1" t="str">
        <f t="shared" si="0"/>
        <v>GBR</v>
      </c>
    </row>
    <row r="5" spans="1:40" x14ac:dyDescent="0.2">
      <c r="A5" s="1">
        <v>4</v>
      </c>
      <c r="B5" s="1" t="s">
        <v>7</v>
      </c>
      <c r="E5" s="1" t="str">
        <f t="shared" si="0"/>
        <v>CAN</v>
      </c>
    </row>
    <row r="6" spans="1:40" x14ac:dyDescent="0.2">
      <c r="A6" s="1">
        <v>5</v>
      </c>
      <c r="B6" s="1" t="s">
        <v>8</v>
      </c>
      <c r="E6" s="1" t="str">
        <f t="shared" si="0"/>
        <v>DEU</v>
      </c>
    </row>
    <row r="7" spans="1:40" x14ac:dyDescent="0.2">
      <c r="A7" s="1">
        <v>6</v>
      </c>
      <c r="B7" s="1" t="s">
        <v>9</v>
      </c>
      <c r="E7" s="1" t="str">
        <f t="shared" si="0"/>
        <v>IND</v>
      </c>
    </row>
    <row r="8" spans="1:40" x14ac:dyDescent="0.2">
      <c r="A8" s="1">
        <v>7</v>
      </c>
      <c r="B8" s="1" t="s">
        <v>10</v>
      </c>
      <c r="E8" s="1" t="str">
        <f t="shared" si="0"/>
        <v>AUS</v>
      </c>
    </row>
    <row r="9" spans="1:40" x14ac:dyDescent="0.2">
      <c r="A9" s="1">
        <v>8</v>
      </c>
      <c r="B9" s="1" t="s">
        <v>11</v>
      </c>
      <c r="E9" s="1" t="str">
        <f t="shared" si="0"/>
        <v>SWE</v>
      </c>
    </row>
    <row r="10" spans="1:40" x14ac:dyDescent="0.2">
      <c r="A10" s="1">
        <v>9</v>
      </c>
      <c r="B10" s="1" t="s">
        <v>12</v>
      </c>
      <c r="E10" s="1" t="str">
        <f t="shared" si="0"/>
        <v>MEX</v>
      </c>
    </row>
    <row r="11" spans="1:40" x14ac:dyDescent="0.2">
      <c r="A11" s="1">
        <v>10</v>
      </c>
      <c r="B11" s="1" t="s">
        <v>13</v>
      </c>
      <c r="E11" s="1" t="str">
        <f t="shared" si="0"/>
        <v>BEL</v>
      </c>
    </row>
    <row r="12" spans="1:40" x14ac:dyDescent="0.2">
      <c r="A12" s="1">
        <v>11</v>
      </c>
      <c r="B12" s="1" t="s">
        <v>14</v>
      </c>
      <c r="E12" s="1" t="str">
        <f t="shared" si="0"/>
        <v>HKG</v>
      </c>
    </row>
    <row r="13" spans="1:40" x14ac:dyDescent="0.2">
      <c r="A13" s="1">
        <v>12</v>
      </c>
      <c r="B13" s="1" t="s">
        <v>15</v>
      </c>
      <c r="E13" s="1" t="str">
        <f t="shared" si="0"/>
        <v>SGP</v>
      </c>
    </row>
    <row r="14" spans="1:40" x14ac:dyDescent="0.2">
      <c r="A14" s="1">
        <v>13</v>
      </c>
      <c r="B14" s="1" t="s">
        <v>16</v>
      </c>
      <c r="E14" s="1" t="str">
        <f t="shared" si="0"/>
        <v>CHE</v>
      </c>
    </row>
    <row r="15" spans="1:40" x14ac:dyDescent="0.2">
      <c r="A15" s="1">
        <v>14</v>
      </c>
      <c r="B15" s="1" t="s">
        <v>17</v>
      </c>
      <c r="E15" s="1" t="str">
        <f t="shared" si="0"/>
        <v>ARG</v>
      </c>
    </row>
    <row r="16" spans="1:40" x14ac:dyDescent="0.2">
      <c r="A16" s="1">
        <v>15</v>
      </c>
      <c r="B16" s="1" t="s">
        <v>18</v>
      </c>
      <c r="E16" s="1" t="str">
        <f t="shared" si="0"/>
        <v>NLD</v>
      </c>
    </row>
    <row r="17" spans="1:5" x14ac:dyDescent="0.2">
      <c r="A17" s="1">
        <v>16</v>
      </c>
      <c r="B17" s="1" t="s">
        <v>19</v>
      </c>
      <c r="E17" s="1" t="str">
        <f t="shared" si="0"/>
        <v>DNK</v>
      </c>
    </row>
    <row r="18" spans="1:5" x14ac:dyDescent="0.2">
      <c r="A18" s="1">
        <v>17</v>
      </c>
      <c r="B18" s="1" t="s">
        <v>20</v>
      </c>
      <c r="E18" s="1" t="str">
        <f t="shared" si="0"/>
        <v>TWN</v>
      </c>
    </row>
    <row r="19" spans="1:5" x14ac:dyDescent="0.2">
      <c r="A19" s="1">
        <v>18</v>
      </c>
      <c r="B19" s="1" t="s">
        <v>21</v>
      </c>
      <c r="E19" s="1" t="str">
        <f t="shared" si="0"/>
        <v>POL</v>
      </c>
    </row>
    <row r="20" spans="1:5" x14ac:dyDescent="0.2">
      <c r="A20" s="1">
        <v>19</v>
      </c>
      <c r="B20" s="1" t="s">
        <v>22</v>
      </c>
      <c r="E20" s="1" t="str">
        <f t="shared" si="0"/>
        <v>NOR</v>
      </c>
    </row>
    <row r="21" spans="1:5" x14ac:dyDescent="0.2">
      <c r="A21" s="1">
        <v>20</v>
      </c>
      <c r="B21" s="1" t="s">
        <v>23</v>
      </c>
      <c r="E21" s="1" t="str">
        <f t="shared" si="0"/>
        <v>THA</v>
      </c>
    </row>
    <row r="22" spans="1:5" x14ac:dyDescent="0.2">
      <c r="A22" s="1">
        <v>21</v>
      </c>
      <c r="B22" s="1" t="s">
        <v>24</v>
      </c>
      <c r="E22" s="1" t="str">
        <f t="shared" si="0"/>
        <v>CZE</v>
      </c>
    </row>
    <row r="23" spans="1:5" x14ac:dyDescent="0.2">
      <c r="A23" s="1">
        <v>22</v>
      </c>
      <c r="B23" s="1" t="s">
        <v>25</v>
      </c>
      <c r="E23" s="1" t="str">
        <f t="shared" si="0"/>
        <v>GRC</v>
      </c>
    </row>
    <row r="24" spans="1:5" x14ac:dyDescent="0.2">
      <c r="A24" s="1">
        <v>23</v>
      </c>
      <c r="B24" s="1" t="s">
        <v>26</v>
      </c>
      <c r="E24" s="1" t="str">
        <f t="shared" si="0"/>
        <v>HUN</v>
      </c>
    </row>
    <row r="25" spans="1:5" x14ac:dyDescent="0.2">
      <c r="A25" s="1">
        <v>24</v>
      </c>
      <c r="B25" s="1" t="s">
        <v>27</v>
      </c>
      <c r="E25" s="1" t="str">
        <f t="shared" si="0"/>
        <v>MCO</v>
      </c>
    </row>
    <row r="26" spans="1:5" x14ac:dyDescent="0.2">
      <c r="A26" s="1">
        <v>25</v>
      </c>
      <c r="B26" s="1" t="s">
        <v>28</v>
      </c>
      <c r="E26" s="1" t="str">
        <f t="shared" si="0"/>
        <v>ESP</v>
      </c>
    </row>
    <row r="27" spans="1:5" x14ac:dyDescent="0.2">
      <c r="A27" s="1">
        <v>26</v>
      </c>
      <c r="B27" s="1" t="s">
        <v>29</v>
      </c>
      <c r="E27" s="1" t="str">
        <f t="shared" si="0"/>
        <v>LUX</v>
      </c>
    </row>
    <row r="28" spans="1:5" x14ac:dyDescent="0.2">
      <c r="A28" s="1">
        <v>27</v>
      </c>
      <c r="B28" s="1" t="s">
        <v>30</v>
      </c>
      <c r="E28" s="1" t="str">
        <f t="shared" si="0"/>
        <v>FIN</v>
      </c>
    </row>
    <row r="29" spans="1:5" x14ac:dyDescent="0.2">
      <c r="A29" s="1">
        <v>28</v>
      </c>
      <c r="B29" s="1" t="s">
        <v>31</v>
      </c>
      <c r="E29" s="1" t="str">
        <f t="shared" si="0"/>
        <v>JPN</v>
      </c>
    </row>
    <row r="30" spans="1:5" x14ac:dyDescent="0.2">
      <c r="A30" s="1">
        <v>29</v>
      </c>
      <c r="B30" s="1" t="s">
        <v>32</v>
      </c>
      <c r="E30" s="1" t="str">
        <f t="shared" si="0"/>
        <v>NZL</v>
      </c>
    </row>
    <row r="31" spans="1:5" x14ac:dyDescent="0.2">
      <c r="A31" s="1">
        <v>30</v>
      </c>
      <c r="B31" s="1" t="s">
        <v>33</v>
      </c>
      <c r="E31" s="1" t="str">
        <f t="shared" si="0"/>
        <v>BRA</v>
      </c>
    </row>
    <row r="32" spans="1:5" x14ac:dyDescent="0.2">
      <c r="A32" s="1">
        <v>31</v>
      </c>
      <c r="B32" s="1" t="s">
        <v>34</v>
      </c>
      <c r="E32" s="1" t="str">
        <f t="shared" si="0"/>
        <v>CHN</v>
      </c>
    </row>
    <row r="33" spans="1:5" x14ac:dyDescent="0.2">
      <c r="A33" s="1">
        <v>32</v>
      </c>
      <c r="B33" s="1" t="s">
        <v>35</v>
      </c>
      <c r="E33" s="1" t="str">
        <f t="shared" si="0"/>
        <v>IRL</v>
      </c>
    </row>
    <row r="34" spans="1:5" x14ac:dyDescent="0.2">
      <c r="A34" s="1">
        <v>33</v>
      </c>
      <c r="B34" s="1" t="s">
        <v>36</v>
      </c>
      <c r="E34" s="1" t="str">
        <f t="shared" si="0"/>
        <v>MYS</v>
      </c>
    </row>
    <row r="35" spans="1:5" x14ac:dyDescent="0.2">
      <c r="A35" s="1">
        <v>34</v>
      </c>
      <c r="B35" s="1" t="s">
        <v>37</v>
      </c>
      <c r="E35" s="1" t="str">
        <f t="shared" si="0"/>
        <v>RUS</v>
      </c>
    </row>
    <row r="36" spans="1:5" x14ac:dyDescent="0.2">
      <c r="B36" s="1" t="s">
        <v>38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129A5A6D3F5E4FA34407239A78D387" ma:contentTypeVersion="0" ma:contentTypeDescription="Create a new document." ma:contentTypeScope="" ma:versionID="e2220454be7254450e9b5cdd77fda98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0AC4AE-82B6-4094-874F-67BDFAA5C4F4}">
  <ds:schemaRefs>
    <ds:schemaRef ds:uri="http://purl.org/dc/terms/"/>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EA3B2B7-7C2D-4DDA-97AE-C3CC83C878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B3E374B-2DE7-40A3-9560-F5B19E285E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Instructions and Descriptions</vt:lpstr>
      <vt:lpstr>Day 1 Project List_AT</vt:lpstr>
      <vt:lpstr>Risk Register</vt:lpstr>
      <vt:lpstr>Project Plan(s) - {AT}</vt:lpstr>
      <vt:lpstr>Sheet2</vt:lpstr>
      <vt:lpstr>Day 1 Project Costs_AT</vt:lpstr>
      <vt:lpstr>MPS</vt:lpstr>
      <vt:lpstr>Data Validation (hide)</vt:lpstr>
      <vt:lpstr>Countries</vt:lpstr>
      <vt:lpstr>'Day 1 Project Costs_AT'!Print_Area</vt:lpstr>
      <vt:lpstr>'Day 1 Project List_AT'!Print_Area</vt:lpstr>
      <vt:lpstr>'Instructions and Descriptions'!Print_Area</vt:lpstr>
      <vt:lpstr>'Project Plan(s) - {AT}'!Print_Area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Zatkin-Steres, Joshua (US - San Francisco)</dc:creator>
  <cp:lastModifiedBy>Guilherme Canalli da Silva</cp:lastModifiedBy>
  <cp:lastPrinted>2015-11-19T13:42:08Z</cp:lastPrinted>
  <dcterms:created xsi:type="dcterms:W3CDTF">2008-12-11T16:26:29Z</dcterms:created>
  <dcterms:modified xsi:type="dcterms:W3CDTF">2016-02-19T11:54:03Z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V_QUERY_LIST_4F35BF76-6C0D-4D9B-82B2-816C12CF3733">
    <vt:lpwstr>empty_477D106A-C0D6-4607-AEBD-E2C9D60EA279</vt:lpwstr>
  </property>
  <property fmtid="{D5CDD505-2E9C-101B-9397-08002B2CF9AE}" pid="4" name="ContentTypeId">
    <vt:lpwstr>0x01010004129A5A6D3F5E4FA34407239A78D387</vt:lpwstr>
  </property>
</Properties>
</file>