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 codeName="ThisWorkbook"/>
  <bookViews>
    <workbookView windowWidth="23040" windowHeight="8892" tabRatio="710" activeTab="12"/>
  </bookViews>
  <sheets>
    <sheet name="SUMMARY" sheetId="26" r:id="rId1"/>
    <sheet name="JAN" sheetId="1" r:id="rId2"/>
    <sheet name="FEB" sheetId="14" r:id="rId3"/>
    <sheet name="MAR" sheetId="15" r:id="rId4"/>
    <sheet name="APR" sheetId="23" r:id="rId5"/>
    <sheet name="MAY" sheetId="24" r:id="rId6"/>
    <sheet name="JUN" sheetId="16" r:id="rId7"/>
    <sheet name="JUL" sheetId="17" r:id="rId8"/>
    <sheet name="AUG" sheetId="18" r:id="rId9"/>
    <sheet name="SEP" sheetId="19" r:id="rId10"/>
    <sheet name="OCT" sheetId="20" r:id="rId11"/>
    <sheet name="NOV" sheetId="21" r:id="rId12"/>
    <sheet name="DEC" sheetId="25" r:id="rId13"/>
    <sheet name="Verification" sheetId="28" r:id="rId14"/>
  </sheets>
  <externalReferences>
    <externalReference r:id="rId15"/>
    <externalReference r:id="rId16"/>
    <externalReference r:id="rId17"/>
  </externalReferences>
  <definedNames>
    <definedName name="\0">#REF!</definedName>
    <definedName name="\m">#REF!</definedName>
    <definedName name="_Fill" hidden="1">#REF!</definedName>
    <definedName name="ACID">#REF!</definedName>
    <definedName name="MENU">#REF!</definedName>
    <definedName name="SAVE">#REF!</definedName>
    <definedName name="SULPHUR">#REF!</definedName>
    <definedName name="TABLE">#REF!</definedName>
    <definedName name="UNI_AA_VERSION" hidden="1">"320.2.3"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_xlnm.Print_Area" localSheetId="4">APR!$A$1:$O$41</definedName>
    <definedName name="_xlnm.Print_Area" localSheetId="8">AUG!$A$1:$O$41</definedName>
    <definedName name="_xlnm.Print_Area" localSheetId="12">DEC!$A$2:$H$41</definedName>
    <definedName name="_xlnm.Print_Area" localSheetId="2">FEB!$A$1:$O$44</definedName>
    <definedName name="_xlnm.Print_Area" localSheetId="1">JAN!$A$1:$O$41</definedName>
    <definedName name="_xlnm.Print_Area" localSheetId="7">JUL!$A$1:$O$41</definedName>
    <definedName name="_xlnm.Print_Area" localSheetId="6">JUN!$A$1:$P$42</definedName>
    <definedName name="_xlnm.Print_Area" localSheetId="3">MAR!$A$2:$H$41</definedName>
    <definedName name="_xlnm.Print_Area" localSheetId="5">MAY!$A$1:$M$41</definedName>
    <definedName name="_xlnm.Print_Area" localSheetId="11">NOV!$A$1:$O$41</definedName>
    <definedName name="_xlnm.Print_Area" localSheetId="10">OCT!$A$1:$O$41</definedName>
    <definedName name="_xlnm.Print_Area" localSheetId="9">SEP!$A$2:$O$41</definedName>
  </definedNames>
  <calcPr calcId="144525"/>
</workbook>
</file>

<file path=xl/comments1.xml><?xml version="1.0" encoding="utf-8"?>
<comments xmlns="http://schemas.openxmlformats.org/spreadsheetml/2006/main">
  <authors>
    <author>Anabel Raymond</author>
  </authors>
  <commentList>
    <comment ref="B45" authorId="0">
      <text>
        <r>
          <rPr>
            <b/>
            <sz val="9"/>
            <rFont val="Tahoma"/>
            <charset val="134"/>
          </rPr>
          <t>Anabel Raymond:</t>
        </r>
        <r>
          <rPr>
            <sz val="9"/>
            <rFont val="Tahoma"/>
            <charset val="134"/>
          </rPr>
          <t xml:space="preserve">
Minimum level to maintain coils mostly immerged</t>
        </r>
      </text>
    </comment>
  </commentList>
</comments>
</file>

<file path=xl/comments2.xml><?xml version="1.0" encoding="utf-8"?>
<comments xmlns="http://schemas.openxmlformats.org/spreadsheetml/2006/main">
  <authors>
    <author>Castonguay, Alex</author>
  </authors>
  <commentList>
    <comment ref="O7" authorId="0">
      <text>
        <r>
          <rPr>
            <b/>
            <sz val="9"/>
            <rFont val="Tahoma"/>
            <charset val="134"/>
          </rPr>
          <t>Castonguay, Alex:
Ajustement formule Acid gas pour suivre calcul dashboard
Ancienne formule</t>
        </r>
        <r>
          <rPr>
            <sz val="9"/>
            <rFont val="Tahoma"/>
            <charset val="134"/>
          </rPr>
          <t xml:space="preserve">
=SIERREUR(RECHERCHE(A7+$F$1,'S:\Rapports Production\Production\2019 Reports\[0 - 2019 Production Data Download.xlsx]DCS Data'!$A:$A,'S:\Rapports Production\Production\2019 Reports\[0 - 2019 Production Data Download.xlsx]DCS Data'!$AA:$AA)*0.95-12-(RECHERCHE(A7+$F$1,'S:\Rapports Production\Production\2019 Reports\[0 - 2019 Production Data Download.xlsx]DCS Data'!$A:$A,'S:\Rapports Production\Production\2019 Reports\[0 - 2019 Production Data Download.xlsx]DCS Data'!$J:$J)*3785*0.993*1.36/1000000)*38%*0.308,0)</t>
        </r>
      </text>
    </comment>
  </commentList>
</comments>
</file>

<file path=xl/sharedStrings.xml><?xml version="1.0" encoding="utf-8"?>
<sst xmlns="http://schemas.openxmlformats.org/spreadsheetml/2006/main" count="521" uniqueCount="98">
  <si>
    <t>Sulphur Production Data Summary</t>
  </si>
  <si>
    <t>Closing Inventory</t>
  </si>
  <si>
    <t>Inventory Mvt.</t>
  </si>
  <si>
    <t>Suncor OUT</t>
  </si>
  <si>
    <t>Sulphur IN</t>
  </si>
  <si>
    <t>S Produced</t>
  </si>
  <si>
    <t>Sun. Clos. Inv</t>
  </si>
  <si>
    <t>Sulphur Price and Fee</t>
  </si>
  <si>
    <t>MT</t>
  </si>
  <si>
    <t>MT/day</t>
  </si>
  <si>
    <t>Closing</t>
  </si>
  <si>
    <t>Verification</t>
  </si>
  <si>
    <t>Tampa</t>
  </si>
  <si>
    <t>Sale</t>
  </si>
  <si>
    <t>Transport</t>
  </si>
  <si>
    <t>Tankcar</t>
  </si>
  <si>
    <t>Amount</t>
  </si>
  <si>
    <t>Total Fee</t>
  </si>
  <si>
    <t>Market</t>
  </si>
  <si>
    <t>Sulphur Price</t>
  </si>
  <si>
    <t>Suncor Sales</t>
  </si>
  <si>
    <t>OP</t>
  </si>
  <si>
    <t>USD/MT</t>
  </si>
  <si>
    <t>USD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</si>
  <si>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</si>
  <si>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</si>
  <si>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</si>
  <si>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</si>
  <si>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</si>
  <si>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</si>
  <si>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</si>
  <si>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</si>
  <si>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</si>
  <si>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</si>
  <si>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</si>
  <si>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</si>
  <si>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</t>
  </si>
  <si>
    <t>2017 Base Netback = Tampa - 80.48 USD/MT</t>
  </si>
  <si>
    <t>Actual Netback = Sales - Transport - Tankcar - Amount</t>
  </si>
  <si>
    <t>L15</t>
  </si>
  <si>
    <t>Market Differential = 50% (Actual Netback - Base Netback)</t>
  </si>
  <si>
    <t>S Price = Actual Netback - Market Differential</t>
  </si>
  <si>
    <t>This report is linked to the DCS data (green)</t>
  </si>
  <si>
    <t>Internal links &amp; Formulas (black)</t>
  </si>
  <si>
    <t>Broken link to copy values (grey)</t>
  </si>
  <si>
    <t>Manual entry (blue)</t>
  </si>
  <si>
    <t>Sulphur Inventory Limits</t>
  </si>
  <si>
    <t>(MT)</t>
  </si>
  <si>
    <t>Minimum Capacity</t>
  </si>
  <si>
    <t>Maximum Capacity *</t>
  </si>
  <si>
    <t>Tank Overflow</t>
  </si>
  <si>
    <t>* Sulphur unit will shut down when inventory reaches Max Capacity</t>
  </si>
  <si>
    <t>JANUARY SULPHUR PRODUCTION DATA</t>
  </si>
  <si>
    <t>MTH CODE</t>
  </si>
  <si>
    <r>
      <rPr>
        <sz val="11"/>
        <color theme="1"/>
        <rFont val="Calibri"/>
        <charset val="134"/>
        <scheme val="minor"/>
      </rPr>
      <t>Density  for Inventory Calculation (g/cm</t>
    </r>
    <r>
      <rPr>
        <vertAlign val="superscript"/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)</t>
    </r>
  </si>
  <si>
    <t>PIT CLOSING INVENTORY</t>
  </si>
  <si>
    <t>TANK CLOSING INVENTORY</t>
  </si>
  <si>
    <t>SUNCOR SULPHUR OUT</t>
  </si>
  <si>
    <t>SULPHUR RECEPTION</t>
  </si>
  <si>
    <t>S PRODUCED</t>
  </si>
  <si>
    <t>SUNCOR INV.</t>
  </si>
  <si>
    <t>DCS VERIFICATION</t>
  </si>
  <si>
    <t>DAY</t>
  </si>
  <si>
    <t>U-641 in</t>
  </si>
  <si>
    <t>U-642 in</t>
  </si>
  <si>
    <t>Mvt</t>
  </si>
  <si>
    <t>T-630 in</t>
  </si>
  <si>
    <t>T-635 in</t>
  </si>
  <si>
    <t>Degaser</t>
  </si>
  <si>
    <t>Acid Gas</t>
  </si>
  <si>
    <t>---</t>
  </si>
  <si>
    <t>CL</t>
  </si>
  <si>
    <t>CLOSING INVENTORY</t>
  </si>
  <si>
    <t>KG</t>
  </si>
  <si>
    <t>FEBRUARY SULPHUR PRODUCTION DATA</t>
  </si>
  <si>
    <t>MARCH SULPHUR PRODUCTION DATA</t>
  </si>
  <si>
    <t>APRIL SULPHUR PRODUCTION DATA</t>
  </si>
  <si>
    <t>MAY SULPHUR PRODUCTION DATA</t>
  </si>
  <si>
    <t>JUN SULPHUR PRODUCTION DATA</t>
  </si>
  <si>
    <t>JUL SULPHUR PRODUCTION DATA</t>
  </si>
  <si>
    <t>U-641 startup</t>
  </si>
  <si>
    <t>July 19th</t>
  </si>
  <si>
    <t>Volume &lt;0% LT-641</t>
  </si>
  <si>
    <t>T-635 avant transfert :</t>
  </si>
  <si>
    <t>T-635 après transfert :</t>
  </si>
  <si>
    <t>Delta T-635</t>
  </si>
  <si>
    <t>U-641 avant transfert:</t>
  </si>
  <si>
    <t>U-641 après transfert :</t>
  </si>
  <si>
    <t>Delta U-641</t>
  </si>
  <si>
    <t>Quantité &lt;0%</t>
  </si>
  <si>
    <t>AUG SULPHUR PRODUCTION DATA</t>
  </si>
  <si>
    <t>SULPHUR SHIPMENTS OUT</t>
  </si>
  <si>
    <t>SEPTEMBRE SULPHUR PRODUCTION DATA</t>
  </si>
  <si>
    <t>SULPHUR SHIPMENT</t>
  </si>
  <si>
    <t xml:space="preserve"> </t>
  </si>
  <si>
    <t>OCTOBRE SULPHUR PRODUCTION DATA</t>
  </si>
  <si>
    <t>NOVEMBRE SULPHUR PRODUCTION DATA</t>
  </si>
  <si>
    <t>DECEMBRE SULPHUR PRODUCTION DATA</t>
  </si>
</sst>
</file>

<file path=xl/styles.xml><?xml version="1.0" encoding="utf-8"?>
<styleSheet xmlns="http://schemas.openxmlformats.org/spreadsheetml/2006/main">
  <numFmts count="15">
    <numFmt numFmtId="176" formatCode="#,##0.0"/>
    <numFmt numFmtId="177" formatCode="0.00_)"/>
    <numFmt numFmtId="41" formatCode="_-* #,##0_-;\-* #,##0_-;_-* &quot;-&quot;_-;_-@_-"/>
    <numFmt numFmtId="43" formatCode="_-* #,##0.00_-;\-* #,##0.00_-;_-* &quot;-&quot;??_-;_-@_-"/>
    <numFmt numFmtId="178" formatCode="_-&quot;$&quot;* #,##0.00_-;\-&quot;$&quot;* #,##0.00_-;_-&quot;$&quot;* \-??_-;_-@_-"/>
    <numFmt numFmtId="179" formatCode="_-&quot;$&quot;* #,##0_-;\-&quot;$&quot;* #,##0_-;_-&quot;$&quot;* &quot;-&quot;_-;_-@_-"/>
    <numFmt numFmtId="180" formatCode="0.000"/>
    <numFmt numFmtId="181" formatCode="#,##0.000\ _$_);\(#,##0.000\ _$\)"/>
    <numFmt numFmtId="182" formatCode="0.0"/>
    <numFmt numFmtId="183" formatCode="mmmm\ yyyy"/>
    <numFmt numFmtId="184" formatCode="_(* #,##0.000_);_(* \(#,##0.000\);_(* &quot;-&quot;??_);_(@_)"/>
    <numFmt numFmtId="185" formatCode="#,##0.000_)\ \L\1\5;\(#,##0.000\)\ \ \L\1\5"/>
    <numFmt numFmtId="186" formatCode="#,##0\ _$_);\(#,##0\ _$\)"/>
    <numFmt numFmtId="187" formatCode="#,##0.000"/>
    <numFmt numFmtId="8" formatCode="&quot;$&quot;#,##0.00;[Red]\-&quot;$&quot;#,##0.00"/>
  </numFmts>
  <fonts count="54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theme="0" tint="-0.149998474074526"/>
      <name val="Calibri"/>
      <charset val="134"/>
    </font>
    <font>
      <b/>
      <sz val="11"/>
      <name val="Calibri"/>
      <charset val="134"/>
    </font>
    <font>
      <sz val="11"/>
      <color rgb="FF0000FF"/>
      <name val="Calibri"/>
      <charset val="134"/>
      <scheme val="minor"/>
    </font>
    <font>
      <sz val="11"/>
      <name val="Calibri"/>
      <charset val="134"/>
    </font>
    <font>
      <sz val="11"/>
      <color rgb="FF00B050"/>
      <name val="Calibri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 tint="-0.499984740745262"/>
      <name val="Calibri"/>
      <charset val="134"/>
    </font>
    <font>
      <sz val="11"/>
      <color rgb="FF00B050"/>
      <name val="Calibri"/>
      <charset val="134"/>
      <scheme val="minor"/>
    </font>
    <font>
      <sz val="11"/>
      <color rgb="FFC00000"/>
      <name val="Calibri"/>
      <charset val="134"/>
    </font>
    <font>
      <sz val="11"/>
      <color rgb="FFC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 tint="-0.499984740745262"/>
      <name val="Calibri"/>
      <charset val="134"/>
      <scheme val="minor"/>
    </font>
    <font>
      <b/>
      <sz val="11"/>
      <color rgb="FFFF0000"/>
      <name val="Calibri"/>
      <charset val="134"/>
    </font>
    <font>
      <i/>
      <sz val="11"/>
      <color theme="1"/>
      <name val="Calibri"/>
      <charset val="134"/>
      <scheme val="minor"/>
    </font>
    <font>
      <sz val="11"/>
      <color theme="1" tint="0.499984740745262"/>
      <name val="Calibri"/>
      <charset val="134"/>
    </font>
    <font>
      <b/>
      <sz val="11"/>
      <color theme="0" tint="-0.499984740745262"/>
      <name val="Calibri"/>
      <charset val="134"/>
    </font>
    <font>
      <b/>
      <sz val="11"/>
      <color theme="1" tint="0.499984740745262"/>
      <name val="Calibri"/>
      <charset val="134"/>
    </font>
    <font>
      <sz val="11"/>
      <color theme="1" tint="0.499984740745262"/>
      <name val="Calibri"/>
      <charset val="134"/>
      <scheme val="minor"/>
    </font>
    <font>
      <b/>
      <sz val="12"/>
      <color rgb="FF0000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i/>
      <sz val="9"/>
      <color rgb="FFC00000"/>
      <name val="Calibri"/>
      <charset val="134"/>
      <scheme val="minor"/>
    </font>
    <font>
      <i/>
      <sz val="9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i/>
      <sz val="8"/>
      <name val="Arial"/>
      <charset val="134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i/>
      <sz val="16"/>
      <name val="Helv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Courier"/>
      <charset val="134"/>
    </font>
    <font>
      <vertAlign val="superscript"/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29" fillId="6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12" borderId="45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0" fillId="13" borderId="46" applyNumberFormat="0" applyFon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47" applyNumberFormat="0" applyFill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3" fillId="8" borderId="43" applyNumberFormat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6" fillId="20" borderId="49" applyNumberForma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49" fillId="20" borderId="43" applyNumberFormat="0" applyAlignment="0" applyProtection="0">
      <alignment vertical="center"/>
    </xf>
    <xf numFmtId="0" fontId="47" fillId="0" borderId="50" applyNumberFormat="0" applyFill="0" applyAlignment="0" applyProtection="0">
      <alignment vertical="center"/>
    </xf>
    <xf numFmtId="0" fontId="34" fillId="0" borderId="44" applyNumberFormat="0" applyFill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39" fontId="50" fillId="0" borderId="0"/>
    <xf numFmtId="0" fontId="29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177" fontId="39" fillId="0" borderId="0"/>
    <xf numFmtId="0" fontId="29" fillId="1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</cellStyleXfs>
  <cellXfs count="24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3" fillId="2" borderId="0" xfId="0" applyNumberFormat="1" applyFont="1" applyFill="1" applyBorder="1" applyAlignment="1"/>
    <xf numFmtId="180" fontId="4" fillId="2" borderId="2" xfId="0" applyNumberFormat="1" applyFont="1" applyFill="1" applyBorder="1" applyAlignment="1">
      <alignment horizontal="center"/>
    </xf>
    <xf numFmtId="180" fontId="0" fillId="2" borderId="2" xfId="0" applyNumberFormat="1" applyFont="1" applyFill="1" applyBorder="1" applyAlignment="1">
      <alignment horizontal="center"/>
    </xf>
    <xf numFmtId="39" fontId="5" fillId="2" borderId="2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81" fontId="3" fillId="3" borderId="3" xfId="0" applyNumberFormat="1" applyFont="1" applyFill="1" applyBorder="1" applyAlignment="1" applyProtection="1">
      <alignment horizontal="center"/>
    </xf>
    <xf numFmtId="181" fontId="3" fillId="3" borderId="4" xfId="0" applyNumberFormat="1" applyFont="1" applyFill="1" applyBorder="1" applyAlignment="1" applyProtection="1">
      <alignment horizontal="center"/>
    </xf>
    <xf numFmtId="181" fontId="3" fillId="3" borderId="5" xfId="0" applyNumberFormat="1" applyFont="1" applyFill="1" applyBorder="1" applyAlignment="1" applyProtection="1">
      <alignment horizontal="center"/>
    </xf>
    <xf numFmtId="181" fontId="3" fillId="3" borderId="6" xfId="0" applyNumberFormat="1" applyFont="1" applyFill="1" applyBorder="1" applyAlignment="1" applyProtection="1">
      <alignment horizontal="center"/>
    </xf>
    <xf numFmtId="0" fontId="0" fillId="3" borderId="7" xfId="0" applyFill="1" applyBorder="1" applyAlignment="1">
      <alignment horizontal="center"/>
    </xf>
    <xf numFmtId="39" fontId="5" fillId="3" borderId="1" xfId="0" applyNumberFormat="1" applyFont="1" applyFill="1" applyBorder="1" applyAlignment="1" applyProtection="1">
      <alignment horizontal="center"/>
    </xf>
    <xf numFmtId="39" fontId="5" fillId="3" borderId="0" xfId="0" applyNumberFormat="1" applyFont="1" applyFill="1" applyBorder="1" applyAlignment="1" applyProtection="1">
      <alignment horizontal="center"/>
    </xf>
    <xf numFmtId="39" fontId="5" fillId="3" borderId="8" xfId="0" applyNumberFormat="1" applyFont="1" applyFill="1" applyBorder="1" applyAlignment="1" applyProtection="1">
      <alignment horizontal="center"/>
    </xf>
    <xf numFmtId="181" fontId="5" fillId="3" borderId="9" xfId="0" applyNumberFormat="1" applyFont="1" applyFill="1" applyBorder="1" applyAlignment="1" applyProtection="1">
      <alignment horizontal="center"/>
    </xf>
    <xf numFmtId="0" fontId="0" fillId="2" borderId="10" xfId="0" applyFill="1" applyBorder="1" applyAlignment="1">
      <alignment horizontal="center"/>
    </xf>
    <xf numFmtId="182" fontId="6" fillId="0" borderId="11" xfId="0" applyNumberFormat="1" applyFont="1" applyFill="1" applyBorder="1" applyAlignment="1" applyProtection="1">
      <alignment horizontal="center"/>
    </xf>
    <xf numFmtId="180" fontId="5" fillId="0" borderId="11" xfId="0" applyNumberFormat="1" applyFont="1" applyFill="1" applyBorder="1" applyAlignment="1" applyProtection="1">
      <alignment horizontal="center"/>
    </xf>
    <xf numFmtId="180" fontId="5" fillId="0" borderId="12" xfId="0" applyNumberFormat="1" applyFont="1" applyFill="1" applyBorder="1" applyAlignment="1" applyProtection="1">
      <alignment horizontal="center"/>
    </xf>
    <xf numFmtId="0" fontId="7" fillId="2" borderId="13" xfId="0" applyNumberFormat="1" applyFont="1" applyFill="1" applyBorder="1" applyAlignment="1">
      <alignment horizontal="center"/>
    </xf>
    <xf numFmtId="182" fontId="6" fillId="0" borderId="0" xfId="0" applyNumberFormat="1" applyFont="1" applyFill="1" applyBorder="1" applyAlignment="1" applyProtection="1">
      <alignment horizontal="center"/>
    </xf>
    <xf numFmtId="180" fontId="5" fillId="0" borderId="0" xfId="0" applyNumberFormat="1" applyFont="1" applyFill="1" applyBorder="1" applyAlignment="1" applyProtection="1">
      <alignment horizontal="center"/>
    </xf>
    <xf numFmtId="180" fontId="5" fillId="0" borderId="14" xfId="0" applyNumberFormat="1" applyFont="1" applyFill="1" applyBorder="1" applyAlignment="1" applyProtection="1">
      <alignment horizontal="center"/>
    </xf>
    <xf numFmtId="0" fontId="7" fillId="2" borderId="1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80" fontId="3" fillId="2" borderId="4" xfId="0" applyNumberFormat="1" applyFont="1" applyFill="1" applyBorder="1" applyAlignment="1" applyProtection="1">
      <alignment horizontal="center"/>
    </xf>
    <xf numFmtId="180" fontId="5" fillId="2" borderId="4" xfId="0" applyNumberFormat="1" applyFont="1" applyFill="1" applyBorder="1" applyAlignment="1" applyProtection="1">
      <alignment horizontal="center"/>
    </xf>
    <xf numFmtId="0" fontId="0" fillId="2" borderId="1" xfId="0" applyFill="1" applyBorder="1" applyAlignment="1">
      <alignment horizontal="center"/>
    </xf>
    <xf numFmtId="39" fontId="5" fillId="2" borderId="0" xfId="0" applyNumberFormat="1" applyFont="1" applyFill="1" applyBorder="1" applyAlignment="1" applyProtection="1">
      <alignment horizontal="center"/>
    </xf>
    <xf numFmtId="181" fontId="5" fillId="2" borderId="0" xfId="0" applyNumberFormat="1" applyFont="1" applyFill="1" applyBorder="1" applyAlignment="1" applyProtection="1">
      <alignment horizontal="center"/>
    </xf>
    <xf numFmtId="39" fontId="5" fillId="2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39" fontId="3" fillId="2" borderId="0" xfId="0" applyNumberFormat="1" applyFont="1" applyFill="1" applyBorder="1" applyAlignment="1">
      <alignment horizontal="right"/>
    </xf>
    <xf numFmtId="180" fontId="3" fillId="2" borderId="0" xfId="0" applyNumberFormat="1" applyFont="1" applyFill="1" applyBorder="1" applyAlignment="1">
      <alignment horizontal="center"/>
    </xf>
    <xf numFmtId="39" fontId="3" fillId="2" borderId="0" xfId="0" applyNumberFormat="1" applyFont="1" applyFill="1" applyBorder="1" applyAlignment="1">
      <alignment horizontal="left"/>
    </xf>
    <xf numFmtId="0" fontId="0" fillId="2" borderId="15" xfId="0" applyFill="1" applyBorder="1" applyAlignment="1">
      <alignment horizontal="center"/>
    </xf>
    <xf numFmtId="39" fontId="3" fillId="2" borderId="2" xfId="0" applyNumberFormat="1" applyFont="1" applyFill="1" applyBorder="1" applyAlignment="1">
      <alignment horizontal="center"/>
    </xf>
    <xf numFmtId="180" fontId="5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80" fontId="0" fillId="2" borderId="2" xfId="0" applyNumberFormat="1" applyFill="1" applyBorder="1" applyAlignment="1">
      <alignment horizontal="center"/>
    </xf>
    <xf numFmtId="183" fontId="3" fillId="2" borderId="2" xfId="0" applyNumberFormat="1" applyFont="1" applyFill="1" applyBorder="1" applyAlignment="1">
      <alignment horizontal="center" vertical="center"/>
    </xf>
    <xf numFmtId="181" fontId="3" fillId="3" borderId="16" xfId="0" applyNumberFormat="1" applyFont="1" applyFill="1" applyBorder="1" applyAlignment="1" applyProtection="1">
      <alignment horizontal="center"/>
    </xf>
    <xf numFmtId="39" fontId="3" fillId="3" borderId="17" xfId="0" applyNumberFormat="1" applyFont="1" applyFill="1" applyBorder="1" applyAlignment="1">
      <alignment horizontal="center"/>
    </xf>
    <xf numFmtId="39" fontId="3" fillId="3" borderId="6" xfId="0" applyNumberFormat="1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181" fontId="5" fillId="3" borderId="18" xfId="0" applyNumberFormat="1" applyFont="1" applyFill="1" applyBorder="1" applyAlignment="1" applyProtection="1">
      <alignment horizontal="center"/>
    </xf>
    <xf numFmtId="49" fontId="5" fillId="3" borderId="7" xfId="0" applyNumberFormat="1" applyFont="1" applyFill="1" applyBorder="1" applyAlignment="1">
      <alignment horizontal="center"/>
    </xf>
    <xf numFmtId="39" fontId="5" fillId="3" borderId="7" xfId="0" applyNumberFormat="1" applyFont="1" applyFill="1" applyBorder="1" applyAlignment="1">
      <alignment horizontal="center"/>
    </xf>
    <xf numFmtId="49" fontId="5" fillId="3" borderId="19" xfId="0" applyNumberFormat="1" applyFont="1" applyFill="1" applyBorder="1" applyAlignment="1">
      <alignment horizontal="center"/>
    </xf>
    <xf numFmtId="49" fontId="5" fillId="3" borderId="20" xfId="0" applyNumberFormat="1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80" fontId="9" fillId="0" borderId="21" xfId="0" applyNumberFormat="1" applyFont="1" applyFill="1" applyBorder="1" applyAlignment="1" applyProtection="1">
      <alignment horizontal="center"/>
    </xf>
    <xf numFmtId="184" fontId="5" fillId="0" borderId="11" xfId="2" applyNumberFormat="1" applyFont="1" applyFill="1" applyBorder="1" applyAlignment="1">
      <alignment horizontal="center"/>
    </xf>
    <xf numFmtId="180" fontId="5" fillId="0" borderId="22" xfId="0" applyNumberFormat="1" applyFont="1" applyFill="1" applyBorder="1" applyAlignment="1" applyProtection="1">
      <alignment horizontal="center"/>
    </xf>
    <xf numFmtId="180" fontId="5" fillId="0" borderId="23" xfId="2" applyNumberFormat="1" applyFont="1" applyFill="1" applyBorder="1" applyAlignment="1">
      <alignment horizontal="center"/>
    </xf>
    <xf numFmtId="180" fontId="10" fillId="0" borderId="22" xfId="0" applyNumberFormat="1" applyFont="1" applyFill="1" applyBorder="1" applyAlignment="1">
      <alignment horizontal="center"/>
    </xf>
    <xf numFmtId="180" fontId="10" fillId="0" borderId="21" xfId="0" applyNumberFormat="1" applyFont="1" applyFill="1" applyBorder="1" applyAlignment="1">
      <alignment horizontal="center"/>
    </xf>
    <xf numFmtId="180" fontId="5" fillId="0" borderId="24" xfId="0" applyNumberFormat="1" applyFont="1" applyFill="1" applyBorder="1" applyAlignment="1" applyProtection="1">
      <alignment horizontal="center"/>
    </xf>
    <xf numFmtId="180" fontId="11" fillId="0" borderId="0" xfId="2" applyNumberFormat="1" applyFont="1" applyFill="1" applyBorder="1" applyAlignment="1">
      <alignment horizontal="center"/>
    </xf>
    <xf numFmtId="2" fontId="11" fillId="0" borderId="1" xfId="2" applyNumberFormat="1" applyFont="1" applyFill="1" applyBorder="1" applyAlignment="1">
      <alignment horizontal="center"/>
    </xf>
    <xf numFmtId="180" fontId="3" fillId="0" borderId="13" xfId="2" applyNumberFormat="1" applyFont="1" applyFill="1" applyBorder="1" applyAlignment="1">
      <alignment horizontal="center"/>
    </xf>
    <xf numFmtId="180" fontId="5" fillId="0" borderId="25" xfId="2" applyNumberFormat="1" applyFont="1" applyFill="1" applyBorder="1" applyAlignment="1">
      <alignment horizontal="center"/>
    </xf>
    <xf numFmtId="180" fontId="10" fillId="0" borderId="1" xfId="0" applyNumberFormat="1" applyFont="1" applyFill="1" applyBorder="1" applyAlignment="1">
      <alignment horizontal="center"/>
    </xf>
    <xf numFmtId="180" fontId="12" fillId="0" borderId="24" xfId="0" applyNumberFormat="1" applyFont="1" applyFill="1" applyBorder="1" applyAlignment="1">
      <alignment horizontal="center"/>
    </xf>
    <xf numFmtId="0" fontId="0" fillId="2" borderId="0" xfId="0" applyNumberFormat="1" applyFill="1"/>
    <xf numFmtId="180" fontId="3" fillId="2" borderId="4" xfId="0" applyNumberFormat="1" applyFont="1" applyFill="1" applyBorder="1" applyAlignment="1">
      <alignment horizontal="center"/>
    </xf>
    <xf numFmtId="2" fontId="3" fillId="2" borderId="4" xfId="2" applyNumberFormat="1" applyFont="1" applyFill="1" applyBorder="1" applyAlignment="1">
      <alignment horizontal="center"/>
    </xf>
    <xf numFmtId="180" fontId="3" fillId="2" borderId="4" xfId="2" applyNumberFormat="1" applyFont="1" applyFill="1" applyBorder="1" applyAlignment="1">
      <alignment horizontal="center"/>
    </xf>
    <xf numFmtId="0" fontId="0" fillId="2" borderId="4" xfId="0" applyFill="1" applyBorder="1"/>
    <xf numFmtId="0" fontId="0" fillId="2" borderId="16" xfId="0" applyFill="1" applyBorder="1"/>
    <xf numFmtId="39" fontId="5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24" xfId="0" applyFill="1" applyBorder="1"/>
    <xf numFmtId="185" fontId="3" fillId="2" borderId="0" xfId="0" applyNumberFormat="1" applyFont="1" applyFill="1" applyBorder="1" applyAlignment="1">
      <alignment horizontal="center"/>
    </xf>
    <xf numFmtId="181" fontId="5" fillId="2" borderId="2" xfId="0" applyNumberFormat="1" applyFont="1" applyFill="1" applyBorder="1" applyAlignment="1" applyProtection="1">
      <alignment horizontal="center"/>
    </xf>
    <xf numFmtId="39" fontId="5" fillId="2" borderId="2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26" xfId="0" applyFill="1" applyBorder="1"/>
    <xf numFmtId="180" fontId="0" fillId="2" borderId="0" xfId="0" applyNumberFormat="1" applyFill="1"/>
    <xf numFmtId="180" fontId="13" fillId="2" borderId="0" xfId="0" applyNumberFormat="1" applyFont="1" applyFill="1"/>
    <xf numFmtId="0" fontId="14" fillId="2" borderId="0" xfId="0" applyFont="1" applyFill="1"/>
    <xf numFmtId="180" fontId="10" fillId="0" borderId="15" xfId="0" applyNumberFormat="1" applyFont="1" applyFill="1" applyBorder="1" applyAlignment="1">
      <alignment horizontal="center"/>
    </xf>
    <xf numFmtId="186" fontId="5" fillId="2" borderId="2" xfId="0" applyNumberFormat="1" applyFont="1" applyFill="1" applyBorder="1" applyAlignment="1" applyProtection="1">
      <alignment horizontal="center"/>
    </xf>
    <xf numFmtId="0" fontId="15" fillId="2" borderId="0" xfId="0" applyNumberFormat="1" applyFont="1" applyFill="1" applyBorder="1" applyAlignment="1"/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181" fontId="5" fillId="3" borderId="0" xfId="0" applyNumberFormat="1" applyFont="1" applyFill="1" applyBorder="1" applyAlignment="1" applyProtection="1">
      <alignment horizontal="center"/>
    </xf>
    <xf numFmtId="182" fontId="11" fillId="0" borderId="11" xfId="0" applyNumberFormat="1" applyFont="1" applyFill="1" applyBorder="1" applyAlignment="1" applyProtection="1">
      <alignment horizontal="center"/>
    </xf>
    <xf numFmtId="182" fontId="11" fillId="0" borderId="0" xfId="0" applyNumberFormat="1" applyFont="1" applyFill="1" applyBorder="1" applyAlignment="1" applyProtection="1">
      <alignment horizontal="center"/>
    </xf>
    <xf numFmtId="182" fontId="11" fillId="0" borderId="1" xfId="0" applyNumberFormat="1" applyFont="1" applyFill="1" applyBorder="1" applyAlignment="1" applyProtection="1">
      <alignment horizontal="center"/>
    </xf>
    <xf numFmtId="0" fontId="7" fillId="2" borderId="27" xfId="0" applyFont="1" applyFill="1" applyBorder="1" applyAlignment="1">
      <alignment horizontal="center"/>
    </xf>
    <xf numFmtId="182" fontId="6" fillId="0" borderId="15" xfId="0" applyNumberFormat="1" applyFont="1" applyFill="1" applyBorder="1" applyAlignment="1" applyProtection="1">
      <alignment horizontal="center"/>
    </xf>
    <xf numFmtId="182" fontId="6" fillId="0" borderId="2" xfId="0" applyNumberFormat="1" applyFont="1" applyFill="1" applyBorder="1" applyAlignment="1" applyProtection="1">
      <alignment horizontal="center"/>
    </xf>
    <xf numFmtId="180" fontId="5" fillId="0" borderId="2" xfId="0" applyNumberFormat="1" applyFont="1" applyFill="1" applyBorder="1" applyAlignment="1" applyProtection="1">
      <alignment horizontal="center"/>
    </xf>
    <xf numFmtId="181" fontId="5" fillId="3" borderId="24" xfId="0" applyNumberFormat="1" applyFont="1" applyFill="1" applyBorder="1" applyAlignment="1" applyProtection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80" fontId="5" fillId="0" borderId="21" xfId="0" applyNumberFormat="1" applyFont="1" applyFill="1" applyBorder="1" applyAlignment="1" applyProtection="1">
      <alignment horizontal="center"/>
    </xf>
    <xf numFmtId="180" fontId="7" fillId="0" borderId="11" xfId="0" applyNumberFormat="1" applyFont="1" applyFill="1" applyBorder="1" applyAlignment="1">
      <alignment horizontal="center"/>
    </xf>
    <xf numFmtId="180" fontId="5" fillId="0" borderId="10" xfId="0" applyNumberFormat="1" applyFont="1" applyFill="1" applyBorder="1" applyAlignment="1" applyProtection="1">
      <alignment horizontal="center"/>
    </xf>
    <xf numFmtId="180" fontId="5" fillId="0" borderId="10" xfId="2" applyNumberFormat="1" applyFont="1" applyFill="1" applyBorder="1" applyAlignment="1">
      <alignment horizontal="center"/>
    </xf>
    <xf numFmtId="180" fontId="7" fillId="0" borderId="22" xfId="0" applyNumberFormat="1" applyFont="1" applyFill="1" applyBorder="1" applyAlignment="1">
      <alignment horizontal="center"/>
    </xf>
    <xf numFmtId="180" fontId="7" fillId="0" borderId="21" xfId="0" applyNumberFormat="1" applyFont="1" applyFill="1" applyBorder="1" applyAlignment="1">
      <alignment horizontal="center"/>
    </xf>
    <xf numFmtId="180" fontId="3" fillId="2" borderId="13" xfId="2" applyNumberFormat="1" applyFont="1" applyFill="1" applyBorder="1" applyAlignment="1">
      <alignment horizontal="center"/>
    </xf>
    <xf numFmtId="180" fontId="12" fillId="0" borderId="1" xfId="0" applyNumberFormat="1" applyFont="1" applyFill="1" applyBorder="1" applyAlignment="1">
      <alignment horizontal="center"/>
    </xf>
    <xf numFmtId="180" fontId="12" fillId="2" borderId="1" xfId="0" applyNumberFormat="1" applyFont="1" applyFill="1" applyBorder="1" applyAlignment="1">
      <alignment horizontal="center"/>
    </xf>
    <xf numFmtId="180" fontId="5" fillId="0" borderId="26" xfId="0" applyNumberFormat="1" applyFont="1" applyFill="1" applyBorder="1" applyAlignment="1" applyProtection="1">
      <alignment horizontal="center"/>
    </xf>
    <xf numFmtId="180" fontId="3" fillId="0" borderId="27" xfId="2" applyNumberFormat="1" applyFont="1" applyFill="1" applyBorder="1" applyAlignment="1">
      <alignment horizontal="center"/>
    </xf>
    <xf numFmtId="180" fontId="5" fillId="0" borderId="27" xfId="2" applyNumberFormat="1" applyFont="1" applyFill="1" applyBorder="1" applyAlignment="1">
      <alignment horizontal="center"/>
    </xf>
    <xf numFmtId="180" fontId="12" fillId="0" borderId="26" xfId="0" applyNumberFormat="1" applyFont="1" applyFill="1" applyBorder="1" applyAlignment="1">
      <alignment horizontal="center"/>
    </xf>
    <xf numFmtId="0" fontId="16" fillId="2" borderId="0" xfId="0" applyFont="1" applyFill="1" applyAlignment="1"/>
    <xf numFmtId="180" fontId="0" fillId="0" borderId="0" xfId="0" applyNumberFormat="1" applyFill="1"/>
    <xf numFmtId="182" fontId="17" fillId="0" borderId="0" xfId="0" applyNumberFormat="1" applyFont="1" applyFill="1" applyBorder="1" applyAlignment="1" applyProtection="1">
      <alignment horizontal="center"/>
    </xf>
    <xf numFmtId="180" fontId="17" fillId="0" borderId="0" xfId="0" applyNumberFormat="1" applyFont="1" applyFill="1" applyBorder="1" applyAlignment="1" applyProtection="1">
      <alignment horizontal="center"/>
    </xf>
    <xf numFmtId="180" fontId="17" fillId="0" borderId="14" xfId="0" applyNumberFormat="1" applyFont="1" applyFill="1" applyBorder="1" applyAlignment="1" applyProtection="1">
      <alignment horizontal="center"/>
    </xf>
    <xf numFmtId="0" fontId="8" fillId="3" borderId="3" xfId="0" applyFont="1" applyFill="1" applyBorder="1" applyAlignment="1"/>
    <xf numFmtId="0" fontId="8" fillId="3" borderId="16" xfId="0" applyFont="1" applyFill="1" applyBorder="1" applyAlignment="1"/>
    <xf numFmtId="184" fontId="18" fillId="0" borderId="10" xfId="2" applyNumberFormat="1" applyFont="1" applyFill="1" applyBorder="1" applyAlignment="1">
      <alignment horizontal="center"/>
    </xf>
    <xf numFmtId="180" fontId="12" fillId="2" borderId="24" xfId="0" applyNumberFormat="1" applyFont="1" applyFill="1" applyBorder="1" applyAlignment="1">
      <alignment horizontal="center"/>
    </xf>
    <xf numFmtId="180" fontId="17" fillId="0" borderId="24" xfId="0" applyNumberFormat="1" applyFont="1" applyFill="1" applyBorder="1" applyAlignment="1" applyProtection="1">
      <alignment horizontal="center"/>
    </xf>
    <xf numFmtId="180" fontId="17" fillId="0" borderId="0" xfId="2" applyNumberFormat="1" applyFont="1" applyFill="1" applyBorder="1" applyAlignment="1">
      <alignment horizontal="center"/>
    </xf>
    <xf numFmtId="2" fontId="17" fillId="0" borderId="1" xfId="2" applyNumberFormat="1" applyFont="1" applyFill="1" applyBorder="1" applyAlignment="1">
      <alignment horizontal="center"/>
    </xf>
    <xf numFmtId="180" fontId="19" fillId="2" borderId="13" xfId="2" applyNumberFormat="1" applyFont="1" applyFill="1" applyBorder="1" applyAlignment="1">
      <alignment horizontal="center"/>
    </xf>
    <xf numFmtId="180" fontId="17" fillId="0" borderId="25" xfId="2" applyNumberFormat="1" applyFont="1" applyFill="1" applyBorder="1" applyAlignment="1">
      <alignment horizontal="center"/>
    </xf>
    <xf numFmtId="180" fontId="20" fillId="2" borderId="1" xfId="0" applyNumberFormat="1" applyFont="1" applyFill="1" applyBorder="1" applyAlignment="1">
      <alignment horizontal="center"/>
    </xf>
    <xf numFmtId="180" fontId="20" fillId="2" borderId="24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0" fillId="0" borderId="0" xfId="0" applyFill="1"/>
    <xf numFmtId="181" fontId="3" fillId="3" borderId="3" xfId="0" applyNumberFormat="1" applyFont="1" applyFill="1" applyBorder="1" applyAlignment="1" applyProtection="1"/>
    <xf numFmtId="39" fontId="5" fillId="3" borderId="20" xfId="0" applyNumberFormat="1" applyFont="1" applyFill="1" applyBorder="1" applyAlignment="1">
      <alignment horizontal="center"/>
    </xf>
    <xf numFmtId="180" fontId="5" fillId="0" borderId="23" xfId="0" applyNumberFormat="1" applyFont="1" applyFill="1" applyBorder="1" applyAlignment="1" applyProtection="1">
      <alignment horizontal="center"/>
    </xf>
    <xf numFmtId="180" fontId="11" fillId="0" borderId="25" xfId="2" applyNumberFormat="1" applyFont="1" applyFill="1" applyBorder="1" applyAlignment="1">
      <alignment horizontal="center"/>
    </xf>
    <xf numFmtId="180" fontId="19" fillId="0" borderId="13" xfId="2" applyNumberFormat="1" applyFont="1" applyFill="1" applyBorder="1" applyAlignment="1">
      <alignment horizontal="center"/>
    </xf>
    <xf numFmtId="180" fontId="20" fillId="0" borderId="1" xfId="0" applyNumberFormat="1" applyFont="1" applyFill="1" applyBorder="1" applyAlignment="1">
      <alignment horizontal="center"/>
    </xf>
    <xf numFmtId="180" fontId="20" fillId="0" borderId="24" xfId="0" applyNumberFormat="1" applyFont="1" applyFill="1" applyBorder="1" applyAlignment="1">
      <alignment horizontal="center"/>
    </xf>
    <xf numFmtId="185" fontId="3" fillId="4" borderId="0" xfId="0" applyNumberFormat="1" applyFont="1" applyFill="1" applyBorder="1" applyAlignment="1">
      <alignment horizontal="center"/>
    </xf>
    <xf numFmtId="186" fontId="5" fillId="4" borderId="2" xfId="0" applyNumberFormat="1" applyFont="1" applyFill="1" applyBorder="1" applyAlignment="1" applyProtection="1">
      <alignment horizontal="center"/>
    </xf>
    <xf numFmtId="0" fontId="8" fillId="2" borderId="0" xfId="0" applyFont="1" applyFill="1"/>
    <xf numFmtId="0" fontId="0" fillId="2" borderId="8" xfId="0" applyFill="1" applyBorder="1"/>
    <xf numFmtId="0" fontId="10" fillId="2" borderId="0" xfId="0" applyFont="1" applyFill="1"/>
    <xf numFmtId="0" fontId="10" fillId="2" borderId="8" xfId="0" applyFont="1" applyFill="1" applyBorder="1"/>
    <xf numFmtId="182" fontId="8" fillId="2" borderId="0" xfId="0" applyNumberFormat="1" applyFont="1" applyFill="1"/>
    <xf numFmtId="182" fontId="5" fillId="0" borderId="11" xfId="0" applyNumberFormat="1" applyFont="1" applyFill="1" applyBorder="1" applyAlignment="1" applyProtection="1">
      <alignment horizontal="center"/>
    </xf>
    <xf numFmtId="180" fontId="10" fillId="0" borderId="26" xfId="0" applyNumberFormat="1" applyFont="1" applyFill="1" applyBorder="1" applyAlignment="1">
      <alignment horizontal="center"/>
    </xf>
    <xf numFmtId="180" fontId="7" fillId="2" borderId="2" xfId="0" applyNumberFormat="1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80" fontId="0" fillId="0" borderId="22" xfId="0" applyNumberFormat="1" applyFont="1" applyFill="1" applyBorder="1" applyAlignment="1">
      <alignment horizontal="center"/>
    </xf>
    <xf numFmtId="180" fontId="0" fillId="0" borderId="21" xfId="0" applyNumberFormat="1" applyFont="1" applyFill="1" applyBorder="1" applyAlignment="1">
      <alignment horizontal="center"/>
    </xf>
    <xf numFmtId="180" fontId="10" fillId="0" borderId="24" xfId="0" applyNumberFormat="1" applyFont="1" applyFill="1" applyBorder="1" applyAlignment="1">
      <alignment horizontal="center"/>
    </xf>
    <xf numFmtId="180" fontId="5" fillId="2" borderId="11" xfId="0" applyNumberFormat="1" applyFont="1" applyFill="1" applyBorder="1" applyAlignment="1" applyProtection="1">
      <alignment horizontal="center"/>
    </xf>
    <xf numFmtId="180" fontId="5" fillId="2" borderId="12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180" fontId="0" fillId="2" borderId="0" xfId="0" applyNumberFormat="1" applyFill="1" applyAlignment="1">
      <alignment horizontal="center"/>
    </xf>
    <xf numFmtId="39" fontId="3" fillId="3" borderId="3" xfId="0" applyNumberFormat="1" applyFont="1" applyFill="1" applyBorder="1" applyAlignment="1">
      <alignment horizontal="center"/>
    </xf>
    <xf numFmtId="49" fontId="5" fillId="3" borderId="13" xfId="0" applyNumberFormat="1" applyFont="1" applyFill="1" applyBorder="1" applyAlignment="1">
      <alignment horizontal="center"/>
    </xf>
    <xf numFmtId="180" fontId="9" fillId="2" borderId="21" xfId="0" applyNumberFormat="1" applyFont="1" applyFill="1" applyBorder="1" applyAlignment="1" applyProtection="1">
      <alignment horizontal="center"/>
    </xf>
    <xf numFmtId="180" fontId="3" fillId="2" borderId="10" xfId="2" applyNumberFormat="1" applyFont="1" applyFill="1" applyBorder="1" applyAlignment="1">
      <alignment horizontal="center"/>
    </xf>
    <xf numFmtId="180" fontId="3" fillId="0" borderId="1" xfId="2" applyNumberFormat="1" applyFont="1" applyFill="1" applyBorder="1" applyAlignment="1">
      <alignment horizontal="center"/>
    </xf>
    <xf numFmtId="180" fontId="5" fillId="0" borderId="13" xfId="2" applyNumberFormat="1" applyFont="1" applyFill="1" applyBorder="1" applyAlignment="1">
      <alignment horizontal="center"/>
    </xf>
    <xf numFmtId="180" fontId="19" fillId="0" borderId="1" xfId="2" applyNumberFormat="1" applyFont="1" applyFill="1" applyBorder="1" applyAlignment="1">
      <alignment horizontal="center"/>
    </xf>
    <xf numFmtId="180" fontId="17" fillId="0" borderId="13" xfId="2" applyNumberFormat="1" applyFont="1" applyFill="1" applyBorder="1" applyAlignment="1">
      <alignment horizontal="center"/>
    </xf>
    <xf numFmtId="0" fontId="21" fillId="2" borderId="0" xfId="0" applyFont="1" applyFill="1" applyAlignment="1"/>
    <xf numFmtId="0" fontId="22" fillId="2" borderId="0" xfId="0" applyFont="1" applyFill="1" applyAlignment="1"/>
    <xf numFmtId="187" fontId="0" fillId="3" borderId="29" xfId="0" applyNumberFormat="1" applyFill="1" applyBorder="1"/>
    <xf numFmtId="187" fontId="8" fillId="3" borderId="6" xfId="0" applyNumberFormat="1" applyFont="1" applyFill="1" applyBorder="1" applyAlignment="1">
      <alignment horizontal="center"/>
    </xf>
    <xf numFmtId="187" fontId="8" fillId="3" borderId="5" xfId="0" applyNumberFormat="1" applyFont="1" applyFill="1" applyBorder="1" applyAlignment="1">
      <alignment horizontal="center"/>
    </xf>
    <xf numFmtId="187" fontId="0" fillId="3" borderId="30" xfId="0" applyNumberFormat="1" applyFill="1" applyBorder="1"/>
    <xf numFmtId="187" fontId="0" fillId="3" borderId="31" xfId="0" applyNumberFormat="1" applyFill="1" applyBorder="1" applyAlignment="1">
      <alignment horizontal="center"/>
    </xf>
    <xf numFmtId="187" fontId="0" fillId="3" borderId="32" xfId="0" applyNumberFormat="1" applyFill="1" applyBorder="1" applyAlignment="1">
      <alignment horizontal="center"/>
    </xf>
    <xf numFmtId="187" fontId="0" fillId="2" borderId="33" xfId="0" applyNumberFormat="1" applyFill="1" applyBorder="1"/>
    <xf numFmtId="187" fontId="7" fillId="2" borderId="14" xfId="0" applyNumberFormat="1" applyFont="1" applyFill="1" applyBorder="1" applyAlignment="1">
      <alignment horizontal="center"/>
    </xf>
    <xf numFmtId="187" fontId="7" fillId="2" borderId="25" xfId="0" applyNumberFormat="1" applyFont="1" applyFill="1" applyBorder="1" applyAlignment="1">
      <alignment horizontal="center"/>
    </xf>
    <xf numFmtId="187" fontId="7" fillId="2" borderId="25" xfId="2" applyNumberFormat="1" applyFont="1" applyFill="1" applyBorder="1" applyAlignment="1">
      <alignment horizontal="center"/>
    </xf>
    <xf numFmtId="180" fontId="5" fillId="2" borderId="0" xfId="0" applyNumberFormat="1" applyFont="1" applyFill="1" applyBorder="1" applyAlignment="1">
      <alignment horizontal="center"/>
    </xf>
    <xf numFmtId="176" fontId="7" fillId="2" borderId="14" xfId="0" applyNumberFormat="1" applyFont="1" applyFill="1" applyBorder="1" applyAlignment="1">
      <alignment horizontal="center"/>
    </xf>
    <xf numFmtId="187" fontId="0" fillId="0" borderId="33" xfId="0" applyNumberFormat="1" applyFill="1" applyBorder="1"/>
    <xf numFmtId="187" fontId="0" fillId="2" borderId="30" xfId="0" applyNumberFormat="1" applyFill="1" applyBorder="1"/>
    <xf numFmtId="187" fontId="8" fillId="2" borderId="34" xfId="0" applyNumberFormat="1" applyFont="1" applyFill="1" applyBorder="1"/>
    <xf numFmtId="187" fontId="23" fillId="2" borderId="35" xfId="0" applyNumberFormat="1" applyFont="1" applyFill="1" applyBorder="1" applyAlignment="1">
      <alignment horizontal="center"/>
    </xf>
    <xf numFmtId="187" fontId="23" fillId="2" borderId="36" xfId="0" applyNumberFormat="1" applyFont="1" applyFill="1" applyBorder="1" applyAlignment="1">
      <alignment horizontal="center"/>
    </xf>
    <xf numFmtId="187" fontId="23" fillId="2" borderId="37" xfId="2" applyNumberFormat="1" applyFont="1" applyFill="1" applyBorder="1" applyAlignment="1">
      <alignment horizontal="center"/>
    </xf>
    <xf numFmtId="176" fontId="23" fillId="2" borderId="36" xfId="0" applyNumberFormat="1" applyFont="1" applyFill="1" applyBorder="1" applyAlignment="1">
      <alignment horizontal="center"/>
    </xf>
    <xf numFmtId="187" fontId="7" fillId="2" borderId="6" xfId="2" applyNumberFormat="1" applyFont="1" applyFill="1" applyBorder="1" applyAlignment="1">
      <alignment horizontal="center"/>
    </xf>
    <xf numFmtId="187" fontId="7" fillId="2" borderId="5" xfId="2" applyNumberFormat="1" applyFont="1" applyFill="1" applyBorder="1" applyAlignment="1">
      <alignment horizontal="center"/>
    </xf>
    <xf numFmtId="187" fontId="7" fillId="2" borderId="14" xfId="2" applyNumberFormat="1" applyFont="1" applyFill="1" applyBorder="1" applyAlignment="1">
      <alignment horizontal="center"/>
    </xf>
    <xf numFmtId="187" fontId="7" fillId="2" borderId="31" xfId="0" applyNumberFormat="1" applyFont="1" applyFill="1" applyBorder="1" applyAlignment="1">
      <alignment horizontal="center"/>
    </xf>
    <xf numFmtId="187" fontId="7" fillId="2" borderId="31" xfId="2" applyNumberFormat="1" applyFont="1" applyFill="1" applyBorder="1" applyAlignment="1">
      <alignment horizontal="center"/>
    </xf>
    <xf numFmtId="187" fontId="7" fillId="2" borderId="32" xfId="2" applyNumberFormat="1" applyFont="1" applyFill="1" applyBorder="1" applyAlignment="1">
      <alignment horizontal="center"/>
    </xf>
    <xf numFmtId="187" fontId="23" fillId="2" borderId="36" xfId="2" applyNumberFormat="1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5" fillId="2" borderId="0" xfId="0" applyFont="1" applyFill="1" applyAlignment="1">
      <alignment horizontal="left"/>
    </xf>
    <xf numFmtId="0" fontId="26" fillId="2" borderId="8" xfId="0" applyFont="1" applyFill="1" applyBorder="1" applyAlignment="1" applyProtection="1">
      <alignment wrapText="1"/>
    </xf>
    <xf numFmtId="0" fontId="26" fillId="2" borderId="8" xfId="0" applyFont="1" applyFill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27" fillId="0" borderId="0" xfId="0" applyFont="1" applyAlignment="1" applyProtection="1">
      <alignment wrapText="1"/>
    </xf>
    <xf numFmtId="1" fontId="26" fillId="2" borderId="0" xfId="0" applyNumberFormat="1" applyFont="1" applyFill="1" applyAlignment="1" applyProtection="1">
      <alignment horizontal="center" wrapText="1"/>
    </xf>
    <xf numFmtId="0" fontId="0" fillId="2" borderId="0" xfId="0" applyFill="1" applyAlignment="1" applyProtection="1">
      <alignment wrapText="1"/>
    </xf>
    <xf numFmtId="0" fontId="27" fillId="2" borderId="0" xfId="0" applyFont="1" applyFill="1" applyAlignment="1" applyProtection="1">
      <alignment wrapText="1"/>
    </xf>
    <xf numFmtId="1" fontId="3" fillId="2" borderId="0" xfId="0" applyNumberFormat="1" applyFont="1" applyFill="1" applyBorder="1" applyAlignment="1">
      <alignment horizontal="center" wrapText="1"/>
    </xf>
    <xf numFmtId="1" fontId="27" fillId="2" borderId="0" xfId="0" applyNumberFormat="1" applyFont="1" applyFill="1" applyAlignment="1" applyProtection="1">
      <alignment horizontal="center" wrapText="1"/>
    </xf>
    <xf numFmtId="0" fontId="28" fillId="2" borderId="0" xfId="0" applyFont="1" applyFill="1" applyAlignment="1" applyProtection="1">
      <alignment wrapText="1"/>
    </xf>
    <xf numFmtId="187" fontId="8" fillId="3" borderId="16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187" fontId="0" fillId="3" borderId="26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187" fontId="7" fillId="2" borderId="16" xfId="0" applyNumberFormat="1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187" fontId="7" fillId="2" borderId="24" xfId="0" applyNumberFormat="1" applyFont="1" applyFill="1" applyBorder="1" applyAlignment="1">
      <alignment horizontal="center"/>
    </xf>
    <xf numFmtId="8" fontId="4" fillId="2" borderId="1" xfId="0" applyNumberFormat="1" applyFont="1" applyFill="1" applyBorder="1" applyAlignment="1">
      <alignment horizontal="center"/>
    </xf>
    <xf numFmtId="8" fontId="4" fillId="2" borderId="0" xfId="0" applyNumberFormat="1" applyFont="1" applyFill="1" applyBorder="1" applyAlignment="1">
      <alignment horizontal="center"/>
    </xf>
    <xf numFmtId="8" fontId="4" fillId="2" borderId="25" xfId="0" applyNumberFormat="1" applyFont="1" applyFill="1" applyBorder="1" applyAlignment="1">
      <alignment horizontal="center"/>
    </xf>
    <xf numFmtId="180" fontId="0" fillId="0" borderId="0" xfId="0" applyNumberFormat="1" applyFill="1" applyAlignment="1">
      <alignment horizontal="center"/>
    </xf>
    <xf numFmtId="8" fontId="4" fillId="0" borderId="1" xfId="0" applyNumberFormat="1" applyFont="1" applyFill="1" applyBorder="1" applyAlignment="1">
      <alignment horizontal="center"/>
    </xf>
    <xf numFmtId="8" fontId="4" fillId="0" borderId="0" xfId="0" applyNumberFormat="1" applyFont="1" applyFill="1" applyBorder="1" applyAlignment="1">
      <alignment horizontal="center"/>
    </xf>
    <xf numFmtId="8" fontId="4" fillId="0" borderId="25" xfId="0" applyNumberFormat="1" applyFont="1" applyFill="1" applyBorder="1" applyAlignment="1">
      <alignment horizontal="center"/>
    </xf>
    <xf numFmtId="8" fontId="4" fillId="5" borderId="1" xfId="0" applyNumberFormat="1" applyFont="1" applyFill="1" applyBorder="1" applyAlignment="1">
      <alignment horizontal="center"/>
    </xf>
    <xf numFmtId="8" fontId="4" fillId="5" borderId="0" xfId="0" applyNumberFormat="1" applyFont="1" applyFill="1" applyBorder="1" applyAlignment="1">
      <alignment horizontal="center"/>
    </xf>
    <xf numFmtId="8" fontId="4" fillId="5" borderId="25" xfId="0" applyNumberFormat="1" applyFont="1" applyFill="1" applyBorder="1" applyAlignment="1">
      <alignment horizontal="center"/>
    </xf>
    <xf numFmtId="187" fontId="23" fillId="2" borderId="38" xfId="0" applyNumberFormat="1" applyFont="1" applyFill="1" applyBorder="1" applyAlignment="1">
      <alignment horizontal="center"/>
    </xf>
    <xf numFmtId="8" fontId="0" fillId="2" borderId="39" xfId="0" applyNumberFormat="1" applyFill="1" applyBorder="1" applyAlignment="1">
      <alignment horizontal="center"/>
    </xf>
    <xf numFmtId="8" fontId="0" fillId="2" borderId="40" xfId="0" applyNumberFormat="1" applyFill="1" applyBorder="1" applyAlignment="1">
      <alignment horizontal="center"/>
    </xf>
    <xf numFmtId="8" fontId="0" fillId="2" borderId="41" xfId="0" applyNumberForma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187" fontId="7" fillId="2" borderId="26" xfId="0" applyNumberFormat="1" applyFon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8" fontId="7" fillId="2" borderId="0" xfId="0" applyNumberFormat="1" applyFont="1" applyFill="1" applyBorder="1" applyAlignment="1">
      <alignment horizontal="center"/>
    </xf>
    <xf numFmtId="8" fontId="7" fillId="2" borderId="25" xfId="0" applyNumberFormat="1" applyFont="1" applyFill="1" applyBorder="1" applyAlignment="1">
      <alignment horizontal="center"/>
    </xf>
    <xf numFmtId="8" fontId="0" fillId="2" borderId="24" xfId="0" applyNumberFormat="1" applyFill="1" applyBorder="1" applyAlignment="1">
      <alignment horizontal="center"/>
    </xf>
    <xf numFmtId="8" fontId="7" fillId="0" borderId="0" xfId="0" applyNumberFormat="1" applyFont="1" applyFill="1" applyBorder="1" applyAlignment="1">
      <alignment horizontal="center"/>
    </xf>
    <xf numFmtId="8" fontId="7" fillId="0" borderId="25" xfId="0" applyNumberFormat="1" applyFont="1" applyFill="1" applyBorder="1" applyAlignment="1">
      <alignment horizontal="center"/>
    </xf>
    <xf numFmtId="8" fontId="0" fillId="0" borderId="24" xfId="0" applyNumberFormat="1" applyFill="1" applyBorder="1" applyAlignment="1">
      <alignment horizontal="center"/>
    </xf>
    <xf numFmtId="8" fontId="0" fillId="2" borderId="42" xfId="0" applyNumberFormat="1" applyFill="1" applyBorder="1" applyAlignment="1">
      <alignment horizontal="center"/>
    </xf>
    <xf numFmtId="180" fontId="5" fillId="2" borderId="12" xfId="0" applyNumberFormat="1" applyFont="1" applyFill="1" applyBorder="1" applyAlignment="1" applyProtection="1" quotePrefix="1">
      <alignment horizontal="center"/>
    </xf>
    <xf numFmtId="180" fontId="9" fillId="2" borderId="21" xfId="0" applyNumberFormat="1" applyFont="1" applyFill="1" applyBorder="1" applyAlignment="1" applyProtection="1" quotePrefix="1">
      <alignment horizontal="center"/>
    </xf>
    <xf numFmtId="184" fontId="5" fillId="0" borderId="11" xfId="2" applyNumberFormat="1" applyFont="1" applyFill="1" applyBorder="1" applyAlignment="1" quotePrefix="1">
      <alignment horizontal="center"/>
    </xf>
    <xf numFmtId="180" fontId="5" fillId="0" borderId="23" xfId="0" applyNumberFormat="1" applyFont="1" applyFill="1" applyBorder="1" applyAlignment="1" applyProtection="1" quotePrefix="1">
      <alignment horizontal="center"/>
    </xf>
    <xf numFmtId="180" fontId="5" fillId="0" borderId="22" xfId="0" applyNumberFormat="1" applyFont="1" applyFill="1" applyBorder="1" applyAlignment="1" applyProtection="1" quotePrefix="1">
      <alignment horizontal="center"/>
    </xf>
    <xf numFmtId="180" fontId="7" fillId="0" borderId="22" xfId="0" applyNumberFormat="1" applyFont="1" applyFill="1" applyBorder="1" applyAlignment="1" quotePrefix="1">
      <alignment horizontal="center"/>
    </xf>
    <xf numFmtId="180" fontId="7" fillId="0" borderId="21" xfId="0" applyNumberFormat="1" applyFont="1" applyFill="1" applyBorder="1" applyAlignment="1" quotePrefix="1">
      <alignment horizontal="center"/>
    </xf>
    <xf numFmtId="180" fontId="5" fillId="0" borderId="12" xfId="0" applyNumberFormat="1" applyFont="1" applyFill="1" applyBorder="1" applyAlignment="1" applyProtection="1" quotePrefix="1">
      <alignment horizontal="center"/>
    </xf>
    <xf numFmtId="180" fontId="9" fillId="0" borderId="21" xfId="0" applyNumberFormat="1" applyFont="1" applyFill="1" applyBorder="1" applyAlignment="1" applyProtection="1" quotePrefix="1">
      <alignment horizontal="center"/>
    </xf>
    <xf numFmtId="184" fontId="18" fillId="0" borderId="10" xfId="2" applyNumberFormat="1" applyFont="1" applyFill="1" applyBorder="1" applyAlignment="1" quotePrefix="1">
      <alignment horizontal="center"/>
    </xf>
    <xf numFmtId="180" fontId="0" fillId="0" borderId="22" xfId="0" applyNumberFormat="1" applyFont="1" applyFill="1" applyBorder="1" applyAlignment="1" quotePrefix="1">
      <alignment horizontal="center"/>
    </xf>
    <xf numFmtId="180" fontId="0" fillId="0" borderId="21" xfId="0" applyNumberFormat="1" applyFont="1" applyFill="1" applyBorder="1" applyAlignment="1" quotePrefix="1">
      <alignment horizontal="center"/>
    </xf>
    <xf numFmtId="180" fontId="5" fillId="0" borderId="21" xfId="0" applyNumberFormat="1" applyFont="1" applyFill="1" applyBorder="1" applyAlignment="1" applyProtection="1" quotePrefix="1">
      <alignment horizontal="center"/>
    </xf>
    <xf numFmtId="180" fontId="7" fillId="0" borderId="11" xfId="0" applyNumberFormat="1" applyFont="1" applyFill="1" applyBorder="1" applyAlignment="1" quotePrefix="1">
      <alignment horizontal="center"/>
    </xf>
    <xf numFmtId="180" fontId="10" fillId="0" borderId="22" xfId="0" applyNumberFormat="1" applyFont="1" applyFill="1" applyBorder="1" applyAlignment="1" quotePrefix="1">
      <alignment horizontal="center"/>
    </xf>
    <xf numFmtId="180" fontId="10" fillId="0" borderId="21" xfId="0" applyNumberFormat="1" applyFont="1" applyFill="1" applyBorder="1" applyAlignment="1" quotePrefix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Normal - Style1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dxfs count="1">
    <dxf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000000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externalLink" Target="externalLinks/externalLink3.xml"/><Relationship Id="rId1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400"/>
              <a:t>Production Verification (with Acid Gas)</a:t>
            </a:r>
            <a:endParaRPr lang="en-CA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2216409717613"/>
          <c:y val="0.102845708055802"/>
          <c:w val="0.745057006680939"/>
          <c:h val="0.756130197050842"/>
        </c:manualLayout>
      </c:layout>
      <c:scatterChart>
        <c:scatterStyle val="line"/>
        <c:varyColors val="0"/>
        <c:ser>
          <c:idx val="1"/>
          <c:order val="0"/>
          <c:tx>
            <c:strRef>
              <c:f>"""1:1"""</c:f>
              <c:strCache>
                <c:ptCount val="1"/>
                <c:pt idx="0">
                  <c:v>"1:1"</c:v>
                </c:pt>
              </c:strCache>
            </c:strRef>
          </c:tx>
          <c:spPr>
            <a:ln w="12700" cap="rnd" cmpd="sng" algn="ctr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{0,100}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{0,100}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6"/>
          <c:order val="1"/>
          <c:tx>
            <c:strRef>
              <c:f>"JAN"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JAN!$L$7:$L$37</c:f>
              <c:numCache>
                <c:formatCode>0.000</c:formatCode>
                <c:ptCount val="31"/>
                <c:pt idx="0">
                  <c:v>30.2190822822166</c:v>
                </c:pt>
                <c:pt idx="1">
                  <c:v>29.7879314003745</c:v>
                </c:pt>
                <c:pt idx="2">
                  <c:v>33.6060613833585</c:v>
                </c:pt>
                <c:pt idx="3">
                  <c:v>32.8535709581803</c:v>
                </c:pt>
                <c:pt idx="4">
                  <c:v>32.5644983755173</c:v>
                </c:pt>
                <c:pt idx="5">
                  <c:v>30.8771318052126</c:v>
                </c:pt>
                <c:pt idx="6">
                  <c:v>26.1664402920617</c:v>
                </c:pt>
                <c:pt idx="7">
                  <c:v>27.1046175101116</c:v>
                </c:pt>
                <c:pt idx="8">
                  <c:v>25.0000471906691</c:v>
                </c:pt>
                <c:pt idx="9">
                  <c:v>36.5705464490726</c:v>
                </c:pt>
                <c:pt idx="10">
                  <c:v>61.2997954452086</c:v>
                </c:pt>
                <c:pt idx="11">
                  <c:v>49.4464020707961</c:v>
                </c:pt>
                <c:pt idx="12">
                  <c:v>32.7112496186016</c:v>
                </c:pt>
                <c:pt idx="13">
                  <c:v>26.8466051161062</c:v>
                </c:pt>
                <c:pt idx="14">
                  <c:v>21.7490739726047</c:v>
                </c:pt>
                <c:pt idx="15">
                  <c:v>32.1414600801846</c:v>
                </c:pt>
                <c:pt idx="16">
                  <c:v>31.7479139753791</c:v>
                </c:pt>
                <c:pt idx="17">
                  <c:v>29.5947267997166</c:v>
                </c:pt>
                <c:pt idx="18">
                  <c:v>32.529180838185</c:v>
                </c:pt>
                <c:pt idx="19">
                  <c:v>29.0242946313566</c:v>
                </c:pt>
                <c:pt idx="20">
                  <c:v>23.3566203999433</c:v>
                </c:pt>
                <c:pt idx="21">
                  <c:v>25.4953097416804</c:v>
                </c:pt>
                <c:pt idx="22">
                  <c:v>25.0078798173001</c:v>
                </c:pt>
                <c:pt idx="23">
                  <c:v>26.9861873942646</c:v>
                </c:pt>
                <c:pt idx="24">
                  <c:v>24.9852747845961</c:v>
                </c:pt>
                <c:pt idx="25">
                  <c:v>25.7091339413374</c:v>
                </c:pt>
                <c:pt idx="26">
                  <c:v>23.6808624351385</c:v>
                </c:pt>
                <c:pt idx="27">
                  <c:v>29.189575193595</c:v>
                </c:pt>
                <c:pt idx="28">
                  <c:v>29.7546769461898</c:v>
                </c:pt>
                <c:pt idx="29">
                  <c:v>22.8709711244324</c:v>
                </c:pt>
                <c:pt idx="30">
                  <c:v>29.3873530329019</c:v>
                </c:pt>
              </c:numCache>
            </c:numRef>
          </c:xVal>
          <c:yVal>
            <c:numRef>
              <c:f>JAN!$O$7:$O$37</c:f>
              <c:numCache>
                <c:formatCode>0.000</c:formatCode>
                <c:ptCount val="31"/>
                <c:pt idx="0">
                  <c:v>25.6859244139234</c:v>
                </c:pt>
                <c:pt idx="1">
                  <c:v>25.672027632552</c:v>
                </c:pt>
                <c:pt idx="2">
                  <c:v>27.6234063716163</c:v>
                </c:pt>
                <c:pt idx="3">
                  <c:v>26.2732863725498</c:v>
                </c:pt>
                <c:pt idx="4">
                  <c:v>26.4152131714396</c:v>
                </c:pt>
                <c:pt idx="5">
                  <c:v>26.7092478367563</c:v>
                </c:pt>
                <c:pt idx="6">
                  <c:v>20.5899781263323</c:v>
                </c:pt>
                <c:pt idx="7">
                  <c:v>18.2355836618785</c:v>
                </c:pt>
                <c:pt idx="8">
                  <c:v>19.678929526117</c:v>
                </c:pt>
                <c:pt idx="9">
                  <c:v>33.2405683956457</c:v>
                </c:pt>
                <c:pt idx="10">
                  <c:v>58.4595572414892</c:v>
                </c:pt>
                <c:pt idx="11">
                  <c:v>42.4441860216318</c:v>
                </c:pt>
                <c:pt idx="12">
                  <c:v>31.7019311025341</c:v>
                </c:pt>
                <c:pt idx="13">
                  <c:v>19.2866486759613</c:v>
                </c:pt>
                <c:pt idx="14">
                  <c:v>20.0150047238811</c:v>
                </c:pt>
                <c:pt idx="15">
                  <c:v>22.8487794080592</c:v>
                </c:pt>
                <c:pt idx="16">
                  <c:v>21.9473061112058</c:v>
                </c:pt>
                <c:pt idx="17">
                  <c:v>25.7826603007274</c:v>
                </c:pt>
                <c:pt idx="18">
                  <c:v>26.4596797110777</c:v>
                </c:pt>
                <c:pt idx="19">
                  <c:v>23.7413928978592</c:v>
                </c:pt>
                <c:pt idx="20">
                  <c:v>21.7057885260918</c:v>
                </c:pt>
                <c:pt idx="21">
                  <c:v>19.4692757352975</c:v>
                </c:pt>
                <c:pt idx="22">
                  <c:v>19.4747305698427</c:v>
                </c:pt>
                <c:pt idx="23">
                  <c:v>19.5789883341148</c:v>
                </c:pt>
                <c:pt idx="24">
                  <c:v>20.8486804279756</c:v>
                </c:pt>
                <c:pt idx="25">
                  <c:v>21.850790380249</c:v>
                </c:pt>
                <c:pt idx="26">
                  <c:v>19.6450863530879</c:v>
                </c:pt>
                <c:pt idx="27">
                  <c:v>19.5727835066807</c:v>
                </c:pt>
                <c:pt idx="28">
                  <c:v>19.3729614165971</c:v>
                </c:pt>
                <c:pt idx="29">
                  <c:v>18.0869099395979</c:v>
                </c:pt>
                <c:pt idx="30">
                  <c:v>22.0990022339584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"FEB"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  <a:ln w="9525" cap="flat" cmpd="sng" algn="ctr">
                <a:solidFill>
                  <a:srgbClr val="92D05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FEB!$L$7:$L$35</c:f>
              <c:numCache>
                <c:formatCode>0.000</c:formatCode>
                <c:ptCount val="29"/>
                <c:pt idx="0">
                  <c:v>32.6380099985461</c:v>
                </c:pt>
                <c:pt idx="1">
                  <c:v>32.7699890930803</c:v>
                </c:pt>
                <c:pt idx="2">
                  <c:v>43.566788158054</c:v>
                </c:pt>
                <c:pt idx="3">
                  <c:v>55.0331253957587</c:v>
                </c:pt>
                <c:pt idx="4">
                  <c:v>70.2480865410522</c:v>
                </c:pt>
                <c:pt idx="5">
                  <c:v>53.3296326195881</c:v>
                </c:pt>
                <c:pt idx="6">
                  <c:v>50.7053795380068</c:v>
                </c:pt>
                <c:pt idx="7">
                  <c:v>41.7413780672045</c:v>
                </c:pt>
                <c:pt idx="8">
                  <c:v>34.7850769070614</c:v>
                </c:pt>
                <c:pt idx="9">
                  <c:v>21.6684953770592</c:v>
                </c:pt>
                <c:pt idx="10">
                  <c:v>28.9352231887831</c:v>
                </c:pt>
                <c:pt idx="11">
                  <c:v>36.0249904537568</c:v>
                </c:pt>
                <c:pt idx="12">
                  <c:v>43.3497609339216</c:v>
                </c:pt>
                <c:pt idx="13">
                  <c:v>38.2084035125003</c:v>
                </c:pt>
                <c:pt idx="14">
                  <c:v>32.9898159220445</c:v>
                </c:pt>
                <c:pt idx="15">
                  <c:v>34.0816305640774</c:v>
                </c:pt>
                <c:pt idx="16">
                  <c:v>44.7224821642853</c:v>
                </c:pt>
                <c:pt idx="17">
                  <c:v>29.5898532224742</c:v>
                </c:pt>
                <c:pt idx="18">
                  <c:v>36.9962736730577</c:v>
                </c:pt>
                <c:pt idx="19">
                  <c:v>29.7342031323235</c:v>
                </c:pt>
                <c:pt idx="20">
                  <c:v>30.088168120448</c:v>
                </c:pt>
                <c:pt idx="21">
                  <c:v>31.058900379735</c:v>
                </c:pt>
                <c:pt idx="22">
                  <c:v>62.8630661251104</c:v>
                </c:pt>
                <c:pt idx="23">
                  <c:v>70.2100475478896</c:v>
                </c:pt>
                <c:pt idx="24">
                  <c:v>74.7393342889094</c:v>
                </c:pt>
                <c:pt idx="25">
                  <c:v>63.8733058999874</c:v>
                </c:pt>
                <c:pt idx="26">
                  <c:v>68.5107223910468</c:v>
                </c:pt>
                <c:pt idx="27">
                  <c:v>37.4438943079225</c:v>
                </c:pt>
                <c:pt idx="28">
                  <c:v>35.0395160382379</c:v>
                </c:pt>
              </c:numCache>
            </c:numRef>
          </c:xVal>
          <c:yVal>
            <c:numRef>
              <c:f>FEB!$O$7:$O$35</c:f>
              <c:numCache>
                <c:formatCode>0.000</c:formatCode>
                <c:ptCount val="29"/>
                <c:pt idx="0">
                  <c:v>26.6524722890648</c:v>
                </c:pt>
                <c:pt idx="1">
                  <c:v>29.1911262325841</c:v>
                </c:pt>
                <c:pt idx="2">
                  <c:v>37.8721260591896</c:v>
                </c:pt>
                <c:pt idx="3">
                  <c:v>51.1062137744276</c:v>
                </c:pt>
                <c:pt idx="4">
                  <c:v>63.8006750227338</c:v>
                </c:pt>
                <c:pt idx="5">
                  <c:v>52.6840137616567</c:v>
                </c:pt>
                <c:pt idx="6">
                  <c:v>47.5902258938841</c:v>
                </c:pt>
                <c:pt idx="7">
                  <c:v>35.1680133013117</c:v>
                </c:pt>
                <c:pt idx="8">
                  <c:v>32.4264347223735</c:v>
                </c:pt>
                <c:pt idx="9">
                  <c:v>21.7010804607755</c:v>
                </c:pt>
                <c:pt idx="10">
                  <c:v>23.3738350457586</c:v>
                </c:pt>
                <c:pt idx="11">
                  <c:v>27.929516811741</c:v>
                </c:pt>
                <c:pt idx="12">
                  <c:v>29.1596038186622</c:v>
                </c:pt>
                <c:pt idx="13">
                  <c:v>29.5491497342375</c:v>
                </c:pt>
                <c:pt idx="14">
                  <c:v>29.4993119301177</c:v>
                </c:pt>
                <c:pt idx="15">
                  <c:v>31.3071061414724</c:v>
                </c:pt>
                <c:pt idx="16">
                  <c:v>31.1197986321028</c:v>
                </c:pt>
                <c:pt idx="17">
                  <c:v>27.8442772136812</c:v>
                </c:pt>
                <c:pt idx="18">
                  <c:v>27.830023384062</c:v>
                </c:pt>
                <c:pt idx="19">
                  <c:v>27.3327804839739</c:v>
                </c:pt>
                <c:pt idx="20">
                  <c:v>23.6676772592085</c:v>
                </c:pt>
                <c:pt idx="21">
                  <c:v>24.2972324671227</c:v>
                </c:pt>
                <c:pt idx="22">
                  <c:v>57.5321711091856</c:v>
                </c:pt>
                <c:pt idx="23">
                  <c:v>61.7507145203889</c:v>
                </c:pt>
                <c:pt idx="24">
                  <c:v>60.6623057847883</c:v>
                </c:pt>
                <c:pt idx="25">
                  <c:v>55.7868488160194</c:v>
                </c:pt>
                <c:pt idx="26">
                  <c:v>57.5481688375849</c:v>
                </c:pt>
                <c:pt idx="27">
                  <c:v>28.7102906215583</c:v>
                </c:pt>
                <c:pt idx="28">
                  <c:v>27.3856422571805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"MAR"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  <a:ln w="9525" cap="flat" cmpd="sng" algn="ctr">
                <a:solidFill>
                  <a:srgbClr val="7030A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MAR!$L$7:$L$37</c:f>
              <c:numCache>
                <c:formatCode>0.000</c:formatCode>
                <c:ptCount val="31"/>
                <c:pt idx="0">
                  <c:v>34.7589559283849</c:v>
                </c:pt>
                <c:pt idx="1">
                  <c:v>31.7053874735827</c:v>
                </c:pt>
                <c:pt idx="2">
                  <c:v>54.2834106243607</c:v>
                </c:pt>
                <c:pt idx="3">
                  <c:v>82.0360025478637</c:v>
                </c:pt>
                <c:pt idx="4">
                  <c:v>70.2017040177347</c:v>
                </c:pt>
                <c:pt idx="5">
                  <c:v>74.4529201577853</c:v>
                </c:pt>
                <c:pt idx="6">
                  <c:v>75.3784578834971</c:v>
                </c:pt>
                <c:pt idx="7">
                  <c:v>59.463580845887</c:v>
                </c:pt>
                <c:pt idx="8">
                  <c:v>75.7141079535378</c:v>
                </c:pt>
                <c:pt idx="9">
                  <c:v>37.5752910037655</c:v>
                </c:pt>
                <c:pt idx="10">
                  <c:v>36.2442397502891</c:v>
                </c:pt>
                <c:pt idx="11">
                  <c:v>30.8893584925106</c:v>
                </c:pt>
                <c:pt idx="12">
                  <c:v>28.9650025462553</c:v>
                </c:pt>
                <c:pt idx="13">
                  <c:v>34.8259956200845</c:v>
                </c:pt>
                <c:pt idx="14">
                  <c:v>28.4772626863191</c:v>
                </c:pt>
                <c:pt idx="15">
                  <c:v>31.4148745540142</c:v>
                </c:pt>
                <c:pt idx="16">
                  <c:v>30.190773202274</c:v>
                </c:pt>
                <c:pt idx="17">
                  <c:v>29.6546644763086</c:v>
                </c:pt>
                <c:pt idx="18">
                  <c:v>30.0790991891286</c:v>
                </c:pt>
                <c:pt idx="19">
                  <c:v>31.5856318095314</c:v>
                </c:pt>
                <c:pt idx="20">
                  <c:v>31.4919340646802</c:v>
                </c:pt>
                <c:pt idx="21">
                  <c:v>29.1048906311687</c:v>
                </c:pt>
                <c:pt idx="22">
                  <c:v>50.2719781723979</c:v>
                </c:pt>
                <c:pt idx="23">
                  <c:v>61.5890343291828</c:v>
                </c:pt>
                <c:pt idx="24">
                  <c:v>54.5787217589309</c:v>
                </c:pt>
                <c:pt idx="25">
                  <c:v>46.1525390472058</c:v>
                </c:pt>
                <c:pt idx="26">
                  <c:v>22.1318872624711</c:v>
                </c:pt>
                <c:pt idx="27">
                  <c:v>17.7226848959731</c:v>
                </c:pt>
                <c:pt idx="28">
                  <c:v>13.6005998862891</c:v>
                </c:pt>
                <c:pt idx="29">
                  <c:v>20.9323003507029</c:v>
                </c:pt>
                <c:pt idx="30">
                  <c:v>22.0067273135872</c:v>
                </c:pt>
              </c:numCache>
            </c:numRef>
          </c:xVal>
          <c:yVal>
            <c:numRef>
              <c:f>MAR!$O$7:$O$37</c:f>
              <c:numCache>
                <c:formatCode>0.000</c:formatCode>
                <c:ptCount val="31"/>
                <c:pt idx="0">
                  <c:v>34.4664396215321</c:v>
                </c:pt>
                <c:pt idx="1">
                  <c:v>36.351281294978</c:v>
                </c:pt>
                <c:pt idx="2">
                  <c:v>51.3687729941463</c:v>
                </c:pt>
                <c:pt idx="3">
                  <c:v>71.0830458351525</c:v>
                </c:pt>
                <c:pt idx="4">
                  <c:v>63.9450301848527</c:v>
                </c:pt>
                <c:pt idx="5">
                  <c:v>64.9885695969279</c:v>
                </c:pt>
                <c:pt idx="6">
                  <c:v>64.8409373562692</c:v>
                </c:pt>
                <c:pt idx="7">
                  <c:v>60.8946656688746</c:v>
                </c:pt>
                <c:pt idx="8">
                  <c:v>59.8290417457812</c:v>
                </c:pt>
                <c:pt idx="9">
                  <c:v>37.5912719505172</c:v>
                </c:pt>
                <c:pt idx="10">
                  <c:v>31.5490276644482</c:v>
                </c:pt>
                <c:pt idx="11">
                  <c:v>31.330939735376</c:v>
                </c:pt>
                <c:pt idx="12">
                  <c:v>30.2918259226173</c:v>
                </c:pt>
                <c:pt idx="13">
                  <c:v>30.5287218785522</c:v>
                </c:pt>
                <c:pt idx="14">
                  <c:v>30.0975114654174</c:v>
                </c:pt>
                <c:pt idx="15">
                  <c:v>31.3868307866567</c:v>
                </c:pt>
                <c:pt idx="16">
                  <c:v>31.2435037888127</c:v>
                </c:pt>
                <c:pt idx="17">
                  <c:v>29.0925546505073</c:v>
                </c:pt>
                <c:pt idx="18">
                  <c:v>29.4732521876055</c:v>
                </c:pt>
                <c:pt idx="19">
                  <c:v>29.647363662746</c:v>
                </c:pt>
                <c:pt idx="20">
                  <c:v>30.1589784076952</c:v>
                </c:pt>
                <c:pt idx="21">
                  <c:v>30.9592732333694</c:v>
                </c:pt>
                <c:pt idx="22">
                  <c:v>50.7495511687926</c:v>
                </c:pt>
                <c:pt idx="23">
                  <c:v>59.2861535564866</c:v>
                </c:pt>
                <c:pt idx="24">
                  <c:v>55.5823949304062</c:v>
                </c:pt>
                <c:pt idx="25">
                  <c:v>45.6370130041995</c:v>
                </c:pt>
                <c:pt idx="26">
                  <c:v>20.8651146550176</c:v>
                </c:pt>
                <c:pt idx="27">
                  <c:v>13.4558555910292</c:v>
                </c:pt>
                <c:pt idx="28">
                  <c:v>13.3087046498625</c:v>
                </c:pt>
                <c:pt idx="29">
                  <c:v>14.5281721445355</c:v>
                </c:pt>
                <c:pt idx="30">
                  <c:v>17.5143016363646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"APR"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APR!$L$7:$L$36</c:f>
              <c:numCache>
                <c:formatCode>0.000</c:formatCode>
                <c:ptCount val="30"/>
                <c:pt idx="0">
                  <c:v>25.172374272467</c:v>
                </c:pt>
                <c:pt idx="1">
                  <c:v>26.0306968354327</c:v>
                </c:pt>
                <c:pt idx="2">
                  <c:v>25.3974223718185</c:v>
                </c:pt>
                <c:pt idx="3">
                  <c:v>22.5147187977059</c:v>
                </c:pt>
                <c:pt idx="4">
                  <c:v>24.5131253795898</c:v>
                </c:pt>
                <c:pt idx="5">
                  <c:v>42.5626713308584</c:v>
                </c:pt>
                <c:pt idx="6">
                  <c:v>48.5785301603594</c:v>
                </c:pt>
                <c:pt idx="7">
                  <c:v>46.1475952079063</c:v>
                </c:pt>
                <c:pt idx="8">
                  <c:v>45.0779237008143</c:v>
                </c:pt>
                <c:pt idx="9">
                  <c:v>44.0087203963509</c:v>
                </c:pt>
                <c:pt idx="10">
                  <c:v>21.5912494452662</c:v>
                </c:pt>
                <c:pt idx="11">
                  <c:v>18.9781589492926</c:v>
                </c:pt>
                <c:pt idx="12">
                  <c:v>20.2635112571967</c:v>
                </c:pt>
                <c:pt idx="13">
                  <c:v>21.4556940734066</c:v>
                </c:pt>
                <c:pt idx="14">
                  <c:v>15.6501675078804</c:v>
                </c:pt>
                <c:pt idx="15">
                  <c:v>6.81547713106286</c:v>
                </c:pt>
                <c:pt idx="16">
                  <c:v>0.197699235987223</c:v>
                </c:pt>
                <c:pt idx="17">
                  <c:v>3.48871562660206</c:v>
                </c:pt>
                <c:pt idx="18">
                  <c:v>8.33223504442941</c:v>
                </c:pt>
                <c:pt idx="19">
                  <c:v>17.17607852807</c:v>
                </c:pt>
                <c:pt idx="20">
                  <c:v>17.5513034667228</c:v>
                </c:pt>
                <c:pt idx="21">
                  <c:v>14.7097027379668</c:v>
                </c:pt>
                <c:pt idx="22">
                  <c:v>15.1081587854638</c:v>
                </c:pt>
                <c:pt idx="23">
                  <c:v>29.3929979664094</c:v>
                </c:pt>
                <c:pt idx="24">
                  <c:v>54.6511320197892</c:v>
                </c:pt>
                <c:pt idx="25">
                  <c:v>53.0960950719603</c:v>
                </c:pt>
                <c:pt idx="26">
                  <c:v>48.7888226210473</c:v>
                </c:pt>
                <c:pt idx="27">
                  <c:v>42.4437510656408</c:v>
                </c:pt>
                <c:pt idx="28">
                  <c:v>48.7693854760351</c:v>
                </c:pt>
                <c:pt idx="29">
                  <c:v>25.2875760171409</c:v>
                </c:pt>
              </c:numCache>
            </c:numRef>
          </c:xVal>
          <c:yVal>
            <c:numRef>
              <c:f>APR!$O$7:$O$36</c:f>
              <c:numCache>
                <c:formatCode>0.000</c:formatCode>
                <c:ptCount val="30"/>
                <c:pt idx="0">
                  <c:v>19.1572287260779</c:v>
                </c:pt>
                <c:pt idx="1">
                  <c:v>19.7761274318922</c:v>
                </c:pt>
                <c:pt idx="2">
                  <c:v>18.8733050921909</c:v>
                </c:pt>
                <c:pt idx="3">
                  <c:v>18.8093559718164</c:v>
                </c:pt>
                <c:pt idx="4">
                  <c:v>19.1603317041893</c:v>
                </c:pt>
                <c:pt idx="5">
                  <c:v>35.5667175721356</c:v>
                </c:pt>
                <c:pt idx="6">
                  <c:v>37.4161266216372</c:v>
                </c:pt>
                <c:pt idx="7">
                  <c:v>36.9036417136462</c:v>
                </c:pt>
                <c:pt idx="8">
                  <c:v>36.1920932829558</c:v>
                </c:pt>
                <c:pt idx="9">
                  <c:v>33.5483249734764</c:v>
                </c:pt>
                <c:pt idx="10">
                  <c:v>17.4830415796359</c:v>
                </c:pt>
                <c:pt idx="11">
                  <c:v>16.1260419739759</c:v>
                </c:pt>
                <c:pt idx="12">
                  <c:v>16.4927287839427</c:v>
                </c:pt>
                <c:pt idx="13">
                  <c:v>15.642238223982</c:v>
                </c:pt>
                <c:pt idx="14">
                  <c:v>12.3049304759327</c:v>
                </c:pt>
                <c:pt idx="15">
                  <c:v>6.16648244912064</c:v>
                </c:pt>
                <c:pt idx="16">
                  <c:v>5.11071066785214</c:v>
                </c:pt>
                <c:pt idx="17">
                  <c:v>5.47495264324994</c:v>
                </c:pt>
                <c:pt idx="18">
                  <c:v>8.83648439785068</c:v>
                </c:pt>
                <c:pt idx="19">
                  <c:v>13.6010882578472</c:v>
                </c:pt>
                <c:pt idx="20">
                  <c:v>13.6796662242134</c:v>
                </c:pt>
                <c:pt idx="21">
                  <c:v>12.7505859565621</c:v>
                </c:pt>
                <c:pt idx="22">
                  <c:v>13.6266113714812</c:v>
                </c:pt>
                <c:pt idx="23">
                  <c:v>25.4131114919293</c:v>
                </c:pt>
                <c:pt idx="24">
                  <c:v>45.0017170992632</c:v>
                </c:pt>
                <c:pt idx="25">
                  <c:v>41.4037989993973</c:v>
                </c:pt>
                <c:pt idx="26">
                  <c:v>38.0736142166639</c:v>
                </c:pt>
                <c:pt idx="27">
                  <c:v>36.5592575524007</c:v>
                </c:pt>
                <c:pt idx="28">
                  <c:v>36.5573788678538</c:v>
                </c:pt>
                <c:pt idx="29">
                  <c:v>18.6739365942399</c:v>
                </c:pt>
              </c:numCache>
            </c:numRef>
          </c:yVal>
          <c:smooth val="0"/>
        </c:ser>
        <c:ser>
          <c:idx val="4"/>
          <c:order val="5"/>
          <c:tx>
            <c:strRef>
              <c:f>"MAY"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  <a:ln w="9525" cap="flat" cmpd="sng" algn="ctr">
                <a:solidFill>
                  <a:srgbClr val="FFC000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MAY!$L$7:$L$37</c:f>
              <c:numCache>
                <c:formatCode>0.000</c:formatCode>
                <c:ptCount val="31"/>
                <c:pt idx="0">
                  <c:v>20.8664247520164</c:v>
                </c:pt>
                <c:pt idx="1">
                  <c:v>18.5689218382693</c:v>
                </c:pt>
                <c:pt idx="2">
                  <c:v>15.7970914602742</c:v>
                </c:pt>
                <c:pt idx="3">
                  <c:v>18.3977805521361</c:v>
                </c:pt>
                <c:pt idx="4">
                  <c:v>15.5496382919901</c:v>
                </c:pt>
                <c:pt idx="5">
                  <c:v>16.2643509452219</c:v>
                </c:pt>
                <c:pt idx="6">
                  <c:v>18.2345300084042</c:v>
                </c:pt>
                <c:pt idx="7">
                  <c:v>16.829431633897</c:v>
                </c:pt>
                <c:pt idx="8">
                  <c:v>14.6747417570093</c:v>
                </c:pt>
                <c:pt idx="9">
                  <c:v>15.4122069602564</c:v>
                </c:pt>
                <c:pt idx="10">
                  <c:v>20.1016048256032</c:v>
                </c:pt>
                <c:pt idx="11">
                  <c:v>20.7392529972555</c:v>
                </c:pt>
                <c:pt idx="12">
                  <c:v>18.6516228571611</c:v>
                </c:pt>
                <c:pt idx="13">
                  <c:v>18.1384446944783</c:v>
                </c:pt>
                <c:pt idx="14">
                  <c:v>13.6916781538512</c:v>
                </c:pt>
                <c:pt idx="15">
                  <c:v>17.5961453956803</c:v>
                </c:pt>
                <c:pt idx="16">
                  <c:v>18.5670855568384</c:v>
                </c:pt>
                <c:pt idx="17">
                  <c:v>18.0234472118104</c:v>
                </c:pt>
                <c:pt idx="18">
                  <c:v>14.2481478350658</c:v>
                </c:pt>
                <c:pt idx="19">
                  <c:v>16.6076156697327</c:v>
                </c:pt>
                <c:pt idx="20">
                  <c:v>25.5693903886892</c:v>
                </c:pt>
                <c:pt idx="21">
                  <c:v>54.8167189417546</c:v>
                </c:pt>
                <c:pt idx="22">
                  <c:v>60.893259365995</c:v>
                </c:pt>
                <c:pt idx="23">
                  <c:v>49.3223074711664</c:v>
                </c:pt>
                <c:pt idx="24">
                  <c:v>46.9285977129475</c:v>
                </c:pt>
                <c:pt idx="25">
                  <c:v>44.1256093458419</c:v>
                </c:pt>
                <c:pt idx="26">
                  <c:v>24.4783432373989</c:v>
                </c:pt>
                <c:pt idx="27">
                  <c:v>14.1872500343398</c:v>
                </c:pt>
                <c:pt idx="28">
                  <c:v>14.5763961105639</c:v>
                </c:pt>
                <c:pt idx="29">
                  <c:v>15.3038874379411</c:v>
                </c:pt>
                <c:pt idx="30">
                  <c:v>12.8908040471184</c:v>
                </c:pt>
              </c:numCache>
            </c:numRef>
          </c:xVal>
          <c:yVal>
            <c:numRef>
              <c:f>MAY!$O$7:$O$37</c:f>
              <c:numCache>
                <c:formatCode>0.000</c:formatCode>
                <c:ptCount val="31"/>
                <c:pt idx="0">
                  <c:v>16.6979257571625</c:v>
                </c:pt>
                <c:pt idx="1">
                  <c:v>16.0683405474392</c:v>
                </c:pt>
                <c:pt idx="2">
                  <c:v>14.995104479621</c:v>
                </c:pt>
                <c:pt idx="3">
                  <c:v>13.7069164091519</c:v>
                </c:pt>
                <c:pt idx="4">
                  <c:v>13.5417820892321</c:v>
                </c:pt>
                <c:pt idx="5">
                  <c:v>14.1900492230989</c:v>
                </c:pt>
                <c:pt idx="6">
                  <c:v>14.4243176977469</c:v>
                </c:pt>
                <c:pt idx="7">
                  <c:v>13.5497475091234</c:v>
                </c:pt>
                <c:pt idx="8">
                  <c:v>13.5873146998692</c:v>
                </c:pt>
                <c:pt idx="9">
                  <c:v>13.7763261749544</c:v>
                </c:pt>
                <c:pt idx="10">
                  <c:v>15.5433539325646</c:v>
                </c:pt>
                <c:pt idx="11">
                  <c:v>15.9095992585062</c:v>
                </c:pt>
                <c:pt idx="12">
                  <c:v>16.581721817501</c:v>
                </c:pt>
                <c:pt idx="13">
                  <c:v>15.7534500565993</c:v>
                </c:pt>
                <c:pt idx="14">
                  <c:v>14.9716240609897</c:v>
                </c:pt>
                <c:pt idx="15">
                  <c:v>14.562556702272</c:v>
                </c:pt>
                <c:pt idx="16">
                  <c:v>14.6654653302482</c:v>
                </c:pt>
                <c:pt idx="17">
                  <c:v>14.2584756431308</c:v>
                </c:pt>
                <c:pt idx="18">
                  <c:v>12.8440993772806</c:v>
                </c:pt>
                <c:pt idx="19">
                  <c:v>13.2729719945308</c:v>
                </c:pt>
                <c:pt idx="20">
                  <c:v>20.843027056524</c:v>
                </c:pt>
                <c:pt idx="21">
                  <c:v>43.7539742402044</c:v>
                </c:pt>
                <c:pt idx="22">
                  <c:v>46.0984177659645</c:v>
                </c:pt>
                <c:pt idx="23">
                  <c:v>41.8676333815492</c:v>
                </c:pt>
                <c:pt idx="24">
                  <c:v>38.3678944302005</c:v>
                </c:pt>
                <c:pt idx="25">
                  <c:v>36.9966708190188</c:v>
                </c:pt>
                <c:pt idx="26">
                  <c:v>15.7221093084206</c:v>
                </c:pt>
                <c:pt idx="27">
                  <c:v>11.134654238731</c:v>
                </c:pt>
                <c:pt idx="28">
                  <c:v>11.7621742397225</c:v>
                </c:pt>
                <c:pt idx="29">
                  <c:v>11.6654816754154</c:v>
                </c:pt>
                <c:pt idx="30">
                  <c:v>10.8905808405746</c:v>
                </c:pt>
              </c:numCache>
            </c:numRef>
          </c:yVal>
          <c:smooth val="0"/>
        </c:ser>
        <c:ser>
          <c:idx val="5"/>
          <c:order val="6"/>
          <c:tx>
            <c:strRef>
              <c:f>"JUN"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3"/>
            <c:spPr>
              <a:noFill/>
            </c:spPr>
          </c:marker>
          <c:dLbls>
            <c:delete val="1"/>
          </c:dLbls>
          <c:xVal>
            <c:numRef>
              <c:f>JUN!$L$7:$L$35</c:f>
              <c:numCache>
                <c:formatCode>0.000</c:formatCode>
                <c:ptCount val="29"/>
                <c:pt idx="0">
                  <c:v>12.9393234418874</c:v>
                </c:pt>
                <c:pt idx="1">
                  <c:v>13.7334261521643</c:v>
                </c:pt>
                <c:pt idx="2">
                  <c:v>15.1857704003306</c:v>
                </c:pt>
                <c:pt idx="3">
                  <c:v>10.9394393793774</c:v>
                </c:pt>
                <c:pt idx="4">
                  <c:v>10.4089679538743</c:v>
                </c:pt>
                <c:pt idx="5">
                  <c:v>12.8914870351484</c:v>
                </c:pt>
                <c:pt idx="6">
                  <c:v>12.4514589396982</c:v>
                </c:pt>
                <c:pt idx="7">
                  <c:v>13.3182870223</c:v>
                </c:pt>
                <c:pt idx="8">
                  <c:v>12.6452350387561</c:v>
                </c:pt>
                <c:pt idx="9">
                  <c:v>14.6180622539932</c:v>
                </c:pt>
                <c:pt idx="10">
                  <c:v>15.6023582737467</c:v>
                </c:pt>
                <c:pt idx="11">
                  <c:v>17.654459604614</c:v>
                </c:pt>
                <c:pt idx="12">
                  <c:v>12.2249526993075</c:v>
                </c:pt>
                <c:pt idx="13">
                  <c:v>13.9555107039206</c:v>
                </c:pt>
                <c:pt idx="14">
                  <c:v>25.8352720299393</c:v>
                </c:pt>
                <c:pt idx="15">
                  <c:v>59.3685945055298</c:v>
                </c:pt>
                <c:pt idx="16">
                  <c:v>66.8656090471231</c:v>
                </c:pt>
                <c:pt idx="17">
                  <c:v>63.123486862932</c:v>
                </c:pt>
                <c:pt idx="18">
                  <c:v>47.3519926858316</c:v>
                </c:pt>
                <c:pt idx="19">
                  <c:v>37.2091528139368</c:v>
                </c:pt>
                <c:pt idx="20">
                  <c:v>26.1995341580926</c:v>
                </c:pt>
                <c:pt idx="21">
                  <c:v>20.2771432939308</c:v>
                </c:pt>
                <c:pt idx="22">
                  <c:v>15.3156046756787</c:v>
                </c:pt>
                <c:pt idx="23">
                  <c:v>19.6592690475832</c:v>
                </c:pt>
                <c:pt idx="24">
                  <c:v>17.2662035201927</c:v>
                </c:pt>
                <c:pt idx="25">
                  <c:v>14.8929146070568</c:v>
                </c:pt>
                <c:pt idx="26">
                  <c:v>14.026469892945</c:v>
                </c:pt>
                <c:pt idx="27">
                  <c:v>12.5866746713922</c:v>
                </c:pt>
                <c:pt idx="28">
                  <c:v>12.3986328982439</c:v>
                </c:pt>
              </c:numCache>
            </c:numRef>
          </c:xVal>
          <c:yVal>
            <c:numRef>
              <c:f>JUN!$O$7:$O$35</c:f>
              <c:numCache>
                <c:formatCode>0.000</c:formatCode>
                <c:ptCount val="29"/>
                <c:pt idx="0">
                  <c:v>11.6064056415963</c:v>
                </c:pt>
                <c:pt idx="1">
                  <c:v>11.7094757000838</c:v>
                </c:pt>
                <c:pt idx="2">
                  <c:v>11.965764813519</c:v>
                </c:pt>
                <c:pt idx="3">
                  <c:v>9.1011651274058</c:v>
                </c:pt>
                <c:pt idx="4">
                  <c:v>8.87570961622616</c:v>
                </c:pt>
                <c:pt idx="5">
                  <c:v>11.4121888219028</c:v>
                </c:pt>
                <c:pt idx="6">
                  <c:v>11.4000693146782</c:v>
                </c:pt>
                <c:pt idx="7">
                  <c:v>11.3125676230321</c:v>
                </c:pt>
                <c:pt idx="8">
                  <c:v>11.6805523203749</c:v>
                </c:pt>
                <c:pt idx="9">
                  <c:v>12.1770654274227</c:v>
                </c:pt>
                <c:pt idx="10">
                  <c:v>12.0528255882993</c:v>
                </c:pt>
                <c:pt idx="11">
                  <c:v>11.9297866408607</c:v>
                </c:pt>
                <c:pt idx="12">
                  <c:v>11.0303105770148</c:v>
                </c:pt>
                <c:pt idx="13">
                  <c:v>11.9641318222733</c:v>
                </c:pt>
                <c:pt idx="14">
                  <c:v>21.7660264293679</c:v>
                </c:pt>
                <c:pt idx="15">
                  <c:v>58.3249134875431</c:v>
                </c:pt>
                <c:pt idx="16">
                  <c:v>66.9136709209381</c:v>
                </c:pt>
                <c:pt idx="17">
                  <c:v>59.2946494152926</c:v>
                </c:pt>
                <c:pt idx="18">
                  <c:v>48.330944613557</c:v>
                </c:pt>
                <c:pt idx="19">
                  <c:v>40.61907347967</c:v>
                </c:pt>
                <c:pt idx="20">
                  <c:v>33.9495494297609</c:v>
                </c:pt>
                <c:pt idx="21">
                  <c:v>24.1803313392185</c:v>
                </c:pt>
                <c:pt idx="22">
                  <c:v>23.4397235981807</c:v>
                </c:pt>
                <c:pt idx="23">
                  <c:v>22.8091875886289</c:v>
                </c:pt>
                <c:pt idx="24">
                  <c:v>22.7273145250278</c:v>
                </c:pt>
                <c:pt idx="25">
                  <c:v>20.8395663085466</c:v>
                </c:pt>
                <c:pt idx="26">
                  <c:v>20.3545860965905</c:v>
                </c:pt>
                <c:pt idx="27">
                  <c:v>20.8471431678873</c:v>
                </c:pt>
                <c:pt idx="28">
                  <c:v>21.1508663750794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"JUL"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3"/>
            <c:spPr>
              <a:noFill/>
            </c:spPr>
          </c:marker>
          <c:dLbls>
            <c:delete val="1"/>
          </c:dLbls>
          <c:xVal>
            <c:numRef>
              <c:f>JUL!$L$7:$L$37</c:f>
              <c:numCache>
                <c:formatCode>0.000</c:formatCode>
                <c:ptCount val="31"/>
                <c:pt idx="0">
                  <c:v>35.1467315802566</c:v>
                </c:pt>
                <c:pt idx="1">
                  <c:v>35.4870129924581</c:v>
                </c:pt>
                <c:pt idx="2">
                  <c:v>45.2884436367565</c:v>
                </c:pt>
                <c:pt idx="3">
                  <c:v>43.965091675945</c:v>
                </c:pt>
                <c:pt idx="4">
                  <c:v>47.5894931089135</c:v>
                </c:pt>
                <c:pt idx="5">
                  <c:v>52.437393390366</c:v>
                </c:pt>
                <c:pt idx="6">
                  <c:v>46.6825868663496</c:v>
                </c:pt>
                <c:pt idx="7">
                  <c:v>32.0334259641804</c:v>
                </c:pt>
                <c:pt idx="8">
                  <c:v>27.3030547255083</c:v>
                </c:pt>
                <c:pt idx="9">
                  <c:v>29.4705435887998</c:v>
                </c:pt>
                <c:pt idx="10">
                  <c:v>26.1306688099371</c:v>
                </c:pt>
                <c:pt idx="11">
                  <c:v>60.7257977321091</c:v>
                </c:pt>
                <c:pt idx="12">
                  <c:v>58.3612917693588</c:v>
                </c:pt>
                <c:pt idx="13">
                  <c:v>60.5657646819098</c:v>
                </c:pt>
                <c:pt idx="14">
                  <c:v>60.1226646342449</c:v>
                </c:pt>
                <c:pt idx="15">
                  <c:v>45.0840690880159</c:v>
                </c:pt>
                <c:pt idx="16">
                  <c:v>30.2901518690321</c:v>
                </c:pt>
                <c:pt idx="17">
                  <c:v>28.179224841826</c:v>
                </c:pt>
                <c:pt idx="18">
                  <c:v>28.8609147897861</c:v>
                </c:pt>
                <c:pt idx="19">
                  <c:v>27.8016935878794</c:v>
                </c:pt>
                <c:pt idx="20">
                  <c:v>29.9863131201614</c:v>
                </c:pt>
                <c:pt idx="21">
                  <c:v>28.5128551431569</c:v>
                </c:pt>
                <c:pt idx="22">
                  <c:v>29.383414034692</c:v>
                </c:pt>
                <c:pt idx="23">
                  <c:v>54.3982006923471</c:v>
                </c:pt>
                <c:pt idx="24">
                  <c:v>56.6160622800754</c:v>
                </c:pt>
                <c:pt idx="25">
                  <c:v>58.7982284789066</c:v>
                </c:pt>
                <c:pt idx="26">
                  <c:v>61.9216746704133</c:v>
                </c:pt>
                <c:pt idx="27">
                  <c:v>52.3928731296332</c:v>
                </c:pt>
                <c:pt idx="28">
                  <c:v>26.47989085969</c:v>
                </c:pt>
                <c:pt idx="29">
                  <c:v>25.685791974748</c:v>
                </c:pt>
                <c:pt idx="30">
                  <c:v>27.2795037727458</c:v>
                </c:pt>
              </c:numCache>
            </c:numRef>
          </c:xVal>
          <c:yVal>
            <c:numRef>
              <c:f>JUL!$O$7:$O$37</c:f>
              <c:numCache>
                <c:formatCode>0.000</c:formatCode>
                <c:ptCount val="31"/>
                <c:pt idx="0">
                  <c:v>39.0604588125113</c:v>
                </c:pt>
                <c:pt idx="1">
                  <c:v>40.7750697662777</c:v>
                </c:pt>
                <c:pt idx="2">
                  <c:v>45.4285222674418</c:v>
                </c:pt>
                <c:pt idx="3">
                  <c:v>46.7513133650348</c:v>
                </c:pt>
                <c:pt idx="4">
                  <c:v>48.8377318946571</c:v>
                </c:pt>
                <c:pt idx="5">
                  <c:v>53.3466571016676</c:v>
                </c:pt>
                <c:pt idx="6">
                  <c:v>48.4169313279363</c:v>
                </c:pt>
                <c:pt idx="7">
                  <c:v>31.4921037757983</c:v>
                </c:pt>
                <c:pt idx="8">
                  <c:v>29.6291028538644</c:v>
                </c:pt>
                <c:pt idx="9">
                  <c:v>31.794119019178</c:v>
                </c:pt>
                <c:pt idx="10">
                  <c:v>31.337865240104</c:v>
                </c:pt>
                <c:pt idx="11">
                  <c:v>59.0731677656895</c:v>
                </c:pt>
                <c:pt idx="12">
                  <c:v>58.2146991212289</c:v>
                </c:pt>
                <c:pt idx="13">
                  <c:v>58.7638057110508</c:v>
                </c:pt>
                <c:pt idx="14">
                  <c:v>59.8129664205259</c:v>
                </c:pt>
                <c:pt idx="15">
                  <c:v>47.746264279766</c:v>
                </c:pt>
                <c:pt idx="16">
                  <c:v>31.6998280742179</c:v>
                </c:pt>
                <c:pt idx="17">
                  <c:v>31.9907218385488</c:v>
                </c:pt>
                <c:pt idx="18">
                  <c:v>32.2514833480939</c:v>
                </c:pt>
                <c:pt idx="19">
                  <c:v>31.5598693021449</c:v>
                </c:pt>
                <c:pt idx="20">
                  <c:v>31.4496372485073</c:v>
                </c:pt>
                <c:pt idx="21">
                  <c:v>31.6758056197393</c:v>
                </c:pt>
                <c:pt idx="22">
                  <c:v>32.9040505446077</c:v>
                </c:pt>
                <c:pt idx="23">
                  <c:v>53.2065164782077</c:v>
                </c:pt>
                <c:pt idx="24">
                  <c:v>57.0776083366228</c:v>
                </c:pt>
                <c:pt idx="25">
                  <c:v>59.3103121995919</c:v>
                </c:pt>
                <c:pt idx="26">
                  <c:v>60.2257642848901</c:v>
                </c:pt>
                <c:pt idx="27">
                  <c:v>50.7105732228823</c:v>
                </c:pt>
                <c:pt idx="28">
                  <c:v>30.8261841356299</c:v>
                </c:pt>
                <c:pt idx="29">
                  <c:v>30.6718556491329</c:v>
                </c:pt>
                <c:pt idx="30">
                  <c:v>31.4791424722451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"AUG"</c:f>
              <c:strCache>
                <c:ptCount val="1"/>
                <c:pt idx="0">
                  <c:v>AUG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3"/>
            <c:spPr>
              <a:noFill/>
            </c:spPr>
          </c:marker>
          <c:dLbls>
            <c:delete val="1"/>
          </c:dLbls>
          <c:xVal>
            <c:numRef>
              <c:f>AUG!$L$7:$L$37</c:f>
              <c:numCache>
                <c:formatCode>0.000</c:formatCode>
                <c:ptCount val="31"/>
                <c:pt idx="0">
                  <c:v>31.2900496443085</c:v>
                </c:pt>
                <c:pt idx="1">
                  <c:v>31.01180870009</c:v>
                </c:pt>
                <c:pt idx="2">
                  <c:v>59.4745487995087</c:v>
                </c:pt>
                <c:pt idx="3">
                  <c:v>47.5787920080639</c:v>
                </c:pt>
                <c:pt idx="4">
                  <c:v>43.9811403547363</c:v>
                </c:pt>
                <c:pt idx="5">
                  <c:v>43.1529533463794</c:v>
                </c:pt>
                <c:pt idx="6">
                  <c:v>30.4242827338316</c:v>
                </c:pt>
                <c:pt idx="7">
                  <c:v>22.9590077485477</c:v>
                </c:pt>
                <c:pt idx="8">
                  <c:v>63.4651087921196</c:v>
                </c:pt>
                <c:pt idx="9">
                  <c:v>63.4120157929809</c:v>
                </c:pt>
                <c:pt idx="10">
                  <c:v>59.0212473018564</c:v>
                </c:pt>
                <c:pt idx="11">
                  <c:v>56.2491183365004</c:v>
                </c:pt>
                <c:pt idx="12">
                  <c:v>59.6053293377063</c:v>
                </c:pt>
                <c:pt idx="13">
                  <c:v>53.7325626969701</c:v>
                </c:pt>
                <c:pt idx="14">
                  <c:v>60.1511066726903</c:v>
                </c:pt>
                <c:pt idx="15">
                  <c:v>29.5041400381781</c:v>
                </c:pt>
                <c:pt idx="16">
                  <c:v>25.3755034289864</c:v>
                </c:pt>
                <c:pt idx="17">
                  <c:v>27.3132843847774</c:v>
                </c:pt>
                <c:pt idx="18">
                  <c:v>30.4775858178319</c:v>
                </c:pt>
                <c:pt idx="19">
                  <c:v>58.796960680598</c:v>
                </c:pt>
                <c:pt idx="20">
                  <c:v>58.6590660129125</c:v>
                </c:pt>
                <c:pt idx="21">
                  <c:v>61.0868545629509</c:v>
                </c:pt>
                <c:pt idx="22">
                  <c:v>55.5568620836907</c:v>
                </c:pt>
                <c:pt idx="23">
                  <c:v>52.1966100142261</c:v>
                </c:pt>
                <c:pt idx="24">
                  <c:v>54.6744063029165</c:v>
                </c:pt>
                <c:pt idx="25">
                  <c:v>57.1997821538184</c:v>
                </c:pt>
                <c:pt idx="26">
                  <c:v>54.6637961304158</c:v>
                </c:pt>
                <c:pt idx="27">
                  <c:v>42.2898870428489</c:v>
                </c:pt>
                <c:pt idx="28">
                  <c:v>30.1815806238965</c:v>
                </c:pt>
                <c:pt idx="29">
                  <c:v>33.8815657458453</c:v>
                </c:pt>
                <c:pt idx="30">
                  <c:v>33.5749994674083</c:v>
                </c:pt>
              </c:numCache>
            </c:numRef>
          </c:xVal>
          <c:yVal>
            <c:numRef>
              <c:f>AUG!$O$7:$O$37</c:f>
              <c:numCache>
                <c:formatCode>0.000</c:formatCode>
                <c:ptCount val="31"/>
                <c:pt idx="0">
                  <c:v>34.4655957756953</c:v>
                </c:pt>
                <c:pt idx="1">
                  <c:v>35.1251256042571</c:v>
                </c:pt>
                <c:pt idx="2">
                  <c:v>54.4886017087728</c:v>
                </c:pt>
                <c:pt idx="3">
                  <c:v>53.5567626208038</c:v>
                </c:pt>
                <c:pt idx="4">
                  <c:v>43.4595492246141</c:v>
                </c:pt>
                <c:pt idx="5">
                  <c:v>43.9088606763095</c:v>
                </c:pt>
                <c:pt idx="6">
                  <c:v>31.2789593110161</c:v>
                </c:pt>
                <c:pt idx="7">
                  <c:v>29.0224899356701</c:v>
                </c:pt>
                <c:pt idx="8">
                  <c:v>63.9790137747558</c:v>
                </c:pt>
                <c:pt idx="9">
                  <c:v>65.5082140031488</c:v>
                </c:pt>
                <c:pt idx="10">
                  <c:v>58.7144707009491</c:v>
                </c:pt>
                <c:pt idx="11">
                  <c:v>57.8594332181212</c:v>
                </c:pt>
                <c:pt idx="12">
                  <c:v>57.8907907907403</c:v>
                </c:pt>
                <c:pt idx="13">
                  <c:v>57.9652878512027</c:v>
                </c:pt>
                <c:pt idx="14">
                  <c:v>59.9817957275198</c:v>
                </c:pt>
                <c:pt idx="15">
                  <c:v>35.588590048714</c:v>
                </c:pt>
                <c:pt idx="16">
                  <c:v>31.0813936258454</c:v>
                </c:pt>
                <c:pt idx="17">
                  <c:v>30.6659598301185</c:v>
                </c:pt>
                <c:pt idx="18">
                  <c:v>32.6029678161161</c:v>
                </c:pt>
                <c:pt idx="19">
                  <c:v>59.3757871625427</c:v>
                </c:pt>
                <c:pt idx="20">
                  <c:v>60.5405529201151</c:v>
                </c:pt>
                <c:pt idx="21">
                  <c:v>60.5930448934167</c:v>
                </c:pt>
                <c:pt idx="22">
                  <c:v>58.3207049735339</c:v>
                </c:pt>
                <c:pt idx="23">
                  <c:v>55.4997024533913</c:v>
                </c:pt>
                <c:pt idx="24">
                  <c:v>54.9249591956182</c:v>
                </c:pt>
                <c:pt idx="25">
                  <c:v>57.2209789589088</c:v>
                </c:pt>
                <c:pt idx="26">
                  <c:v>56.7143717280693</c:v>
                </c:pt>
                <c:pt idx="27">
                  <c:v>45.8554954021009</c:v>
                </c:pt>
                <c:pt idx="28">
                  <c:v>35.6476404091288</c:v>
                </c:pt>
                <c:pt idx="29">
                  <c:v>34.8824543715018</c:v>
                </c:pt>
                <c:pt idx="30">
                  <c:v>35.7050709958054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"SEP"</c:f>
              <c:strCache>
                <c:ptCount val="1"/>
                <c:pt idx="0">
                  <c:v>SEP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plus"/>
            <c:size val="3"/>
            <c:spPr>
              <a:noFill/>
            </c:spPr>
          </c:marker>
          <c:dLbls>
            <c:delete val="1"/>
          </c:dLbls>
          <c:xVal>
            <c:numRef>
              <c:f>SEP!$L$7:$L$36</c:f>
              <c:numCache>
                <c:formatCode>0.000</c:formatCode>
                <c:ptCount val="30"/>
                <c:pt idx="0">
                  <c:v>38.8886247595594</c:v>
                </c:pt>
                <c:pt idx="1">
                  <c:v>31.5026598114096</c:v>
                </c:pt>
                <c:pt idx="2">
                  <c:v>31.0320161893329</c:v>
                </c:pt>
                <c:pt idx="3">
                  <c:v>31.3423495384832</c:v>
                </c:pt>
                <c:pt idx="4">
                  <c:v>56.1615284549908</c:v>
                </c:pt>
                <c:pt idx="5">
                  <c:v>57.4222708797877</c:v>
                </c:pt>
                <c:pt idx="6">
                  <c:v>55.5801558300766</c:v>
                </c:pt>
                <c:pt idx="7">
                  <c:v>55.0454321369829</c:v>
                </c:pt>
                <c:pt idx="8">
                  <c:v>51.5819867115582</c:v>
                </c:pt>
                <c:pt idx="9">
                  <c:v>53.8673267277441</c:v>
                </c:pt>
                <c:pt idx="10">
                  <c:v>54.9345723059894</c:v>
                </c:pt>
                <c:pt idx="11">
                  <c:v>49.3673336433759</c:v>
                </c:pt>
                <c:pt idx="12">
                  <c:v>44.9087171964186</c:v>
                </c:pt>
                <c:pt idx="13">
                  <c:v>53.1189596852745</c:v>
                </c:pt>
                <c:pt idx="14">
                  <c:v>25.2508506418503</c:v>
                </c:pt>
                <c:pt idx="15">
                  <c:v>22.8355308870809</c:v>
                </c:pt>
                <c:pt idx="16">
                  <c:v>34.1577922093969</c:v>
                </c:pt>
                <c:pt idx="17">
                  <c:v>50.0389790850555</c:v>
                </c:pt>
                <c:pt idx="18">
                  <c:v>50.3185348439481</c:v>
                </c:pt>
                <c:pt idx="19">
                  <c:v>39.9988746314286</c:v>
                </c:pt>
                <c:pt idx="20">
                  <c:v>35.1802718667614</c:v>
                </c:pt>
                <c:pt idx="21">
                  <c:v>42.818838353348</c:v>
                </c:pt>
                <c:pt idx="22">
                  <c:v>38.1304182956634</c:v>
                </c:pt>
                <c:pt idx="23">
                  <c:v>24.0168441163772</c:v>
                </c:pt>
                <c:pt idx="24">
                  <c:v>22.3312736792301</c:v>
                </c:pt>
                <c:pt idx="25">
                  <c:v>21.5575340151955</c:v>
                </c:pt>
                <c:pt idx="26">
                  <c:v>25.2940244749217</c:v>
                </c:pt>
                <c:pt idx="27">
                  <c:v>41.4983528955602</c:v>
                </c:pt>
                <c:pt idx="28">
                  <c:v>50.5091999107322</c:v>
                </c:pt>
                <c:pt idx="29">
                  <c:v>57.1171961539436</c:v>
                </c:pt>
              </c:numCache>
            </c:numRef>
          </c:xVal>
          <c:yVal>
            <c:numRef>
              <c:f>SEP!$O$7:$O$36</c:f>
              <c:numCache>
                <c:formatCode>0.000</c:formatCode>
                <c:ptCount val="30"/>
                <c:pt idx="0">
                  <c:v>35.7723651414667</c:v>
                </c:pt>
                <c:pt idx="1">
                  <c:v>35.16959531144</c:v>
                </c:pt>
                <c:pt idx="2">
                  <c:v>33.9591700897143</c:v>
                </c:pt>
                <c:pt idx="3">
                  <c:v>33.7476648985144</c:v>
                </c:pt>
                <c:pt idx="4">
                  <c:v>56.680290299106</c:v>
                </c:pt>
                <c:pt idx="5">
                  <c:v>58.0676069704921</c:v>
                </c:pt>
                <c:pt idx="6">
                  <c:v>57.9195487564587</c:v>
                </c:pt>
                <c:pt idx="7">
                  <c:v>54.9005178729688</c:v>
                </c:pt>
                <c:pt idx="8">
                  <c:v>55.2046276850755</c:v>
                </c:pt>
                <c:pt idx="9">
                  <c:v>54.7691593618708</c:v>
                </c:pt>
                <c:pt idx="10">
                  <c:v>54.9566769030704</c:v>
                </c:pt>
                <c:pt idx="11">
                  <c:v>50.3054510554856</c:v>
                </c:pt>
                <c:pt idx="12">
                  <c:v>49.5968555758238</c:v>
                </c:pt>
                <c:pt idx="13">
                  <c:v>49.8047117639542</c:v>
                </c:pt>
                <c:pt idx="14">
                  <c:v>30.8539509597614</c:v>
                </c:pt>
                <c:pt idx="15">
                  <c:v>27.5686545656973</c:v>
                </c:pt>
                <c:pt idx="16">
                  <c:v>37.0181563926672</c:v>
                </c:pt>
                <c:pt idx="17">
                  <c:v>54.2320426006012</c:v>
                </c:pt>
                <c:pt idx="18">
                  <c:v>55.2662173618863</c:v>
                </c:pt>
                <c:pt idx="19">
                  <c:v>42.4879436529281</c:v>
                </c:pt>
                <c:pt idx="20">
                  <c:v>40.3868380466543</c:v>
                </c:pt>
                <c:pt idx="21">
                  <c:v>47.214865992382</c:v>
                </c:pt>
                <c:pt idx="22">
                  <c:v>40.7361049633782</c:v>
                </c:pt>
                <c:pt idx="23">
                  <c:v>28.7797497910278</c:v>
                </c:pt>
                <c:pt idx="24">
                  <c:v>28.7207413379803</c:v>
                </c:pt>
                <c:pt idx="25">
                  <c:v>29.4932301313781</c:v>
                </c:pt>
                <c:pt idx="26">
                  <c:v>31.2160292316272</c:v>
                </c:pt>
                <c:pt idx="27">
                  <c:v>46.5109645617807</c:v>
                </c:pt>
                <c:pt idx="28">
                  <c:v>50.8797735984861</c:v>
                </c:pt>
                <c:pt idx="29">
                  <c:v>56.5956446292806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"OCT"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plus"/>
            <c:size val="5"/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OCT!$L$7:$L$37</c:f>
              <c:numCache>
                <c:formatCode>0.000</c:formatCode>
                <c:ptCount val="31"/>
                <c:pt idx="0">
                  <c:v>0</c:v>
                </c:pt>
              </c:numCache>
            </c:numRef>
          </c:xVal>
          <c:yVal>
            <c:numRef>
              <c:f>OCT!$O$7:$O$37</c:f>
              <c:numCache>
                <c:formatCode>0.000</c:formatCode>
                <c:ptCount val="31"/>
                <c:pt idx="0">
                  <c:v>-1.7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"NOV"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plus"/>
            <c:size val="3"/>
            <c:spPr>
              <a:noFill/>
            </c:spPr>
          </c:marker>
          <c:dLbls>
            <c:delete val="1"/>
          </c:dLbls>
          <c:xVal>
            <c:numRef>
              <c:f>NOV!$L$7:$L$36</c:f>
              <c:numCache>
                <c:formatCode>0.000</c:formatCode>
                <c:ptCount val="30"/>
                <c:pt idx="0">
                  <c:v>0</c:v>
                </c:pt>
              </c:numCache>
            </c:numRef>
          </c:xVal>
          <c:yVal>
            <c:numRef>
              <c:f>NOV!$O$7:$O$36</c:f>
              <c:numCache>
                <c:formatCode>0.000</c:formatCode>
                <c:ptCount val="30"/>
                <c:pt idx="0">
                  <c:v>-1.7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"DEC"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plus"/>
            <c:size val="3"/>
            <c:spPr>
              <a:noFill/>
            </c:spPr>
          </c:marker>
          <c:dLbls>
            <c:delete val="1"/>
          </c:dLbls>
          <c:xVal>
            <c:numRef>
              <c:f>DEC!$L$7:$L$37</c:f>
              <c:numCache>
                <c:formatCode>0.000</c:formatCode>
                <c:ptCount val="31"/>
                <c:pt idx="0">
                  <c:v>38.8886247595594</c:v>
                </c:pt>
                <c:pt idx="1">
                  <c:v>31.5026598114096</c:v>
                </c:pt>
                <c:pt idx="2">
                  <c:v>31.0320161893329</c:v>
                </c:pt>
                <c:pt idx="3">
                  <c:v>31.3423495384832</c:v>
                </c:pt>
                <c:pt idx="4">
                  <c:v>56.1615284549908</c:v>
                </c:pt>
                <c:pt idx="5">
                  <c:v>57.4222708797877</c:v>
                </c:pt>
                <c:pt idx="6">
                  <c:v>55.5801558300766</c:v>
                </c:pt>
                <c:pt idx="7">
                  <c:v>55.0454321369829</c:v>
                </c:pt>
                <c:pt idx="8">
                  <c:v>51.5819867115582</c:v>
                </c:pt>
                <c:pt idx="9">
                  <c:v>53.8673267277441</c:v>
                </c:pt>
                <c:pt idx="10">
                  <c:v>54.9345723059894</c:v>
                </c:pt>
                <c:pt idx="11">
                  <c:v>49.3673336433759</c:v>
                </c:pt>
                <c:pt idx="12">
                  <c:v>44.9087171964186</c:v>
                </c:pt>
                <c:pt idx="13">
                  <c:v>53.1189596852745</c:v>
                </c:pt>
                <c:pt idx="14">
                  <c:v>25.2508506418503</c:v>
                </c:pt>
                <c:pt idx="15">
                  <c:v>22.8355308870809</c:v>
                </c:pt>
                <c:pt idx="16">
                  <c:v>34.1577922093969</c:v>
                </c:pt>
                <c:pt idx="17">
                  <c:v>50.0389790850555</c:v>
                </c:pt>
                <c:pt idx="18">
                  <c:v>50.3185348439481</c:v>
                </c:pt>
                <c:pt idx="19">
                  <c:v>39.9988746314286</c:v>
                </c:pt>
                <c:pt idx="20">
                  <c:v>35.1802718667614</c:v>
                </c:pt>
                <c:pt idx="21">
                  <c:v>42.818838353348</c:v>
                </c:pt>
                <c:pt idx="22">
                  <c:v>38.1304182956634</c:v>
                </c:pt>
                <c:pt idx="23">
                  <c:v>24.0168441163772</c:v>
                </c:pt>
                <c:pt idx="24">
                  <c:v>22.3312736792301</c:v>
                </c:pt>
                <c:pt idx="25">
                  <c:v>21.5575340151955</c:v>
                </c:pt>
                <c:pt idx="26">
                  <c:v>25.2940244749217</c:v>
                </c:pt>
                <c:pt idx="27">
                  <c:v>41.4983528955602</c:v>
                </c:pt>
                <c:pt idx="28">
                  <c:v>50.5091999107322</c:v>
                </c:pt>
                <c:pt idx="29">
                  <c:v>57.1171961539436</c:v>
                </c:pt>
                <c:pt idx="30">
                  <c:v>57.1171961539436</c:v>
                </c:pt>
              </c:numCache>
            </c:numRef>
          </c:xVal>
          <c:yVal>
            <c:numRef>
              <c:f>DEC!$O$7:$O$37</c:f>
              <c:numCache>
                <c:formatCode>0.000</c:formatCode>
                <c:ptCount val="31"/>
                <c:pt idx="0">
                  <c:v>35.7723651414667</c:v>
                </c:pt>
                <c:pt idx="1">
                  <c:v>35.16959531144</c:v>
                </c:pt>
                <c:pt idx="2">
                  <c:v>33.9591700897143</c:v>
                </c:pt>
                <c:pt idx="3">
                  <c:v>33.7476648985144</c:v>
                </c:pt>
                <c:pt idx="4">
                  <c:v>56.680290299106</c:v>
                </c:pt>
                <c:pt idx="5">
                  <c:v>58.0676069704921</c:v>
                </c:pt>
                <c:pt idx="6">
                  <c:v>57.9195487564587</c:v>
                </c:pt>
                <c:pt idx="7">
                  <c:v>54.9005178729688</c:v>
                </c:pt>
                <c:pt idx="8">
                  <c:v>55.2046276850755</c:v>
                </c:pt>
                <c:pt idx="9">
                  <c:v>54.7691593618708</c:v>
                </c:pt>
                <c:pt idx="10">
                  <c:v>54.9566769030704</c:v>
                </c:pt>
                <c:pt idx="11">
                  <c:v>50.3054510554856</c:v>
                </c:pt>
                <c:pt idx="12">
                  <c:v>49.5968555758238</c:v>
                </c:pt>
                <c:pt idx="13">
                  <c:v>49.8047117639542</c:v>
                </c:pt>
                <c:pt idx="14">
                  <c:v>30.8539509597614</c:v>
                </c:pt>
                <c:pt idx="15">
                  <c:v>27.5686545656973</c:v>
                </c:pt>
                <c:pt idx="16">
                  <c:v>37.0181563926672</c:v>
                </c:pt>
                <c:pt idx="17">
                  <c:v>54.2320426006012</c:v>
                </c:pt>
                <c:pt idx="18">
                  <c:v>55.2662173618863</c:v>
                </c:pt>
                <c:pt idx="19">
                  <c:v>42.4879436529281</c:v>
                </c:pt>
                <c:pt idx="20">
                  <c:v>40.3868380466543</c:v>
                </c:pt>
                <c:pt idx="21">
                  <c:v>47.214865992382</c:v>
                </c:pt>
                <c:pt idx="22">
                  <c:v>40.7361049633782</c:v>
                </c:pt>
                <c:pt idx="23">
                  <c:v>28.7797497910278</c:v>
                </c:pt>
                <c:pt idx="24">
                  <c:v>28.7207413379803</c:v>
                </c:pt>
                <c:pt idx="25">
                  <c:v>29.4932301313781</c:v>
                </c:pt>
                <c:pt idx="26">
                  <c:v>31.2160292316272</c:v>
                </c:pt>
                <c:pt idx="27">
                  <c:v>46.5109645617807</c:v>
                </c:pt>
                <c:pt idx="28">
                  <c:v>50.8797735984861</c:v>
                </c:pt>
                <c:pt idx="29">
                  <c:v>56.5956446292806</c:v>
                </c:pt>
                <c:pt idx="30">
                  <c:v>56.5956446292806</c:v>
                </c:pt>
              </c:numCache>
            </c:numRef>
          </c:yVal>
          <c:smooth val="0"/>
        </c:ser>
        <c:ser>
          <c:idx val="13"/>
          <c:order val="13"/>
          <c:spPr>
            <a:ln w="15875" cap="rnd" cmpd="sng" algn="ctr">
              <a:solidFill>
                <a:schemeClr val="tx1"/>
              </a:solidFill>
              <a:prstDash val="sysDash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{8,100}</c:f>
              <c:numCache>
                <c:formatCode>General</c:formatCode>
                <c:ptCount val="2"/>
                <c:pt idx="0">
                  <c:v>8</c:v>
                </c:pt>
                <c:pt idx="1">
                  <c:v>100</c:v>
                </c:pt>
              </c:numCache>
            </c:numRef>
          </c:xVal>
          <c:yVal>
            <c:numRef>
              <c:f>{0,92}</c:f>
              <c:numCache>
                <c:formatCode>General</c:formatCode>
                <c:ptCount val="2"/>
                <c:pt idx="0">
                  <c:v>0</c:v>
                </c:pt>
                <c:pt idx="1">
                  <c:v>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11520"/>
        <c:axId val="533793792"/>
      </c:scatterChart>
      <c:valAx>
        <c:axId val="5308115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Recorded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33793792"/>
        <c:crosses val="autoZero"/>
        <c:crossBetween val="midCat"/>
      </c:valAx>
      <c:valAx>
        <c:axId val="533793792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DCS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30811520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426720</xdr:colOff>
      <xdr:row>34</xdr:row>
      <xdr:rowOff>60960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8656320" cy="627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%20-%202019%20Production%20Data%20Downlo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%20-%202020%20Production%20Data%20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%20-%202020%20Load%20Data%20Entry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1">
          <cell r="A1" t="str">
            <v>PI login: mrmtlsrvpi01\pidemo
Mot passe: Suncor01</v>
          </cell>
        </row>
        <row r="1">
          <cell r="Q1" t="str">
            <v>VAL</v>
          </cell>
          <cell r="R1" t="str">
            <v>VAL</v>
          </cell>
          <cell r="S1" t="str">
            <v>VAL</v>
          </cell>
          <cell r="T1" t="str">
            <v>VAL</v>
          </cell>
        </row>
        <row r="2">
          <cell r="Q2">
            <v>0</v>
          </cell>
          <cell r="R2">
            <v>0</v>
          </cell>
          <cell r="S2">
            <v>0</v>
          </cell>
          <cell r="T2">
            <v>0</v>
          </cell>
        </row>
        <row r="3">
          <cell r="Q3" t="str">
            <v>U-641</v>
          </cell>
          <cell r="R3" t="str">
            <v>U-642</v>
          </cell>
          <cell r="S3" t="str">
            <v>T-630</v>
          </cell>
          <cell r="T3" t="str">
            <v>T-635</v>
          </cell>
        </row>
        <row r="4">
          <cell r="Q4" t="str">
            <v>in</v>
          </cell>
          <cell r="R4" t="str">
            <v>in</v>
          </cell>
          <cell r="S4" t="str">
            <v>in</v>
          </cell>
          <cell r="T4" t="str">
            <v>in</v>
          </cell>
        </row>
        <row r="5">
          <cell r="A5" t="str">
            <v>Day</v>
          </cell>
        </row>
        <row r="5">
          <cell r="Q5" t="str">
            <v>LT641.PV</v>
          </cell>
          <cell r="R5" t="str">
            <v>LT642.PV</v>
          </cell>
          <cell r="S5" t="str">
            <v>LT630.PV</v>
          </cell>
          <cell r="T5" t="str">
            <v>LT635B.PV</v>
          </cell>
        </row>
        <row r="6">
          <cell r="A6" t="str">
            <v>OP</v>
          </cell>
        </row>
        <row r="6">
          <cell r="Q6">
            <v>14.3856716156006</v>
          </cell>
          <cell r="R6">
            <v>3.64586091041565</v>
          </cell>
          <cell r="S6">
            <v>0</v>
          </cell>
          <cell r="T6">
            <v>187.032623291016</v>
          </cell>
        </row>
        <row r="7">
          <cell r="A7">
            <v>101</v>
          </cell>
        </row>
        <row r="7">
          <cell r="Q7">
            <v>26.6389102935791</v>
          </cell>
          <cell r="R7">
            <v>26.4639739990234</v>
          </cell>
          <cell r="S7">
            <v>0</v>
          </cell>
          <cell r="T7">
            <v>187.063735961914</v>
          </cell>
        </row>
        <row r="8">
          <cell r="A8">
            <v>102</v>
          </cell>
        </row>
        <row r="8">
          <cell r="Q8">
            <v>9.99506664276123</v>
          </cell>
          <cell r="R8">
            <v>0.512607395648956</v>
          </cell>
          <cell r="S8">
            <v>0</v>
          </cell>
          <cell r="T8">
            <v>183.706268310547</v>
          </cell>
        </row>
        <row r="9">
          <cell r="A9">
            <v>103</v>
          </cell>
        </row>
        <row r="9">
          <cell r="Q9">
            <v>8.04604911804199</v>
          </cell>
          <cell r="R9">
            <v>5.10898590087891</v>
          </cell>
          <cell r="S9">
            <v>0</v>
          </cell>
          <cell r="T9">
            <v>177.906631469727</v>
          </cell>
        </row>
        <row r="10">
          <cell r="A10">
            <v>104</v>
          </cell>
        </row>
        <row r="10">
          <cell r="Q10">
            <v>8.1320161819458</v>
          </cell>
          <cell r="R10">
            <v>7.99546337127686</v>
          </cell>
          <cell r="S10">
            <v>0</v>
          </cell>
          <cell r="T10">
            <v>174.949005126953</v>
          </cell>
        </row>
        <row r="11">
          <cell r="A11">
            <v>105</v>
          </cell>
        </row>
        <row r="11">
          <cell r="Q11">
            <v>35.6555290222168</v>
          </cell>
          <cell r="R11">
            <v>35.6314926147461</v>
          </cell>
          <cell r="S11">
            <v>0</v>
          </cell>
          <cell r="T11">
            <v>174.997222900391</v>
          </cell>
        </row>
        <row r="12">
          <cell r="A12">
            <v>106</v>
          </cell>
        </row>
        <row r="12">
          <cell r="Q12">
            <v>27.9184589385986</v>
          </cell>
          <cell r="R12">
            <v>27.2924098968506</v>
          </cell>
          <cell r="S12">
            <v>0</v>
          </cell>
          <cell r="T12">
            <v>181.446014404297</v>
          </cell>
        </row>
        <row r="13">
          <cell r="A13">
            <v>107</v>
          </cell>
        </row>
        <row r="13">
          <cell r="Q13">
            <v>25.227087020874</v>
          </cell>
          <cell r="R13">
            <v>25.1846656799316</v>
          </cell>
          <cell r="S13">
            <v>0</v>
          </cell>
          <cell r="T13">
            <v>191.797088623047</v>
          </cell>
        </row>
        <row r="14">
          <cell r="A14">
            <v>108</v>
          </cell>
        </row>
        <row r="14">
          <cell r="Q14">
            <v>33.6668663024902</v>
          </cell>
          <cell r="R14">
            <v>22.2386665344238</v>
          </cell>
          <cell r="S14">
            <v>0</v>
          </cell>
          <cell r="T14">
            <v>189.415557861328</v>
          </cell>
        </row>
        <row r="15">
          <cell r="A15">
            <v>109</v>
          </cell>
        </row>
        <row r="15">
          <cell r="Q15">
            <v>13.361328125</v>
          </cell>
          <cell r="R15">
            <v>3.92988085746765</v>
          </cell>
          <cell r="S15">
            <v>0</v>
          </cell>
          <cell r="T15">
            <v>188.393249511719</v>
          </cell>
        </row>
        <row r="16">
          <cell r="A16">
            <v>110</v>
          </cell>
        </row>
        <row r="16">
          <cell r="Q16">
            <v>10.3574705123901</v>
          </cell>
          <cell r="R16">
            <v>10.18323802948</v>
          </cell>
          <cell r="S16">
            <v>0</v>
          </cell>
          <cell r="T16">
            <v>179.504119873047</v>
          </cell>
        </row>
        <row r="17">
          <cell r="A17">
            <v>111</v>
          </cell>
        </row>
        <row r="17">
          <cell r="Q17">
            <v>7.22120523452759</v>
          </cell>
          <cell r="R17">
            <v>3.59998416900635</v>
          </cell>
          <cell r="S17">
            <v>0</v>
          </cell>
          <cell r="T17">
            <v>178.297012329102</v>
          </cell>
        </row>
        <row r="18">
          <cell r="A18">
            <v>112</v>
          </cell>
        </row>
        <row r="18">
          <cell r="Q18">
            <v>8.16497421264648</v>
          </cell>
          <cell r="R18">
            <v>8.06167793273926</v>
          </cell>
          <cell r="S18">
            <v>0</v>
          </cell>
          <cell r="T18">
            <v>184.331390380859</v>
          </cell>
        </row>
        <row r="19">
          <cell r="A19">
            <v>113</v>
          </cell>
        </row>
        <row r="19">
          <cell r="Q19">
            <v>22.3692150115967</v>
          </cell>
          <cell r="R19">
            <v>22.3162002563477</v>
          </cell>
          <cell r="S19">
            <v>0</v>
          </cell>
          <cell r="T19">
            <v>184.298431396484</v>
          </cell>
        </row>
        <row r="20">
          <cell r="A20">
            <v>114</v>
          </cell>
        </row>
        <row r="20">
          <cell r="Q20">
            <v>27.8193912506104</v>
          </cell>
          <cell r="R20">
            <v>27.7851047515869</v>
          </cell>
          <cell r="S20">
            <v>0</v>
          </cell>
          <cell r="T20">
            <v>186.05712890625</v>
          </cell>
        </row>
        <row r="21">
          <cell r="A21">
            <v>115</v>
          </cell>
        </row>
        <row r="21">
          <cell r="Q21">
            <v>41.3262519836426</v>
          </cell>
          <cell r="R21">
            <v>41.286735534668</v>
          </cell>
          <cell r="S21">
            <v>0</v>
          </cell>
          <cell r="T21">
            <v>189.162719726562</v>
          </cell>
        </row>
        <row r="22">
          <cell r="A22">
            <v>116</v>
          </cell>
        </row>
        <row r="22">
          <cell r="Q22">
            <v>18.597827911377</v>
          </cell>
          <cell r="R22">
            <v>22.687141418457</v>
          </cell>
          <cell r="S22">
            <v>0</v>
          </cell>
          <cell r="T22">
            <v>197.084289550781</v>
          </cell>
        </row>
        <row r="23">
          <cell r="A23">
            <v>117</v>
          </cell>
        </row>
        <row r="23">
          <cell r="Q23">
            <v>9.21365165710449</v>
          </cell>
          <cell r="R23">
            <v>9.20489025115967</v>
          </cell>
          <cell r="S23">
            <v>0</v>
          </cell>
          <cell r="T23">
            <v>202.721084594727</v>
          </cell>
        </row>
        <row r="24">
          <cell r="A24">
            <v>118</v>
          </cell>
        </row>
        <row r="24">
          <cell r="Q24">
            <v>8.54705905914307</v>
          </cell>
          <cell r="R24">
            <v>8.4766149520874</v>
          </cell>
          <cell r="S24">
            <v>0</v>
          </cell>
          <cell r="T24">
            <v>209.134963989258</v>
          </cell>
        </row>
        <row r="25">
          <cell r="A25">
            <v>119</v>
          </cell>
        </row>
        <row r="25">
          <cell r="Q25">
            <v>6.00932550430298</v>
          </cell>
          <cell r="R25">
            <v>5.76622915267944</v>
          </cell>
          <cell r="S25">
            <v>0</v>
          </cell>
          <cell r="T25">
            <v>209.093826293945</v>
          </cell>
        </row>
        <row r="26">
          <cell r="A26">
            <v>120</v>
          </cell>
        </row>
        <row r="26">
          <cell r="Q26">
            <v>23.2415790557861</v>
          </cell>
          <cell r="R26">
            <v>22.9308853149414</v>
          </cell>
          <cell r="S26">
            <v>0</v>
          </cell>
          <cell r="T26">
            <v>209.152252197266</v>
          </cell>
        </row>
        <row r="27">
          <cell r="A27">
            <v>121</v>
          </cell>
        </row>
        <row r="27">
          <cell r="Q27">
            <v>36.3364295959473</v>
          </cell>
          <cell r="R27">
            <v>35.9385299682617</v>
          </cell>
          <cell r="S27">
            <v>0</v>
          </cell>
          <cell r="T27">
            <v>211.619216918945</v>
          </cell>
        </row>
        <row r="28">
          <cell r="A28">
            <v>122</v>
          </cell>
        </row>
        <row r="28">
          <cell r="Q28">
            <v>46.7613716125488</v>
          </cell>
          <cell r="R28">
            <v>47.0486450195313</v>
          </cell>
          <cell r="S28">
            <v>0</v>
          </cell>
          <cell r="T28">
            <v>204.47314453125</v>
          </cell>
        </row>
        <row r="29">
          <cell r="A29">
            <v>123</v>
          </cell>
        </row>
        <row r="29">
          <cell r="Q29">
            <v>45.0645217895508</v>
          </cell>
          <cell r="R29">
            <v>45.0495986938477</v>
          </cell>
          <cell r="S29">
            <v>0</v>
          </cell>
          <cell r="T29">
            <v>204.434036254883</v>
          </cell>
        </row>
        <row r="30">
          <cell r="A30">
            <v>124</v>
          </cell>
        </row>
        <row r="30">
          <cell r="Q30">
            <v>23.5881366729736</v>
          </cell>
          <cell r="R30">
            <v>23.5845375061035</v>
          </cell>
          <cell r="S30">
            <v>0</v>
          </cell>
          <cell r="T30">
            <v>202.41569519043</v>
          </cell>
        </row>
        <row r="31">
          <cell r="A31">
            <v>125</v>
          </cell>
        </row>
        <row r="31">
          <cell r="Q31">
            <v>44.709846496582</v>
          </cell>
          <cell r="R31">
            <v>43.7254333496094</v>
          </cell>
          <cell r="S31">
            <v>0</v>
          </cell>
          <cell r="T31">
            <v>200.172134399414</v>
          </cell>
        </row>
        <row r="32">
          <cell r="A32">
            <v>126</v>
          </cell>
        </row>
        <row r="32">
          <cell r="Q32">
            <v>29.1856708526611</v>
          </cell>
          <cell r="R32">
            <v>29.0677833557129</v>
          </cell>
          <cell r="S32">
            <v>0</v>
          </cell>
          <cell r="T32">
            <v>206.985733032227</v>
          </cell>
        </row>
        <row r="33">
          <cell r="A33">
            <v>127</v>
          </cell>
        </row>
        <row r="33">
          <cell r="Q33">
            <v>46.9289588928223</v>
          </cell>
          <cell r="R33">
            <v>47.1292686462402</v>
          </cell>
          <cell r="S33">
            <v>0</v>
          </cell>
          <cell r="T33">
            <v>206.913970947266</v>
          </cell>
        </row>
        <row r="34">
          <cell r="A34">
            <v>128</v>
          </cell>
        </row>
        <row r="34">
          <cell r="Q34">
            <v>18.1903610229492</v>
          </cell>
          <cell r="R34">
            <v>8.05185222625732</v>
          </cell>
          <cell r="S34">
            <v>0</v>
          </cell>
          <cell r="T34">
            <v>210.791381835937</v>
          </cell>
        </row>
        <row r="35">
          <cell r="A35">
            <v>129</v>
          </cell>
        </row>
        <row r="35">
          <cell r="Q35">
            <v>47.0171241760254</v>
          </cell>
          <cell r="R35">
            <v>44.441478729248</v>
          </cell>
          <cell r="S35">
            <v>0</v>
          </cell>
          <cell r="T35">
            <v>210.838790893555</v>
          </cell>
        </row>
        <row r="36">
          <cell r="A36">
            <v>130</v>
          </cell>
        </row>
        <row r="36">
          <cell r="Q36">
            <v>20.2305812835693</v>
          </cell>
          <cell r="R36">
            <v>19.9652252197266</v>
          </cell>
          <cell r="S36">
            <v>0</v>
          </cell>
          <cell r="T36">
            <v>220.359497070312</v>
          </cell>
        </row>
        <row r="37">
          <cell r="A37">
            <v>131</v>
          </cell>
        </row>
        <row r="37">
          <cell r="Q37">
            <v>45.8529281616211</v>
          </cell>
          <cell r="R37">
            <v>45.6388053894043</v>
          </cell>
          <cell r="S37">
            <v>0</v>
          </cell>
          <cell r="T37">
            <v>210.36686706543</v>
          </cell>
        </row>
        <row r="38">
          <cell r="A38">
            <v>201</v>
          </cell>
        </row>
        <row r="38">
          <cell r="Q38">
            <v>10.4644079208374</v>
          </cell>
          <cell r="R38">
            <v>9.85268783569336</v>
          </cell>
          <cell r="S38">
            <v>0</v>
          </cell>
          <cell r="T38">
            <v>217.750030517578</v>
          </cell>
        </row>
        <row r="39">
          <cell r="A39">
            <v>202</v>
          </cell>
        </row>
        <row r="39">
          <cell r="Q39">
            <v>29.5901489257813</v>
          </cell>
          <cell r="R39">
            <v>29.3710060119629</v>
          </cell>
          <cell r="S39">
            <v>0</v>
          </cell>
          <cell r="T39">
            <v>217.762847900391</v>
          </cell>
        </row>
        <row r="40">
          <cell r="A40">
            <v>203</v>
          </cell>
        </row>
        <row r="40">
          <cell r="Q40">
            <v>34.9748306274414</v>
          </cell>
          <cell r="R40">
            <v>34.7806701660156</v>
          </cell>
          <cell r="S40">
            <v>0</v>
          </cell>
          <cell r="T40">
            <v>220.846267700195</v>
          </cell>
        </row>
        <row r="41">
          <cell r="A41">
            <v>204</v>
          </cell>
        </row>
        <row r="41">
          <cell r="Q41">
            <v>49.7988967895508</v>
          </cell>
          <cell r="R41">
            <v>50.1260299682617</v>
          </cell>
          <cell r="S41">
            <v>0</v>
          </cell>
          <cell r="T41">
            <v>221.644470214844</v>
          </cell>
        </row>
        <row r="42">
          <cell r="A42">
            <v>205</v>
          </cell>
        </row>
        <row r="42">
          <cell r="Q42">
            <v>10.4586410522461</v>
          </cell>
          <cell r="R42">
            <v>10.3299522399902</v>
          </cell>
          <cell r="S42">
            <v>0</v>
          </cell>
          <cell r="T42">
            <v>209.21875</v>
          </cell>
        </row>
        <row r="43">
          <cell r="A43">
            <v>206</v>
          </cell>
        </row>
        <row r="43">
          <cell r="Q43">
            <v>41.0324783325195</v>
          </cell>
          <cell r="R43">
            <v>40.9327964782715</v>
          </cell>
          <cell r="S43">
            <v>0</v>
          </cell>
          <cell r="T43">
            <v>209.236465454102</v>
          </cell>
        </row>
        <row r="44">
          <cell r="A44">
            <v>207</v>
          </cell>
        </row>
        <row r="44">
          <cell r="Q44">
            <v>21.7578964233398</v>
          </cell>
          <cell r="R44">
            <v>11.8072652816772</v>
          </cell>
          <cell r="S44">
            <v>0</v>
          </cell>
          <cell r="T44">
            <v>210.248519897461</v>
          </cell>
        </row>
        <row r="45">
          <cell r="A45">
            <v>208</v>
          </cell>
        </row>
        <row r="45">
          <cell r="Q45">
            <v>7.65717506408691</v>
          </cell>
          <cell r="R45">
            <v>5.30291080474854</v>
          </cell>
          <cell r="S45">
            <v>0</v>
          </cell>
          <cell r="T45">
            <v>202.335510253906</v>
          </cell>
        </row>
        <row r="46">
          <cell r="A46">
            <v>209</v>
          </cell>
        </row>
        <row r="46">
          <cell r="Q46">
            <v>11.7833976745605</v>
          </cell>
          <cell r="R46">
            <v>4.10405445098877</v>
          </cell>
          <cell r="S46">
            <v>0</v>
          </cell>
          <cell r="T46">
            <v>197.314315795898</v>
          </cell>
        </row>
        <row r="47">
          <cell r="A47">
            <v>210</v>
          </cell>
        </row>
        <row r="47">
          <cell r="Q47">
            <v>7.23011445999146</v>
          </cell>
          <cell r="R47">
            <v>6.93588399887085</v>
          </cell>
          <cell r="S47">
            <v>0</v>
          </cell>
          <cell r="T47">
            <v>191.112060546875</v>
          </cell>
        </row>
        <row r="48">
          <cell r="A48">
            <v>211</v>
          </cell>
        </row>
        <row r="48">
          <cell r="Q48">
            <v>25.3982543945313</v>
          </cell>
          <cell r="R48">
            <v>20.7668056488037</v>
          </cell>
          <cell r="S48">
            <v>0</v>
          </cell>
          <cell r="T48">
            <v>186.162582397461</v>
          </cell>
        </row>
        <row r="49">
          <cell r="A49">
            <v>212</v>
          </cell>
        </row>
        <row r="49">
          <cell r="Q49">
            <v>11.0609312057495</v>
          </cell>
          <cell r="R49">
            <v>10.7752237319946</v>
          </cell>
          <cell r="S49">
            <v>0</v>
          </cell>
          <cell r="T49">
            <v>179.220596313477</v>
          </cell>
        </row>
        <row r="50">
          <cell r="A50">
            <v>213</v>
          </cell>
        </row>
        <row r="50">
          <cell r="Q50">
            <v>27.9380111694336</v>
          </cell>
          <cell r="R50">
            <v>27.6486129760742</v>
          </cell>
          <cell r="S50">
            <v>0</v>
          </cell>
          <cell r="T50">
            <v>179.255310058594</v>
          </cell>
        </row>
        <row r="51">
          <cell r="A51">
            <v>214</v>
          </cell>
        </row>
        <row r="51">
          <cell r="Q51">
            <v>32.545108795166</v>
          </cell>
          <cell r="R51">
            <v>19.5242805480957</v>
          </cell>
          <cell r="S51">
            <v>0</v>
          </cell>
          <cell r="T51">
            <v>177.875564575195</v>
          </cell>
        </row>
        <row r="52">
          <cell r="A52">
            <v>215</v>
          </cell>
        </row>
        <row r="52">
          <cell r="Q52">
            <v>8.14442253112793</v>
          </cell>
          <cell r="R52">
            <v>7.78369998931885</v>
          </cell>
          <cell r="S52">
            <v>0</v>
          </cell>
          <cell r="T52">
            <v>183.145721435547</v>
          </cell>
        </row>
        <row r="53">
          <cell r="A53">
            <v>216</v>
          </cell>
        </row>
        <row r="53">
          <cell r="Q53">
            <v>19.876070022583</v>
          </cell>
          <cell r="R53">
            <v>19.19651222229</v>
          </cell>
          <cell r="S53">
            <v>0</v>
          </cell>
          <cell r="T53">
            <v>190.416793823242</v>
          </cell>
        </row>
        <row r="54">
          <cell r="A54">
            <v>217</v>
          </cell>
        </row>
        <row r="54">
          <cell r="Q54">
            <v>24.6671810150146</v>
          </cell>
          <cell r="R54">
            <v>23.9160652160645</v>
          </cell>
          <cell r="S54">
            <v>0</v>
          </cell>
          <cell r="T54">
            <v>196.016372680664</v>
          </cell>
        </row>
        <row r="55">
          <cell r="A55">
            <v>218</v>
          </cell>
        </row>
        <row r="55">
          <cell r="Q55">
            <v>46.112606048584</v>
          </cell>
          <cell r="R55">
            <v>45.4804611206055</v>
          </cell>
          <cell r="S55">
            <v>0</v>
          </cell>
          <cell r="T55">
            <v>194.306015014648</v>
          </cell>
        </row>
        <row r="56">
          <cell r="A56">
            <v>219</v>
          </cell>
        </row>
        <row r="56">
          <cell r="Q56">
            <v>19.7402820587158</v>
          </cell>
          <cell r="R56">
            <v>19.6241226196289</v>
          </cell>
          <cell r="S56">
            <v>0</v>
          </cell>
          <cell r="T56">
            <v>209.075592041016</v>
          </cell>
        </row>
        <row r="57">
          <cell r="A57">
            <v>220</v>
          </cell>
        </row>
        <row r="57">
          <cell r="Q57">
            <v>41.8298988342285</v>
          </cell>
          <cell r="R57">
            <v>41.1250991821289</v>
          </cell>
          <cell r="S57">
            <v>0</v>
          </cell>
          <cell r="T57">
            <v>207.509063720703</v>
          </cell>
        </row>
        <row r="58">
          <cell r="A58">
            <v>221</v>
          </cell>
        </row>
        <row r="58">
          <cell r="Q58">
            <v>8.18002796173096</v>
          </cell>
          <cell r="R58">
            <v>7.05588960647583</v>
          </cell>
          <cell r="S58">
            <v>0</v>
          </cell>
          <cell r="T58">
            <v>210.814926147461</v>
          </cell>
        </row>
        <row r="59">
          <cell r="A59">
            <v>222</v>
          </cell>
        </row>
        <row r="59">
          <cell r="Q59">
            <v>37.8791809082031</v>
          </cell>
          <cell r="R59">
            <v>37.7785987854004</v>
          </cell>
          <cell r="S59">
            <v>0</v>
          </cell>
          <cell r="T59">
            <v>210.836608886719</v>
          </cell>
        </row>
        <row r="60">
          <cell r="A60">
            <v>223</v>
          </cell>
        </row>
        <row r="60">
          <cell r="Q60">
            <v>23.5835628509521</v>
          </cell>
          <cell r="R60">
            <v>23.4822978973389</v>
          </cell>
          <cell r="S60">
            <v>0</v>
          </cell>
          <cell r="T60">
            <v>217.769866943359</v>
          </cell>
        </row>
        <row r="61">
          <cell r="A61">
            <v>224</v>
          </cell>
        </row>
        <row r="61">
          <cell r="Q61">
            <v>18.3841114044189</v>
          </cell>
          <cell r="R61">
            <v>18.2543468475342</v>
          </cell>
          <cell r="S61">
            <v>0</v>
          </cell>
          <cell r="T61">
            <v>222.633178710937</v>
          </cell>
        </row>
        <row r="62">
          <cell r="A62">
            <v>225</v>
          </cell>
        </row>
        <row r="62">
          <cell r="Q62">
            <v>46.1144485473633</v>
          </cell>
          <cell r="R62">
            <v>45.9921569824219</v>
          </cell>
          <cell r="S62">
            <v>0</v>
          </cell>
          <cell r="T62">
            <v>220.06005859375</v>
          </cell>
        </row>
        <row r="63">
          <cell r="A63">
            <v>226</v>
          </cell>
        </row>
        <row r="63">
          <cell r="Q63">
            <v>8.94343948364258</v>
          </cell>
          <cell r="R63">
            <v>8.96636390686035</v>
          </cell>
          <cell r="S63">
            <v>0</v>
          </cell>
          <cell r="T63">
            <v>217.868133544922</v>
          </cell>
        </row>
        <row r="64">
          <cell r="A64">
            <v>227</v>
          </cell>
        </row>
        <row r="64">
          <cell r="Q64">
            <v>42.6576805114746</v>
          </cell>
          <cell r="R64">
            <v>42.6118965148926</v>
          </cell>
          <cell r="S64">
            <v>0</v>
          </cell>
          <cell r="T64">
            <v>216.245574951172</v>
          </cell>
        </row>
        <row r="65">
          <cell r="A65">
            <v>228</v>
          </cell>
        </row>
        <row r="65">
          <cell r="Q65">
            <v>12.1105852127075</v>
          </cell>
          <cell r="R65">
            <v>12.0565061569214</v>
          </cell>
          <cell r="S65">
            <v>0</v>
          </cell>
          <cell r="T65">
            <v>220.525726318359</v>
          </cell>
        </row>
        <row r="66">
          <cell r="A66">
            <v>301</v>
          </cell>
        </row>
        <row r="66">
          <cell r="Q66">
            <v>25.96750831604</v>
          </cell>
          <cell r="R66">
            <v>25.9103679656982</v>
          </cell>
          <cell r="S66">
            <v>0</v>
          </cell>
          <cell r="T66">
            <v>220.470764160156</v>
          </cell>
        </row>
        <row r="67">
          <cell r="A67">
            <v>302</v>
          </cell>
        </row>
        <row r="67">
          <cell r="Q67">
            <v>39.3312072753906</v>
          </cell>
          <cell r="R67">
            <v>39.2989234924316</v>
          </cell>
          <cell r="S67">
            <v>0</v>
          </cell>
          <cell r="T67">
            <v>220.538223266602</v>
          </cell>
        </row>
        <row r="68">
          <cell r="A68">
            <v>303</v>
          </cell>
        </row>
        <row r="68">
          <cell r="Q68">
            <v>31.7619953155518</v>
          </cell>
          <cell r="R68">
            <v>31.7295188903809</v>
          </cell>
          <cell r="S68">
            <v>0</v>
          </cell>
          <cell r="T68">
            <v>228.376190185547</v>
          </cell>
        </row>
        <row r="69">
          <cell r="A69">
            <v>304</v>
          </cell>
        </row>
        <row r="69">
          <cell r="Q69">
            <v>19.1731605529785</v>
          </cell>
          <cell r="R69">
            <v>13.4505758285522</v>
          </cell>
          <cell r="S69">
            <v>0</v>
          </cell>
          <cell r="T69">
            <v>226.328186035156</v>
          </cell>
        </row>
        <row r="70">
          <cell r="A70">
            <v>305</v>
          </cell>
        </row>
        <row r="70">
          <cell r="Q70">
            <v>9.73161602020264</v>
          </cell>
          <cell r="R70">
            <v>9.74892425537109</v>
          </cell>
          <cell r="S70">
            <v>0</v>
          </cell>
          <cell r="T70">
            <v>225.301727294922</v>
          </cell>
        </row>
        <row r="71">
          <cell r="A71">
            <v>306</v>
          </cell>
        </row>
        <row r="71">
          <cell r="Q71">
            <v>24.9586219787598</v>
          </cell>
          <cell r="R71">
            <v>18.2982120513916</v>
          </cell>
          <cell r="S71">
            <v>0</v>
          </cell>
          <cell r="T71">
            <v>211.855743408203</v>
          </cell>
        </row>
        <row r="72">
          <cell r="A72">
            <v>307</v>
          </cell>
        </row>
        <row r="72">
          <cell r="Q72">
            <v>36.4223670959473</v>
          </cell>
          <cell r="R72">
            <v>18.7111759185791</v>
          </cell>
          <cell r="S72">
            <v>0</v>
          </cell>
          <cell r="T72">
            <v>202.261856079102</v>
          </cell>
        </row>
        <row r="73">
          <cell r="A73">
            <v>308</v>
          </cell>
        </row>
        <row r="73">
          <cell r="Q73">
            <v>8.38544464111328</v>
          </cell>
          <cell r="R73">
            <v>7.17566919326782</v>
          </cell>
          <cell r="S73">
            <v>0</v>
          </cell>
          <cell r="T73">
            <v>195.669174194336</v>
          </cell>
        </row>
        <row r="74">
          <cell r="A74">
            <v>309</v>
          </cell>
        </row>
        <row r="74">
          <cell r="Q74">
            <v>11.0974063873291</v>
          </cell>
          <cell r="R74">
            <v>9.39596748352051</v>
          </cell>
          <cell r="S74">
            <v>0</v>
          </cell>
          <cell r="T74">
            <v>192.198303222656</v>
          </cell>
        </row>
        <row r="75">
          <cell r="A75">
            <v>310</v>
          </cell>
        </row>
        <row r="75">
          <cell r="Q75">
            <v>16.2477989196777</v>
          </cell>
          <cell r="R75">
            <v>15.8421764373779</v>
          </cell>
          <cell r="S75">
            <v>0</v>
          </cell>
          <cell r="T75">
            <v>196.114669799805</v>
          </cell>
        </row>
        <row r="76">
          <cell r="A76">
            <v>311</v>
          </cell>
        </row>
        <row r="76">
          <cell r="Q76">
            <v>49.1984443664551</v>
          </cell>
          <cell r="R76">
            <v>49.5580062866211</v>
          </cell>
          <cell r="S76">
            <v>0</v>
          </cell>
          <cell r="T76">
            <v>193.670852661133</v>
          </cell>
        </row>
        <row r="77">
          <cell r="A77">
            <v>312</v>
          </cell>
        </row>
        <row r="77">
          <cell r="Q77">
            <v>7.92887449264526</v>
          </cell>
          <cell r="R77">
            <v>4.93280363082886</v>
          </cell>
          <cell r="S77">
            <v>0</v>
          </cell>
          <cell r="T77">
            <v>192.721923828125</v>
          </cell>
        </row>
        <row r="78">
          <cell r="A78">
            <v>313</v>
          </cell>
        </row>
        <row r="78">
          <cell r="Q78">
            <v>20.1886100769043</v>
          </cell>
          <cell r="R78">
            <v>11.8478498458862</v>
          </cell>
          <cell r="S78">
            <v>0</v>
          </cell>
          <cell r="T78">
            <v>184.54020690918</v>
          </cell>
        </row>
        <row r="79">
          <cell r="A79">
            <v>314</v>
          </cell>
        </row>
        <row r="79">
          <cell r="Q79">
            <v>30.4288768768311</v>
          </cell>
          <cell r="R79">
            <v>16.0728721618652</v>
          </cell>
          <cell r="S79">
            <v>0</v>
          </cell>
          <cell r="T79">
            <v>180.401858520508</v>
          </cell>
        </row>
        <row r="80">
          <cell r="A80">
            <v>315</v>
          </cell>
        </row>
        <row r="80">
          <cell r="Q80">
            <v>7.54179191589355</v>
          </cell>
          <cell r="R80">
            <v>3.66019296646118</v>
          </cell>
          <cell r="S80">
            <v>0</v>
          </cell>
          <cell r="T80">
            <v>176.845092773437</v>
          </cell>
        </row>
        <row r="81">
          <cell r="A81">
            <v>316</v>
          </cell>
        </row>
        <row r="81">
          <cell r="Q81">
            <v>31.3082008361816</v>
          </cell>
          <cell r="R81">
            <v>30.7446956634521</v>
          </cell>
          <cell r="S81">
            <v>0</v>
          </cell>
          <cell r="T81">
            <v>176.892623901367</v>
          </cell>
        </row>
        <row r="82">
          <cell r="A82">
            <v>317</v>
          </cell>
        </row>
        <row r="82">
          <cell r="Q82">
            <v>25.1848850250244</v>
          </cell>
          <cell r="R82">
            <v>8.61469841003418</v>
          </cell>
          <cell r="S82">
            <v>0</v>
          </cell>
          <cell r="T82">
            <v>182.892288208008</v>
          </cell>
        </row>
        <row r="83">
          <cell r="A83">
            <v>318</v>
          </cell>
        </row>
        <row r="83">
          <cell r="Q83">
            <v>28.0896186828613</v>
          </cell>
          <cell r="R83">
            <v>13.7751579284668</v>
          </cell>
          <cell r="S83">
            <v>0</v>
          </cell>
          <cell r="T83">
            <v>175.887725830078</v>
          </cell>
        </row>
        <row r="84">
          <cell r="A84">
            <v>319</v>
          </cell>
        </row>
        <row r="84">
          <cell r="Q84">
            <v>32.8552551269531</v>
          </cell>
          <cell r="R84">
            <v>25.4500675201416</v>
          </cell>
          <cell r="S84">
            <v>0</v>
          </cell>
          <cell r="T84">
            <v>162.018188476562</v>
          </cell>
        </row>
        <row r="85">
          <cell r="A85">
            <v>320</v>
          </cell>
        </row>
        <row r="85">
          <cell r="Q85">
            <v>10.5091590881348</v>
          </cell>
          <cell r="R85">
            <v>3.88243556022644</v>
          </cell>
          <cell r="S85">
            <v>0</v>
          </cell>
          <cell r="T85">
            <v>154.905426025391</v>
          </cell>
        </row>
        <row r="86">
          <cell r="A86">
            <v>321</v>
          </cell>
        </row>
        <row r="86">
          <cell r="Q86">
            <v>10.7623443603516</v>
          </cell>
          <cell r="R86">
            <v>11.5855579376221</v>
          </cell>
          <cell r="S86">
            <v>0</v>
          </cell>
          <cell r="T86">
            <v>141.80046081543</v>
          </cell>
        </row>
        <row r="87">
          <cell r="A87">
            <v>322</v>
          </cell>
        </row>
        <row r="87">
          <cell r="Q87">
            <v>9.09209442138672</v>
          </cell>
          <cell r="R87">
            <v>3.37954688072205</v>
          </cell>
          <cell r="S87">
            <v>0</v>
          </cell>
          <cell r="T87">
            <v>136.884902954102</v>
          </cell>
        </row>
        <row r="88">
          <cell r="A88">
            <v>323</v>
          </cell>
        </row>
        <row r="88">
          <cell r="Q88">
            <v>4.41389083862305</v>
          </cell>
          <cell r="R88">
            <v>3.03219413757324</v>
          </cell>
          <cell r="S88">
            <v>0</v>
          </cell>
          <cell r="T88">
            <v>134.913879394531</v>
          </cell>
        </row>
        <row r="89">
          <cell r="A89">
            <v>324</v>
          </cell>
        </row>
        <row r="89">
          <cell r="Q89">
            <v>34.3581466674805</v>
          </cell>
          <cell r="R89">
            <v>32.2876129150391</v>
          </cell>
          <cell r="S89">
            <v>0</v>
          </cell>
          <cell r="T89">
            <v>134.899215698242</v>
          </cell>
        </row>
        <row r="90">
          <cell r="A90">
            <v>325</v>
          </cell>
        </row>
        <row r="90">
          <cell r="Q90">
            <v>7.97187471389771</v>
          </cell>
          <cell r="R90">
            <v>5.68547964096069</v>
          </cell>
          <cell r="S90">
            <v>0</v>
          </cell>
          <cell r="T90">
            <v>136.185760498047</v>
          </cell>
        </row>
        <row r="91">
          <cell r="A91">
            <v>326</v>
          </cell>
        </row>
        <row r="91">
          <cell r="Q91">
            <v>23.9119396209717</v>
          </cell>
          <cell r="R91">
            <v>11.2144536972046</v>
          </cell>
          <cell r="S91">
            <v>0</v>
          </cell>
          <cell r="T91">
            <v>131.795303344727</v>
          </cell>
        </row>
        <row r="92">
          <cell r="A92">
            <v>327</v>
          </cell>
        </row>
        <row r="92">
          <cell r="Q92">
            <v>12.0364856719971</v>
          </cell>
          <cell r="R92">
            <v>6.78193712234497</v>
          </cell>
          <cell r="S92">
            <v>0</v>
          </cell>
          <cell r="T92">
            <v>123.162895202637</v>
          </cell>
        </row>
        <row r="93">
          <cell r="A93">
            <v>328</v>
          </cell>
        </row>
        <row r="93">
          <cell r="Q93">
            <v>12.7765350341797</v>
          </cell>
          <cell r="R93">
            <v>13.834321975708</v>
          </cell>
          <cell r="S93">
            <v>0</v>
          </cell>
          <cell r="T93">
            <v>128.427795410156</v>
          </cell>
        </row>
        <row r="94">
          <cell r="A94">
            <v>329</v>
          </cell>
        </row>
        <row r="94">
          <cell r="Q94">
            <v>31.7124633789063</v>
          </cell>
          <cell r="R94">
            <v>23.0623149871826</v>
          </cell>
          <cell r="S94">
            <v>0</v>
          </cell>
          <cell r="T94">
            <v>122.721290588379</v>
          </cell>
        </row>
        <row r="95">
          <cell r="A95">
            <v>330</v>
          </cell>
        </row>
        <row r="95">
          <cell r="Q95">
            <v>6.8804726600647</v>
          </cell>
          <cell r="R95">
            <v>4.19602251052856</v>
          </cell>
          <cell r="S95">
            <v>0</v>
          </cell>
          <cell r="T95">
            <v>114.15673828125</v>
          </cell>
        </row>
        <row r="96">
          <cell r="A96">
            <v>331</v>
          </cell>
        </row>
        <row r="96">
          <cell r="Q96">
            <v>18.1254730224609</v>
          </cell>
          <cell r="R96">
            <v>5.97465324401855</v>
          </cell>
          <cell r="S96">
            <v>0</v>
          </cell>
          <cell r="T96">
            <v>113.088119506836</v>
          </cell>
        </row>
        <row r="97">
          <cell r="A97">
            <v>401</v>
          </cell>
        </row>
        <row r="97">
          <cell r="Q97">
            <v>45.5874671936035</v>
          </cell>
          <cell r="R97">
            <v>44.0678787231445</v>
          </cell>
          <cell r="S97">
            <v>0</v>
          </cell>
          <cell r="T97">
            <v>111.606369018555</v>
          </cell>
        </row>
        <row r="98">
          <cell r="A98">
            <v>402</v>
          </cell>
        </row>
        <row r="98">
          <cell r="Q98">
            <v>44.5334358215332</v>
          </cell>
          <cell r="R98">
            <v>44.2185554504395</v>
          </cell>
          <cell r="S98">
            <v>0</v>
          </cell>
          <cell r="T98">
            <v>105.433135986328</v>
          </cell>
        </row>
        <row r="99">
          <cell r="A99">
            <v>403</v>
          </cell>
        </row>
        <row r="99">
          <cell r="Q99">
            <v>4.12684011459351</v>
          </cell>
          <cell r="R99">
            <v>2.49284791946411</v>
          </cell>
          <cell r="S99">
            <v>0</v>
          </cell>
          <cell r="T99">
            <v>96.3274459838867</v>
          </cell>
        </row>
        <row r="100">
          <cell r="A100">
            <v>404</v>
          </cell>
        </row>
        <row r="100">
          <cell r="Q100">
            <v>46.9987869262695</v>
          </cell>
          <cell r="R100">
            <v>36.4692611694336</v>
          </cell>
          <cell r="S100">
            <v>0</v>
          </cell>
          <cell r="T100">
            <v>89.4662094116211</v>
          </cell>
        </row>
        <row r="101">
          <cell r="A101">
            <v>405</v>
          </cell>
        </row>
        <row r="101">
          <cell r="Q101">
            <v>15.7925806045532</v>
          </cell>
          <cell r="R101">
            <v>6.74139785766602</v>
          </cell>
          <cell r="S101">
            <v>0</v>
          </cell>
          <cell r="T101">
            <v>90.44091796875</v>
          </cell>
        </row>
        <row r="102">
          <cell r="A102">
            <v>406</v>
          </cell>
        </row>
        <row r="102">
          <cell r="Q102">
            <v>21.9750709533691</v>
          </cell>
          <cell r="R102">
            <v>12.0152349472046</v>
          </cell>
          <cell r="S102">
            <v>0</v>
          </cell>
          <cell r="T102">
            <v>96.8091812133789</v>
          </cell>
        </row>
        <row r="103">
          <cell r="A103">
            <v>407</v>
          </cell>
        </row>
        <row r="103">
          <cell r="Q103">
            <v>29.3565902709961</v>
          </cell>
          <cell r="R103">
            <v>13.9565906524658</v>
          </cell>
          <cell r="S103">
            <v>0</v>
          </cell>
          <cell r="T103">
            <v>101.19750213623</v>
          </cell>
        </row>
        <row r="104">
          <cell r="A104">
            <v>408</v>
          </cell>
        </row>
        <row r="104">
          <cell r="Q104">
            <v>45.4962501525879</v>
          </cell>
          <cell r="R104">
            <v>42.2028503417969</v>
          </cell>
          <cell r="S104">
            <v>0</v>
          </cell>
          <cell r="T104">
            <v>105.57576751709</v>
          </cell>
        </row>
        <row r="105">
          <cell r="A105">
            <v>409</v>
          </cell>
        </row>
        <row r="105">
          <cell r="Q105">
            <v>9.34260082244873</v>
          </cell>
          <cell r="R105">
            <v>7.23629426956177</v>
          </cell>
          <cell r="S105">
            <v>0</v>
          </cell>
          <cell r="T105">
            <v>101.646057128906</v>
          </cell>
        </row>
        <row r="106">
          <cell r="A106">
            <v>410</v>
          </cell>
        </row>
        <row r="106">
          <cell r="Q106">
            <v>31.3250865936279</v>
          </cell>
          <cell r="R106">
            <v>31.5027656555176</v>
          </cell>
          <cell r="S106">
            <v>0</v>
          </cell>
          <cell r="T106">
            <v>103.609153747559</v>
          </cell>
        </row>
        <row r="107">
          <cell r="A107">
            <v>411</v>
          </cell>
        </row>
        <row r="107">
          <cell r="Q107">
            <v>15.7338771820068</v>
          </cell>
          <cell r="R107">
            <v>9.07436656951904</v>
          </cell>
          <cell r="S107">
            <v>0</v>
          </cell>
          <cell r="T107">
            <v>104.425750732422</v>
          </cell>
        </row>
        <row r="108">
          <cell r="A108">
            <v>412</v>
          </cell>
        </row>
        <row r="108">
          <cell r="Q108">
            <v>9.24511051177979</v>
          </cell>
          <cell r="R108">
            <v>8.23940944671631</v>
          </cell>
          <cell r="S108">
            <v>0</v>
          </cell>
          <cell r="T108">
            <v>101.928062438965</v>
          </cell>
        </row>
        <row r="109">
          <cell r="A109">
            <v>413</v>
          </cell>
        </row>
        <row r="109">
          <cell r="Q109">
            <v>3.64107537269592</v>
          </cell>
          <cell r="R109">
            <v>3.75528311729431</v>
          </cell>
          <cell r="S109">
            <v>0</v>
          </cell>
          <cell r="T109">
            <v>96.6954727172852</v>
          </cell>
        </row>
        <row r="110">
          <cell r="A110">
            <v>414</v>
          </cell>
        </row>
        <row r="110">
          <cell r="Q110">
            <v>6.92081499099731</v>
          </cell>
          <cell r="R110">
            <v>7.0321044921875</v>
          </cell>
          <cell r="S110">
            <v>0</v>
          </cell>
          <cell r="T110">
            <v>87.4760894775391</v>
          </cell>
        </row>
        <row r="111">
          <cell r="A111">
            <v>415</v>
          </cell>
        </row>
        <row r="111">
          <cell r="Q111">
            <v>43.5682373046875</v>
          </cell>
          <cell r="R111">
            <v>41.9949531555176</v>
          </cell>
          <cell r="S111">
            <v>0</v>
          </cell>
          <cell r="T111">
            <v>83.9608612060547</v>
          </cell>
        </row>
        <row r="112">
          <cell r="A112">
            <v>416</v>
          </cell>
        </row>
        <row r="112">
          <cell r="Q112">
            <v>2.83729028701782</v>
          </cell>
          <cell r="R112">
            <v>1.39117467403412</v>
          </cell>
          <cell r="S112">
            <v>0</v>
          </cell>
          <cell r="T112">
            <v>81.0749588012695</v>
          </cell>
        </row>
        <row r="113">
          <cell r="A113">
            <v>417</v>
          </cell>
        </row>
        <row r="113">
          <cell r="Q113">
            <v>24.2607498168945</v>
          </cell>
          <cell r="R113">
            <v>19.0345840454102</v>
          </cell>
          <cell r="S113">
            <v>0</v>
          </cell>
          <cell r="T113">
            <v>72.8483963012695</v>
          </cell>
        </row>
        <row r="114">
          <cell r="A114">
            <v>418</v>
          </cell>
        </row>
        <row r="114">
          <cell r="Q114">
            <v>9.43612575531006</v>
          </cell>
          <cell r="R114">
            <v>6.33061933517456</v>
          </cell>
          <cell r="S114">
            <v>0</v>
          </cell>
          <cell r="T114">
            <v>61.7439270019531</v>
          </cell>
        </row>
        <row r="115">
          <cell r="A115">
            <v>419</v>
          </cell>
        </row>
        <row r="115">
          <cell r="Q115">
            <v>9.44117450714111</v>
          </cell>
          <cell r="R115">
            <v>9.41924953460693</v>
          </cell>
          <cell r="S115">
            <v>0</v>
          </cell>
          <cell r="T115">
            <v>57.6529388427734</v>
          </cell>
        </row>
        <row r="116">
          <cell r="A116">
            <v>420</v>
          </cell>
        </row>
        <row r="116">
          <cell r="Q116">
            <v>29.4393463134766</v>
          </cell>
          <cell r="R116">
            <v>29.4368324279785</v>
          </cell>
          <cell r="S116">
            <v>0</v>
          </cell>
          <cell r="T116">
            <v>57.7247467041016</v>
          </cell>
        </row>
        <row r="117">
          <cell r="A117">
            <v>421</v>
          </cell>
        </row>
        <row r="117">
          <cell r="Q117">
            <v>28.388671875</v>
          </cell>
          <cell r="R117">
            <v>28.4365520477295</v>
          </cell>
          <cell r="S117">
            <v>0</v>
          </cell>
          <cell r="T117">
            <v>62.5819053649902</v>
          </cell>
        </row>
        <row r="118">
          <cell r="A118">
            <v>422</v>
          </cell>
        </row>
        <row r="118">
          <cell r="Q118">
            <v>39.9896125793457</v>
          </cell>
          <cell r="R118">
            <v>35.8892135620117</v>
          </cell>
          <cell r="S118">
            <v>0</v>
          </cell>
          <cell r="T118">
            <v>62.0697288513184</v>
          </cell>
        </row>
        <row r="119">
          <cell r="A119">
            <v>423</v>
          </cell>
        </row>
        <row r="119">
          <cell r="Q119">
            <v>11.8418884277344</v>
          </cell>
          <cell r="R119">
            <v>7.70205593109131</v>
          </cell>
          <cell r="S119">
            <v>0</v>
          </cell>
          <cell r="T119">
            <v>54.0161437988281</v>
          </cell>
        </row>
        <row r="120">
          <cell r="A120">
            <v>424</v>
          </cell>
        </row>
        <row r="120">
          <cell r="Q120">
            <v>8.76348495483398</v>
          </cell>
          <cell r="R120">
            <v>8.79754543304443</v>
          </cell>
          <cell r="S120">
            <v>0</v>
          </cell>
          <cell r="T120">
            <v>53.9945335388184</v>
          </cell>
        </row>
        <row r="121">
          <cell r="A121">
            <v>425</v>
          </cell>
        </row>
        <row r="121">
          <cell r="Q121">
            <v>16.5445098876953</v>
          </cell>
          <cell r="R121">
            <v>16.6035976409912</v>
          </cell>
          <cell r="S121">
            <v>0</v>
          </cell>
          <cell r="T121">
            <v>51.4084167480469</v>
          </cell>
        </row>
        <row r="122">
          <cell r="A122">
            <v>426</v>
          </cell>
        </row>
        <row r="122">
          <cell r="Q122">
            <v>26.680850982666</v>
          </cell>
          <cell r="R122">
            <v>26.7313499450684</v>
          </cell>
          <cell r="S122">
            <v>0</v>
          </cell>
          <cell r="T122">
            <v>51.4426040649414</v>
          </cell>
        </row>
        <row r="123">
          <cell r="A123">
            <v>427</v>
          </cell>
        </row>
        <row r="123">
          <cell r="Q123">
            <v>7.55291318893433</v>
          </cell>
          <cell r="R123">
            <v>7.59057664871216</v>
          </cell>
          <cell r="S123">
            <v>0</v>
          </cell>
          <cell r="T123">
            <v>52.4667053222656</v>
          </cell>
        </row>
        <row r="124">
          <cell r="A124">
            <v>428</v>
          </cell>
        </row>
        <row r="124">
          <cell r="Q124">
            <v>17.179895401001</v>
          </cell>
          <cell r="R124">
            <v>17.2383861541748</v>
          </cell>
          <cell r="S124">
            <v>0</v>
          </cell>
          <cell r="T124">
            <v>52.4455375671387</v>
          </cell>
        </row>
        <row r="125">
          <cell r="A125">
            <v>429</v>
          </cell>
        </row>
        <row r="125">
          <cell r="Q125">
            <v>7.44440126419067</v>
          </cell>
          <cell r="R125">
            <v>9.37144184112549</v>
          </cell>
          <cell r="S125">
            <v>0</v>
          </cell>
          <cell r="T125">
            <v>59.0880584716797</v>
          </cell>
        </row>
        <row r="126">
          <cell r="A126">
            <v>430</v>
          </cell>
        </row>
        <row r="126">
          <cell r="Q126">
            <v>43.2317695617676</v>
          </cell>
          <cell r="R126">
            <v>43.5794219970703</v>
          </cell>
          <cell r="S126">
            <v>0</v>
          </cell>
          <cell r="T126">
            <v>55.6021041870117</v>
          </cell>
        </row>
        <row r="127">
          <cell r="A127">
            <v>501</v>
          </cell>
        </row>
        <row r="127">
          <cell r="Q127">
            <v>8.23024940490723</v>
          </cell>
          <cell r="R127">
            <v>8.3030891418457</v>
          </cell>
          <cell r="S127">
            <v>0</v>
          </cell>
          <cell r="T127">
            <v>51.5713157653809</v>
          </cell>
        </row>
        <row r="128">
          <cell r="A128">
            <v>502</v>
          </cell>
        </row>
        <row r="128">
          <cell r="Q128">
            <v>17.8330326080322</v>
          </cell>
          <cell r="R128">
            <v>17.8724098205566</v>
          </cell>
          <cell r="S128">
            <v>0</v>
          </cell>
          <cell r="T128">
            <v>51.5050239562988</v>
          </cell>
        </row>
        <row r="129">
          <cell r="A129">
            <v>503</v>
          </cell>
        </row>
        <row r="129">
          <cell r="Q129">
            <v>42.3409843444824</v>
          </cell>
          <cell r="R129">
            <v>33.4669570922852</v>
          </cell>
          <cell r="S129">
            <v>0</v>
          </cell>
          <cell r="T129">
            <v>51.4864768981934</v>
          </cell>
        </row>
        <row r="130">
          <cell r="A130">
            <v>504</v>
          </cell>
        </row>
        <row r="130">
          <cell r="Q130">
            <v>7.28191041946411</v>
          </cell>
          <cell r="R130">
            <v>7.34176635742187</v>
          </cell>
          <cell r="S130">
            <v>0</v>
          </cell>
          <cell r="T130">
            <v>52.1438179016113</v>
          </cell>
        </row>
        <row r="131">
          <cell r="A131">
            <v>505</v>
          </cell>
        </row>
        <row r="131">
          <cell r="Q131">
            <v>4.0208215713501</v>
          </cell>
          <cell r="R131">
            <v>4.06566858291626</v>
          </cell>
          <cell r="S131">
            <v>0</v>
          </cell>
          <cell r="T131">
            <v>52.1783561706543</v>
          </cell>
        </row>
        <row r="132">
          <cell r="A132">
            <v>506</v>
          </cell>
        </row>
        <row r="132">
          <cell r="Q132">
            <v>10.1069288253784</v>
          </cell>
          <cell r="R132">
            <v>10.1959753036499</v>
          </cell>
          <cell r="S132">
            <v>0</v>
          </cell>
          <cell r="T132">
            <v>50.6054916381836</v>
          </cell>
        </row>
        <row r="133">
          <cell r="A133">
            <v>507</v>
          </cell>
        </row>
        <row r="133">
          <cell r="Q133">
            <v>13.5441808700562</v>
          </cell>
          <cell r="R133">
            <v>13.6199226379395</v>
          </cell>
          <cell r="S133">
            <v>0</v>
          </cell>
          <cell r="T133">
            <v>48.552074432373</v>
          </cell>
        </row>
        <row r="134">
          <cell r="A134">
            <v>508</v>
          </cell>
        </row>
        <row r="134">
          <cell r="Q134">
            <v>18.8655586242676</v>
          </cell>
          <cell r="R134">
            <v>18.9140510559082</v>
          </cell>
          <cell r="S134">
            <v>0</v>
          </cell>
          <cell r="T134">
            <v>48.5280799865723</v>
          </cell>
        </row>
        <row r="135">
          <cell r="A135">
            <v>509</v>
          </cell>
        </row>
        <row r="135">
          <cell r="Q135">
            <v>27.1964550018311</v>
          </cell>
          <cell r="R135">
            <v>27.2600078582764</v>
          </cell>
          <cell r="S135">
            <v>0</v>
          </cell>
          <cell r="T135">
            <v>48.5934600830078</v>
          </cell>
        </row>
        <row r="136">
          <cell r="A136">
            <v>510</v>
          </cell>
        </row>
        <row r="136">
          <cell r="Q136">
            <v>7.59701061248779</v>
          </cell>
          <cell r="R136">
            <v>7.68351650238037</v>
          </cell>
          <cell r="S136">
            <v>0</v>
          </cell>
          <cell r="T136">
            <v>48.9944343566895</v>
          </cell>
        </row>
        <row r="137">
          <cell r="A137">
            <v>511</v>
          </cell>
        </row>
        <row r="137">
          <cell r="Q137">
            <v>26.1887588500977</v>
          </cell>
          <cell r="R137">
            <v>26.2412281036377</v>
          </cell>
          <cell r="S137">
            <v>0</v>
          </cell>
          <cell r="T137">
            <v>48.9456901550293</v>
          </cell>
        </row>
        <row r="138">
          <cell r="A138">
            <v>512</v>
          </cell>
        </row>
        <row r="138">
          <cell r="Q138">
            <v>20.8631114959717</v>
          </cell>
          <cell r="R138">
            <v>20.911865234375</v>
          </cell>
          <cell r="S138">
            <v>0</v>
          </cell>
          <cell r="T138">
            <v>51.9212913513184</v>
          </cell>
        </row>
        <row r="139">
          <cell r="A139">
            <v>513</v>
          </cell>
        </row>
        <row r="139">
          <cell r="Q139">
            <v>7.38074541091919</v>
          </cell>
          <cell r="R139">
            <v>7.43892526626587</v>
          </cell>
          <cell r="S139">
            <v>0</v>
          </cell>
          <cell r="T139">
            <v>48.3659591674805</v>
          </cell>
        </row>
        <row r="140">
          <cell r="A140">
            <v>514</v>
          </cell>
        </row>
        <row r="140">
          <cell r="Q140">
            <v>25.4638042449951</v>
          </cell>
          <cell r="R140">
            <v>25.5253620147705</v>
          </cell>
          <cell r="S140">
            <v>0</v>
          </cell>
          <cell r="T140">
            <v>48.413631439209</v>
          </cell>
        </row>
        <row r="141">
          <cell r="A141">
            <v>515</v>
          </cell>
        </row>
        <row r="141">
          <cell r="Q141">
            <v>26.0114154815674</v>
          </cell>
          <cell r="R141">
            <v>26.0517463684082</v>
          </cell>
          <cell r="S141">
            <v>0</v>
          </cell>
          <cell r="T141">
            <v>49.9237747192383</v>
          </cell>
        </row>
        <row r="142">
          <cell r="A142">
            <v>516</v>
          </cell>
        </row>
        <row r="142">
          <cell r="Q142">
            <v>11.6219444274902</v>
          </cell>
          <cell r="R142">
            <v>11.8043746948242</v>
          </cell>
          <cell r="S142">
            <v>0</v>
          </cell>
          <cell r="T142">
            <v>54.851993560791</v>
          </cell>
        </row>
        <row r="143">
          <cell r="A143">
            <v>517</v>
          </cell>
        </row>
        <row r="143">
          <cell r="Q143">
            <v>43.9235916137695</v>
          </cell>
          <cell r="R143">
            <v>43.6565780639648</v>
          </cell>
          <cell r="S143">
            <v>0</v>
          </cell>
          <cell r="T143">
            <v>51.6228904724121</v>
          </cell>
        </row>
        <row r="144">
          <cell r="A144">
            <v>518</v>
          </cell>
        </row>
        <row r="144">
          <cell r="Q144">
            <v>7.07558155059814</v>
          </cell>
          <cell r="R144">
            <v>7.15009927749634</v>
          </cell>
          <cell r="S144">
            <v>0</v>
          </cell>
          <cell r="T144">
            <v>56.6098442077637</v>
          </cell>
        </row>
        <row r="145">
          <cell r="A145">
            <v>519</v>
          </cell>
        </row>
        <row r="145">
          <cell r="Q145">
            <v>14.8101186752319</v>
          </cell>
          <cell r="R145">
            <v>14.8697309494019</v>
          </cell>
          <cell r="S145">
            <v>0</v>
          </cell>
          <cell r="T145">
            <v>56.4953346252441</v>
          </cell>
        </row>
        <row r="146">
          <cell r="A146">
            <v>520</v>
          </cell>
        </row>
        <row r="146">
          <cell r="Q146">
            <v>5.88208675384521</v>
          </cell>
          <cell r="R146">
            <v>5.95457983016968</v>
          </cell>
          <cell r="S146">
            <v>0</v>
          </cell>
          <cell r="T146">
            <v>56.6052055358887</v>
          </cell>
        </row>
        <row r="147">
          <cell r="A147">
            <v>521</v>
          </cell>
        </row>
        <row r="147">
          <cell r="Q147">
            <v>8.22564506530762</v>
          </cell>
          <cell r="R147">
            <v>8.29298400878906</v>
          </cell>
          <cell r="S147">
            <v>0</v>
          </cell>
          <cell r="T147">
            <v>53.9801559448242</v>
          </cell>
        </row>
        <row r="148">
          <cell r="A148">
            <v>522</v>
          </cell>
        </row>
        <row r="148">
          <cell r="Q148">
            <v>20.6768321990967</v>
          </cell>
          <cell r="R148">
            <v>10.6962862014771</v>
          </cell>
          <cell r="S148">
            <v>0</v>
          </cell>
          <cell r="T148">
            <v>54.021068572998</v>
          </cell>
        </row>
        <row r="149">
          <cell r="A149">
            <v>523</v>
          </cell>
        </row>
        <row r="149">
          <cell r="Q149">
            <v>6.48243236541748</v>
          </cell>
          <cell r="R149">
            <v>6.58210134506226</v>
          </cell>
          <cell r="S149">
            <v>0</v>
          </cell>
          <cell r="T149">
            <v>52.4355354309082</v>
          </cell>
        </row>
        <row r="150">
          <cell r="A150">
            <v>524</v>
          </cell>
        </row>
        <row r="150">
          <cell r="Q150">
            <v>26.2953720092773</v>
          </cell>
          <cell r="R150">
            <v>26.3466205596924</v>
          </cell>
          <cell r="S150">
            <v>0</v>
          </cell>
          <cell r="T150">
            <v>52.5456657409668</v>
          </cell>
        </row>
        <row r="151">
          <cell r="A151">
            <v>525</v>
          </cell>
        </row>
        <row r="151">
          <cell r="Q151">
            <v>37.5105056762695</v>
          </cell>
          <cell r="R151">
            <v>37.5900192260742</v>
          </cell>
          <cell r="S151">
            <v>0</v>
          </cell>
          <cell r="T151">
            <v>54.5815238952637</v>
          </cell>
        </row>
        <row r="152">
          <cell r="A152">
            <v>526</v>
          </cell>
        </row>
        <row r="152">
          <cell r="Q152">
            <v>45.1627922058105</v>
          </cell>
          <cell r="R152">
            <v>45.1967735290527</v>
          </cell>
          <cell r="S152">
            <v>0</v>
          </cell>
          <cell r="T152">
            <v>54.677188873291</v>
          </cell>
        </row>
        <row r="153">
          <cell r="A153">
            <v>527</v>
          </cell>
        </row>
        <row r="153">
          <cell r="Q153">
            <v>45.2401390075684</v>
          </cell>
          <cell r="R153">
            <v>45.328311920166</v>
          </cell>
          <cell r="S153">
            <v>0</v>
          </cell>
          <cell r="T153">
            <v>56.2571678161621</v>
          </cell>
        </row>
        <row r="154">
          <cell r="A154">
            <v>528</v>
          </cell>
        </row>
        <row r="154">
          <cell r="Q154">
            <v>16.5731143951416</v>
          </cell>
          <cell r="R154">
            <v>16.6417503356934</v>
          </cell>
          <cell r="S154">
            <v>0</v>
          </cell>
          <cell r="T154">
            <v>56.3472328186035</v>
          </cell>
        </row>
        <row r="155">
          <cell r="A155">
            <v>529</v>
          </cell>
        </row>
        <row r="155">
          <cell r="Q155">
            <v>24.2925434112549</v>
          </cell>
          <cell r="R155">
            <v>24.3480491638184</v>
          </cell>
          <cell r="S155">
            <v>0</v>
          </cell>
          <cell r="T155">
            <v>56.2927284240723</v>
          </cell>
        </row>
        <row r="156">
          <cell r="A156">
            <v>530</v>
          </cell>
        </row>
        <row r="156">
          <cell r="Q156">
            <v>42.844841003418</v>
          </cell>
          <cell r="R156">
            <v>38.7100677490234</v>
          </cell>
          <cell r="S156">
            <v>0</v>
          </cell>
          <cell r="T156">
            <v>55.7614212036133</v>
          </cell>
        </row>
        <row r="157">
          <cell r="A157">
            <v>531</v>
          </cell>
        </row>
        <row r="157">
          <cell r="Q157">
            <v>14.6276473999023</v>
          </cell>
          <cell r="R157">
            <v>14.6653089523315</v>
          </cell>
          <cell r="S157">
            <v>0</v>
          </cell>
          <cell r="T157">
            <v>55.7192764282227</v>
          </cell>
        </row>
        <row r="158">
          <cell r="A158">
            <v>601</v>
          </cell>
        </row>
        <row r="158">
          <cell r="Q158">
            <v>7.59041404724121</v>
          </cell>
          <cell r="R158">
            <v>7.22618103027344</v>
          </cell>
          <cell r="S158">
            <v>0</v>
          </cell>
          <cell r="T158">
            <v>51.1246070861816</v>
          </cell>
        </row>
        <row r="159">
          <cell r="A159">
            <v>602</v>
          </cell>
        </row>
        <row r="159">
          <cell r="Q159">
            <v>30.2852306365967</v>
          </cell>
          <cell r="R159">
            <v>30.3245372772217</v>
          </cell>
          <cell r="S159">
            <v>0</v>
          </cell>
          <cell r="T159">
            <v>51.1394805908203</v>
          </cell>
        </row>
        <row r="160">
          <cell r="A160">
            <v>603</v>
          </cell>
        </row>
        <row r="160">
          <cell r="Q160">
            <v>27.2604198455811</v>
          </cell>
          <cell r="R160">
            <v>27.3071460723877</v>
          </cell>
          <cell r="S160">
            <v>0</v>
          </cell>
          <cell r="T160">
            <v>53.7994956970215</v>
          </cell>
        </row>
        <row r="161">
          <cell r="A161">
            <v>604</v>
          </cell>
        </row>
        <row r="161">
          <cell r="Q161">
            <v>46.4472389221191</v>
          </cell>
          <cell r="R161">
            <v>46.1804962158203</v>
          </cell>
          <cell r="S161">
            <v>0</v>
          </cell>
          <cell r="T161">
            <v>52.6809158325195</v>
          </cell>
        </row>
        <row r="162">
          <cell r="A162">
            <v>605</v>
          </cell>
        </row>
        <row r="162">
          <cell r="Q162">
            <v>35.3803024291992</v>
          </cell>
          <cell r="R162">
            <v>34.878044128418</v>
          </cell>
          <cell r="S162">
            <v>0</v>
          </cell>
          <cell r="T162">
            <v>52.7109985351563</v>
          </cell>
        </row>
        <row r="163">
          <cell r="A163">
            <v>606</v>
          </cell>
        </row>
        <row r="163">
          <cell r="Q163">
            <v>49.5216102600098</v>
          </cell>
          <cell r="R163">
            <v>49.8656425476074</v>
          </cell>
          <cell r="S163">
            <v>0</v>
          </cell>
          <cell r="T163">
            <v>59.1063270568848</v>
          </cell>
        </row>
        <row r="164">
          <cell r="A164">
            <v>607</v>
          </cell>
        </row>
        <row r="164">
          <cell r="Q164">
            <v>10.8339738845825</v>
          </cell>
          <cell r="R164">
            <v>10.2121095657349</v>
          </cell>
          <cell r="S164">
            <v>0</v>
          </cell>
          <cell r="T164">
            <v>69.850212097168</v>
          </cell>
        </row>
        <row r="165">
          <cell r="A165">
            <v>608</v>
          </cell>
        </row>
        <row r="165">
          <cell r="Q165">
            <v>41.2598915100098</v>
          </cell>
          <cell r="R165">
            <v>36.6547241210938</v>
          </cell>
          <cell r="S165">
            <v>0</v>
          </cell>
          <cell r="T165">
            <v>69.7938766479492</v>
          </cell>
        </row>
        <row r="166">
          <cell r="A166">
            <v>609</v>
          </cell>
        </row>
        <row r="166">
          <cell r="Q166">
            <v>40.3676376342773</v>
          </cell>
          <cell r="R166">
            <v>28.9208908081055</v>
          </cell>
          <cell r="S166">
            <v>0</v>
          </cell>
          <cell r="T166">
            <v>77.200927734375</v>
          </cell>
        </row>
        <row r="167">
          <cell r="A167">
            <v>610</v>
          </cell>
        </row>
        <row r="167">
          <cell r="Q167">
            <v>13.1764307022095</v>
          </cell>
          <cell r="R167">
            <v>10.9427251815796</v>
          </cell>
          <cell r="S167">
            <v>0</v>
          </cell>
          <cell r="T167">
            <v>83.0470962524414</v>
          </cell>
        </row>
        <row r="168">
          <cell r="A168">
            <v>611</v>
          </cell>
        </row>
        <row r="168">
          <cell r="Q168">
            <v>6.3209981918335</v>
          </cell>
          <cell r="R168">
            <v>4.17986965179443</v>
          </cell>
          <cell r="S168">
            <v>0</v>
          </cell>
          <cell r="T168">
            <v>82.4711303710937</v>
          </cell>
        </row>
        <row r="169">
          <cell r="A169">
            <v>612</v>
          </cell>
        </row>
        <row r="169">
          <cell r="Q169">
            <v>42.9605941772461</v>
          </cell>
          <cell r="R169">
            <v>43.0633316040039</v>
          </cell>
          <cell r="S169">
            <v>0</v>
          </cell>
          <cell r="T169">
            <v>79.4650955200195</v>
          </cell>
        </row>
        <row r="170">
          <cell r="A170">
            <v>613</v>
          </cell>
        </row>
        <row r="170">
          <cell r="Q170">
            <v>18.6088771820068</v>
          </cell>
          <cell r="R170">
            <v>18.6048393249512</v>
          </cell>
          <cell r="S170">
            <v>0</v>
          </cell>
          <cell r="T170">
            <v>79.4232559204102</v>
          </cell>
        </row>
        <row r="171">
          <cell r="A171">
            <v>614</v>
          </cell>
        </row>
        <row r="171">
          <cell r="Q171">
            <v>6.54472160339355</v>
          </cell>
          <cell r="R171">
            <v>6.7738356590271</v>
          </cell>
          <cell r="S171">
            <v>0</v>
          </cell>
          <cell r="T171">
            <v>84.9134140014648</v>
          </cell>
        </row>
        <row r="172">
          <cell r="A172">
            <v>615</v>
          </cell>
        </row>
        <row r="172">
          <cell r="Q172">
            <v>29.1903533935547</v>
          </cell>
          <cell r="R172">
            <v>29.4370441436768</v>
          </cell>
          <cell r="S172">
            <v>0</v>
          </cell>
          <cell r="T172">
            <v>85.3061065673828</v>
          </cell>
        </row>
        <row r="173">
          <cell r="A173">
            <v>616</v>
          </cell>
        </row>
        <row r="173">
          <cell r="Q173">
            <v>7.83011770248413</v>
          </cell>
          <cell r="R173">
            <v>7.86054277420044</v>
          </cell>
          <cell r="S173">
            <v>0</v>
          </cell>
          <cell r="T173">
            <v>96.0132369995117</v>
          </cell>
        </row>
        <row r="174">
          <cell r="A174">
            <v>617</v>
          </cell>
        </row>
        <row r="174">
          <cell r="Q174">
            <v>10.2123737335205</v>
          </cell>
          <cell r="R174">
            <v>10.1890335083008</v>
          </cell>
          <cell r="S174">
            <v>0</v>
          </cell>
          <cell r="T174">
            <v>92.9797058105469</v>
          </cell>
        </row>
        <row r="175">
          <cell r="A175">
            <v>618</v>
          </cell>
        </row>
        <row r="175">
          <cell r="Q175">
            <v>10.6101522445679</v>
          </cell>
          <cell r="R175">
            <v>10.6855745315552</v>
          </cell>
          <cell r="S175">
            <v>0</v>
          </cell>
          <cell r="T175">
            <v>90.4060745239258</v>
          </cell>
        </row>
        <row r="176">
          <cell r="A176">
            <v>619</v>
          </cell>
        </row>
        <row r="176">
          <cell r="Q176">
            <v>3.88975286483765</v>
          </cell>
          <cell r="R176">
            <v>4.58162593841553</v>
          </cell>
          <cell r="S176">
            <v>0</v>
          </cell>
          <cell r="T176">
            <v>90.4328460693359</v>
          </cell>
        </row>
        <row r="177">
          <cell r="A177">
            <v>620</v>
          </cell>
        </row>
        <row r="177">
          <cell r="Q177">
            <v>12.9100551605225</v>
          </cell>
          <cell r="R177">
            <v>12.4963798522949</v>
          </cell>
          <cell r="S177">
            <v>0</v>
          </cell>
          <cell r="T177">
            <v>94.3664321899414</v>
          </cell>
        </row>
        <row r="178">
          <cell r="A178">
            <v>621</v>
          </cell>
        </row>
        <row r="178">
          <cell r="Q178">
            <v>45.6239204406738</v>
          </cell>
          <cell r="R178">
            <v>45.0873603820801</v>
          </cell>
          <cell r="S178">
            <v>0</v>
          </cell>
          <cell r="T178">
            <v>96.3011703491211</v>
          </cell>
        </row>
        <row r="179">
          <cell r="A179">
            <v>622</v>
          </cell>
        </row>
        <row r="179">
          <cell r="Q179">
            <v>11.9753141403198</v>
          </cell>
          <cell r="R179">
            <v>11.2788877487183</v>
          </cell>
          <cell r="S179">
            <v>0</v>
          </cell>
          <cell r="T179">
            <v>96.9089508056641</v>
          </cell>
        </row>
        <row r="180">
          <cell r="A180">
            <v>623</v>
          </cell>
        </row>
        <row r="180">
          <cell r="Q180">
            <v>45.2033805847168</v>
          </cell>
          <cell r="R180">
            <v>44.5684623718262</v>
          </cell>
          <cell r="S180">
            <v>0</v>
          </cell>
          <cell r="T180">
            <v>99.2904968261719</v>
          </cell>
        </row>
        <row r="181">
          <cell r="A181">
            <v>624</v>
          </cell>
        </row>
        <row r="181">
          <cell r="Q181">
            <v>11.97620677948</v>
          </cell>
          <cell r="R181">
            <v>9.99551200866699</v>
          </cell>
          <cell r="S181">
            <v>0</v>
          </cell>
          <cell r="T181">
            <v>114.74153137207</v>
          </cell>
        </row>
        <row r="182">
          <cell r="A182">
            <v>625</v>
          </cell>
        </row>
        <row r="182">
          <cell r="Q182">
            <v>46.5432281494141</v>
          </cell>
          <cell r="R182">
            <v>37.8352241516113</v>
          </cell>
          <cell r="S182">
            <v>0</v>
          </cell>
          <cell r="T182">
            <v>106.43074798584</v>
          </cell>
        </row>
        <row r="183">
          <cell r="A183">
            <v>626</v>
          </cell>
        </row>
        <row r="183">
          <cell r="Q183">
            <v>38.6306228637695</v>
          </cell>
          <cell r="R183">
            <v>26.68678855896</v>
          </cell>
          <cell r="S183">
            <v>0</v>
          </cell>
          <cell r="T183">
            <v>101.870544433594</v>
          </cell>
        </row>
        <row r="184">
          <cell r="A184">
            <v>627</v>
          </cell>
        </row>
        <row r="184">
          <cell r="Q184">
            <v>11.4120187759399</v>
          </cell>
          <cell r="R184">
            <v>6.13146686553955</v>
          </cell>
          <cell r="S184">
            <v>0</v>
          </cell>
          <cell r="T184">
            <v>95.6073837280273</v>
          </cell>
        </row>
        <row r="185">
          <cell r="A185">
            <v>628</v>
          </cell>
        </row>
        <row r="185">
          <cell r="Q185">
            <v>8.7697696685791</v>
          </cell>
          <cell r="R185">
            <v>6.00284099578857</v>
          </cell>
          <cell r="S185">
            <v>0</v>
          </cell>
          <cell r="T185">
            <v>90.575569152832</v>
          </cell>
        </row>
        <row r="186">
          <cell r="A186">
            <v>629</v>
          </cell>
        </row>
        <row r="186">
          <cell r="Q186">
            <v>9.97692966461182</v>
          </cell>
          <cell r="R186">
            <v>9.35415363311768</v>
          </cell>
          <cell r="S186">
            <v>0</v>
          </cell>
          <cell r="T186">
            <v>87.5064468383789</v>
          </cell>
        </row>
        <row r="187">
          <cell r="A187">
            <v>630</v>
          </cell>
        </row>
        <row r="187">
          <cell r="Q187">
            <v>6.26762294769287</v>
          </cell>
          <cell r="R187">
            <v>5.66599750518799</v>
          </cell>
          <cell r="S187">
            <v>0</v>
          </cell>
          <cell r="T187">
            <v>82.9666900634766</v>
          </cell>
        </row>
        <row r="188">
          <cell r="A188">
            <v>701</v>
          </cell>
        </row>
        <row r="188">
          <cell r="Q188">
            <v>17.0898494720459</v>
          </cell>
          <cell r="R188">
            <v>11.1218423843384</v>
          </cell>
          <cell r="S188">
            <v>0</v>
          </cell>
          <cell r="T188">
            <v>80.4377899169922</v>
          </cell>
        </row>
        <row r="189">
          <cell r="A189">
            <v>702</v>
          </cell>
        </row>
        <row r="189">
          <cell r="Q189">
            <v>22.8361110687256</v>
          </cell>
          <cell r="R189">
            <v>17.8244037628174</v>
          </cell>
          <cell r="S189">
            <v>0</v>
          </cell>
          <cell r="T189">
            <v>76.8050842285156</v>
          </cell>
        </row>
        <row r="190">
          <cell r="A190">
            <v>703</v>
          </cell>
        </row>
        <row r="190">
          <cell r="Q190">
            <v>9.15966987609863</v>
          </cell>
          <cell r="R190">
            <v>8.9112434387207</v>
          </cell>
          <cell r="S190">
            <v>0</v>
          </cell>
          <cell r="T190">
            <v>80.2563781738281</v>
          </cell>
        </row>
        <row r="191">
          <cell r="A191">
            <v>704</v>
          </cell>
        </row>
        <row r="191">
          <cell r="Q191">
            <v>14.9532833099365</v>
          </cell>
          <cell r="R191">
            <v>13.5782270431519</v>
          </cell>
          <cell r="S191">
            <v>0</v>
          </cell>
          <cell r="T191">
            <v>80.1740341186523</v>
          </cell>
        </row>
        <row r="192">
          <cell r="A192">
            <v>705</v>
          </cell>
        </row>
        <row r="192">
          <cell r="Q192">
            <v>18.9424285888672</v>
          </cell>
          <cell r="R192">
            <v>13.0744476318359</v>
          </cell>
          <cell r="S192">
            <v>0</v>
          </cell>
          <cell r="T192">
            <v>81.2360763549805</v>
          </cell>
        </row>
        <row r="193">
          <cell r="A193">
            <v>706</v>
          </cell>
        </row>
        <row r="193">
          <cell r="Q193">
            <v>36.0948219299316</v>
          </cell>
          <cell r="R193">
            <v>28.102294921875</v>
          </cell>
          <cell r="S193">
            <v>0</v>
          </cell>
          <cell r="T193">
            <v>75.2968902587891</v>
          </cell>
        </row>
        <row r="194">
          <cell r="A194">
            <v>707</v>
          </cell>
        </row>
        <row r="194">
          <cell r="Q194">
            <v>30.8975448608398</v>
          </cell>
          <cell r="R194">
            <v>30.3065185546875</v>
          </cell>
          <cell r="S194">
            <v>0</v>
          </cell>
          <cell r="T194">
            <v>73.7600402832031</v>
          </cell>
        </row>
        <row r="195">
          <cell r="A195">
            <v>708</v>
          </cell>
        </row>
        <row r="195">
          <cell r="Q195">
            <v>21.8834075927734</v>
          </cell>
          <cell r="R195">
            <v>13.9609613418579</v>
          </cell>
          <cell r="S195">
            <v>0</v>
          </cell>
          <cell r="T195">
            <v>71.0710830688477</v>
          </cell>
        </row>
        <row r="196">
          <cell r="A196">
            <v>709</v>
          </cell>
        </row>
        <row r="196">
          <cell r="Q196">
            <v>36.3365516662598</v>
          </cell>
          <cell r="R196">
            <v>36.3472862243652</v>
          </cell>
          <cell r="S196">
            <v>0</v>
          </cell>
          <cell r="T196">
            <v>56.5623054504395</v>
          </cell>
        </row>
        <row r="197">
          <cell r="A197">
            <v>710</v>
          </cell>
        </row>
        <row r="197">
          <cell r="Q197">
            <v>32.3859481811523</v>
          </cell>
          <cell r="R197">
            <v>19.6244277954102</v>
          </cell>
          <cell r="S197">
            <v>0</v>
          </cell>
          <cell r="T197">
            <v>56.7590713500977</v>
          </cell>
        </row>
        <row r="198">
          <cell r="A198">
            <v>711</v>
          </cell>
        </row>
        <row r="198">
          <cell r="Q198">
            <v>8.15350437164307</v>
          </cell>
          <cell r="R198">
            <v>7.96094036102295</v>
          </cell>
          <cell r="S198">
            <v>0</v>
          </cell>
          <cell r="T198">
            <v>50.2464027404785</v>
          </cell>
        </row>
        <row r="199">
          <cell r="A199">
            <v>712</v>
          </cell>
        </row>
        <row r="199">
          <cell r="Q199">
            <v>22.9755172729492</v>
          </cell>
          <cell r="R199">
            <v>22.9703960418701</v>
          </cell>
          <cell r="S199">
            <v>0</v>
          </cell>
          <cell r="T199">
            <v>50.3221473693848</v>
          </cell>
        </row>
        <row r="200">
          <cell r="A200">
            <v>713</v>
          </cell>
        </row>
        <row r="200">
          <cell r="Q200">
            <v>6.27335739135742</v>
          </cell>
          <cell r="R200">
            <v>6.23417472839355</v>
          </cell>
          <cell r="S200">
            <v>0</v>
          </cell>
          <cell r="T200">
            <v>48.718433380127</v>
          </cell>
        </row>
        <row r="201">
          <cell r="A201">
            <v>714</v>
          </cell>
        </row>
        <row r="201">
          <cell r="Q201">
            <v>21.5372486114502</v>
          </cell>
          <cell r="R201">
            <v>21.4455089569092</v>
          </cell>
          <cell r="S201">
            <v>0</v>
          </cell>
          <cell r="T201">
            <v>48.7904281616211</v>
          </cell>
        </row>
        <row r="202">
          <cell r="A202">
            <v>715</v>
          </cell>
        </row>
        <row r="202">
          <cell r="Q202">
            <v>14.2390880584717</v>
          </cell>
          <cell r="R202">
            <v>4.74392366409302</v>
          </cell>
          <cell r="S202">
            <v>0</v>
          </cell>
          <cell r="T202">
            <v>50.178337097168</v>
          </cell>
        </row>
        <row r="203">
          <cell r="A203">
            <v>716</v>
          </cell>
        </row>
        <row r="203">
          <cell r="Q203">
            <v>41.8933372497559</v>
          </cell>
          <cell r="R203">
            <v>40.4466819763184</v>
          </cell>
          <cell r="S203">
            <v>0</v>
          </cell>
          <cell r="T203">
            <v>46.1241264343262</v>
          </cell>
        </row>
        <row r="204">
          <cell r="A204">
            <v>717</v>
          </cell>
        </row>
        <row r="204">
          <cell r="Q204">
            <v>30.7101802825928</v>
          </cell>
          <cell r="R204">
            <v>30.3133125305176</v>
          </cell>
          <cell r="S204">
            <v>0</v>
          </cell>
          <cell r="T204">
            <v>46.1122627258301</v>
          </cell>
        </row>
        <row r="205">
          <cell r="A205">
            <v>718</v>
          </cell>
        </row>
        <row r="205">
          <cell r="Q205">
            <v>13.7384796142578</v>
          </cell>
          <cell r="R205">
            <v>11.8135824203491</v>
          </cell>
          <cell r="S205">
            <v>0</v>
          </cell>
          <cell r="T205">
            <v>50.840991973877</v>
          </cell>
        </row>
        <row r="206">
          <cell r="A206">
            <v>719</v>
          </cell>
        </row>
        <row r="206">
          <cell r="Q206">
            <v>19.1879272460938</v>
          </cell>
          <cell r="R206">
            <v>11.8336172103882</v>
          </cell>
          <cell r="S206">
            <v>0</v>
          </cell>
          <cell r="T206">
            <v>50.7915115356445</v>
          </cell>
        </row>
        <row r="207">
          <cell r="A207">
            <v>720</v>
          </cell>
        </row>
        <row r="207">
          <cell r="Q207">
            <v>7.32080602645874</v>
          </cell>
          <cell r="R207">
            <v>7.28320789337158</v>
          </cell>
          <cell r="S207">
            <v>0</v>
          </cell>
          <cell r="T207">
            <v>49.5017356872559</v>
          </cell>
        </row>
        <row r="208">
          <cell r="A208">
            <v>721</v>
          </cell>
        </row>
        <row r="208">
          <cell r="Q208">
            <v>25.0224380493164</v>
          </cell>
          <cell r="R208">
            <v>24.9558658599854</v>
          </cell>
          <cell r="S208">
            <v>0</v>
          </cell>
          <cell r="T208">
            <v>49.487247467041</v>
          </cell>
        </row>
        <row r="209">
          <cell r="A209">
            <v>722</v>
          </cell>
        </row>
        <row r="209">
          <cell r="Q209">
            <v>47.518627166748</v>
          </cell>
          <cell r="R209">
            <v>47.904182434082</v>
          </cell>
          <cell r="S209">
            <v>0</v>
          </cell>
          <cell r="T209">
            <v>47.7941513061523</v>
          </cell>
        </row>
        <row r="210">
          <cell r="A210">
            <v>723</v>
          </cell>
        </row>
        <row r="210">
          <cell r="Q210">
            <v>38.694263458252</v>
          </cell>
          <cell r="R210">
            <v>38.6257820129395</v>
          </cell>
          <cell r="S210">
            <v>0</v>
          </cell>
          <cell r="T210">
            <v>47.814208984375</v>
          </cell>
        </row>
        <row r="211">
          <cell r="A211">
            <v>724</v>
          </cell>
        </row>
        <row r="211">
          <cell r="Q211">
            <v>8.17015361785889</v>
          </cell>
          <cell r="R211">
            <v>7.60242223739624</v>
          </cell>
          <cell r="S211">
            <v>0</v>
          </cell>
          <cell r="T211">
            <v>49.5392684936523</v>
          </cell>
        </row>
        <row r="212">
          <cell r="A212">
            <v>725</v>
          </cell>
        </row>
        <row r="212">
          <cell r="Q212">
            <v>7.3633337020874</v>
          </cell>
          <cell r="R212">
            <v>6.66865205764771</v>
          </cell>
          <cell r="S212">
            <v>0</v>
          </cell>
          <cell r="T212">
            <v>47.5171394348145</v>
          </cell>
        </row>
        <row r="213">
          <cell r="A213">
            <v>726</v>
          </cell>
        </row>
        <row r="213">
          <cell r="Q213">
            <v>36.0482597351074</v>
          </cell>
          <cell r="R213">
            <v>36.0420989990234</v>
          </cell>
          <cell r="S213">
            <v>0</v>
          </cell>
          <cell r="T213">
            <v>47.4841117858887</v>
          </cell>
        </row>
        <row r="214">
          <cell r="A214">
            <v>727</v>
          </cell>
        </row>
        <row r="214">
          <cell r="Q214">
            <v>8.8</v>
          </cell>
          <cell r="R214">
            <v>8</v>
          </cell>
          <cell r="S214">
            <v>0</v>
          </cell>
          <cell r="T214">
            <v>49</v>
          </cell>
        </row>
        <row r="215">
          <cell r="A215">
            <v>728</v>
          </cell>
        </row>
        <row r="215">
          <cell r="Q215">
            <v>9.99317169189453</v>
          </cell>
          <cell r="R215">
            <v>7.51434183120728</v>
          </cell>
          <cell r="S215">
            <v>0</v>
          </cell>
          <cell r="T215">
            <v>48.8721504211426</v>
          </cell>
        </row>
        <row r="216">
          <cell r="A216">
            <v>729</v>
          </cell>
        </row>
        <row r="216">
          <cell r="Q216">
            <v>24.5353088378906</v>
          </cell>
          <cell r="R216">
            <v>24.2917423248291</v>
          </cell>
          <cell r="S216">
            <v>0</v>
          </cell>
          <cell r="T216">
            <v>47.1486701965332</v>
          </cell>
        </row>
        <row r="217">
          <cell r="A217">
            <v>730</v>
          </cell>
        </row>
        <row r="217">
          <cell r="Q217">
            <v>43.0484809875488</v>
          </cell>
          <cell r="R217">
            <v>42.5886001586914</v>
          </cell>
          <cell r="S217">
            <v>0</v>
          </cell>
          <cell r="T217">
            <v>47.7801132202148</v>
          </cell>
        </row>
        <row r="218">
          <cell r="A218">
            <v>731</v>
          </cell>
        </row>
        <row r="218">
          <cell r="Q218">
            <v>25.8761005401611</v>
          </cell>
          <cell r="R218">
            <v>25.8959732055664</v>
          </cell>
          <cell r="S218">
            <v>0</v>
          </cell>
          <cell r="T218">
            <v>47.9001312255859</v>
          </cell>
        </row>
        <row r="219">
          <cell r="A219">
            <v>801</v>
          </cell>
        </row>
        <row r="219">
          <cell r="Q219">
            <v>10.4402551651001</v>
          </cell>
          <cell r="R219">
            <v>10.4271545410156</v>
          </cell>
          <cell r="S219">
            <v>0</v>
          </cell>
          <cell r="T219">
            <v>48.2999229431152</v>
          </cell>
        </row>
        <row r="220">
          <cell r="A220">
            <v>802</v>
          </cell>
        </row>
        <row r="220">
          <cell r="Q220">
            <v>14.8136310577393</v>
          </cell>
          <cell r="R220">
            <v>14.8754844665527</v>
          </cell>
          <cell r="S220">
            <v>0</v>
          </cell>
          <cell r="T220">
            <v>48.3921966552734</v>
          </cell>
        </row>
        <row r="221">
          <cell r="A221">
            <v>803</v>
          </cell>
        </row>
        <row r="221">
          <cell r="Q221">
            <v>27.1826267242432</v>
          </cell>
          <cell r="R221">
            <v>27.2155876159668</v>
          </cell>
          <cell r="S221">
            <v>0</v>
          </cell>
          <cell r="T221">
            <v>48.3050422668457</v>
          </cell>
        </row>
        <row r="222">
          <cell r="A222">
            <v>804</v>
          </cell>
        </row>
        <row r="222">
          <cell r="Q222">
            <v>10.1704330444336</v>
          </cell>
          <cell r="R222">
            <v>9.74908828735352</v>
          </cell>
          <cell r="S222">
            <v>0</v>
          </cell>
          <cell r="T222">
            <v>49.5080146789551</v>
          </cell>
        </row>
        <row r="223">
          <cell r="A223">
            <v>805</v>
          </cell>
        </row>
        <row r="223">
          <cell r="Q223">
            <v>26.6174697875977</v>
          </cell>
          <cell r="R223">
            <v>26.5205249786377</v>
          </cell>
          <cell r="S223">
            <v>0</v>
          </cell>
          <cell r="T223">
            <v>49.5027084350586</v>
          </cell>
        </row>
        <row r="224">
          <cell r="A224">
            <v>806</v>
          </cell>
        </row>
        <row r="224">
          <cell r="Q224">
            <v>12.2399091720581</v>
          </cell>
          <cell r="R224">
            <v>11.6559400558472</v>
          </cell>
          <cell r="S224">
            <v>0</v>
          </cell>
          <cell r="T224">
            <v>53.0566024780273</v>
          </cell>
        </row>
        <row r="225">
          <cell r="A225">
            <v>807</v>
          </cell>
        </row>
        <row r="225">
          <cell r="Q225">
            <v>8.45485687255859</v>
          </cell>
          <cell r="R225">
            <v>6.56502342224121</v>
          </cell>
          <cell r="S225">
            <v>0</v>
          </cell>
          <cell r="T225">
            <v>51.0389862060547</v>
          </cell>
        </row>
        <row r="226">
          <cell r="A226">
            <v>808</v>
          </cell>
        </row>
        <row r="226">
          <cell r="Q226">
            <v>20.0574035644531</v>
          </cell>
          <cell r="R226">
            <v>8.53811740875244</v>
          </cell>
          <cell r="S226">
            <v>0</v>
          </cell>
          <cell r="T226">
            <v>51.0361785888672</v>
          </cell>
        </row>
        <row r="227">
          <cell r="A227">
            <v>809</v>
          </cell>
        </row>
        <row r="227">
          <cell r="Q227">
            <v>13.9349069595337</v>
          </cell>
          <cell r="R227">
            <v>11.1352167129517</v>
          </cell>
          <cell r="S227">
            <v>0</v>
          </cell>
          <cell r="T227">
            <v>51.0426750183105</v>
          </cell>
        </row>
        <row r="228">
          <cell r="A228">
            <v>810</v>
          </cell>
        </row>
        <row r="228">
          <cell r="Q228">
            <v>10.0792770385742</v>
          </cell>
          <cell r="R228">
            <v>9.50432682037354</v>
          </cell>
          <cell r="S228">
            <v>0</v>
          </cell>
          <cell r="T228">
            <v>65.704719543457</v>
          </cell>
        </row>
        <row r="229">
          <cell r="A229">
            <v>811</v>
          </cell>
        </row>
        <row r="229">
          <cell r="Q229">
            <v>24.119607925415</v>
          </cell>
          <cell r="R229">
            <v>23.6482219696045</v>
          </cell>
          <cell r="S229">
            <v>0</v>
          </cell>
          <cell r="T229">
            <v>65.5878143310547</v>
          </cell>
        </row>
        <row r="230">
          <cell r="A230">
            <v>812</v>
          </cell>
        </row>
        <row r="230">
          <cell r="Q230">
            <v>13.1306743621826</v>
          </cell>
          <cell r="R230">
            <v>4.79877471923828</v>
          </cell>
          <cell r="S230">
            <v>0</v>
          </cell>
          <cell r="T230">
            <v>66.5648651123047</v>
          </cell>
        </row>
        <row r="231">
          <cell r="A231">
            <v>813</v>
          </cell>
        </row>
        <row r="231">
          <cell r="Q231">
            <v>12.0256567001343</v>
          </cell>
          <cell r="R231">
            <v>10.6653261184692</v>
          </cell>
          <cell r="S231">
            <v>0</v>
          </cell>
          <cell r="T231">
            <v>66.5302352905273</v>
          </cell>
        </row>
        <row r="232">
          <cell r="A232">
            <v>814</v>
          </cell>
        </row>
        <row r="232">
          <cell r="Q232">
            <v>14.0218067169189</v>
          </cell>
          <cell r="R232">
            <v>12.4535808563232</v>
          </cell>
          <cell r="S232">
            <v>0</v>
          </cell>
          <cell r="T232">
            <v>66.5299606323242</v>
          </cell>
        </row>
        <row r="233">
          <cell r="A233">
            <v>815</v>
          </cell>
        </row>
        <row r="233">
          <cell r="Q233">
            <v>9.86857986450195</v>
          </cell>
          <cell r="R233">
            <v>9.48671722412109</v>
          </cell>
          <cell r="S233">
            <v>0</v>
          </cell>
          <cell r="T233">
            <v>67.3634338378906</v>
          </cell>
        </row>
        <row r="234">
          <cell r="A234">
            <v>816</v>
          </cell>
        </row>
        <row r="234">
          <cell r="Q234">
            <v>10.9519948959351</v>
          </cell>
          <cell r="R234">
            <v>7.84456348419189</v>
          </cell>
          <cell r="S234">
            <v>0</v>
          </cell>
          <cell r="T234">
            <v>61.2120323181152</v>
          </cell>
        </row>
        <row r="235">
          <cell r="A235">
            <v>817</v>
          </cell>
        </row>
        <row r="235">
          <cell r="Q235">
            <v>11.0518503189087</v>
          </cell>
          <cell r="R235">
            <v>10.7336225509644</v>
          </cell>
          <cell r="S235">
            <v>0</v>
          </cell>
          <cell r="T235">
            <v>67.1559524536133</v>
          </cell>
        </row>
        <row r="236">
          <cell r="A236">
            <v>818</v>
          </cell>
        </row>
        <row r="236">
          <cell r="Q236">
            <v>25.6422863006592</v>
          </cell>
          <cell r="R236">
            <v>25.2562580108643</v>
          </cell>
          <cell r="S236">
            <v>0</v>
          </cell>
          <cell r="T236">
            <v>67.1243438720703</v>
          </cell>
        </row>
        <row r="237">
          <cell r="A237">
            <v>819</v>
          </cell>
        </row>
        <row r="237">
          <cell r="Q237">
            <v>10.5151443481445</v>
          </cell>
          <cell r="R237">
            <v>8.80603313446045</v>
          </cell>
          <cell r="S237">
            <v>0</v>
          </cell>
          <cell r="T237">
            <v>66.1590270996094</v>
          </cell>
        </row>
        <row r="238">
          <cell r="A238">
            <v>820</v>
          </cell>
        </row>
        <row r="238">
          <cell r="Q238">
            <v>48.3756217956543</v>
          </cell>
          <cell r="R238">
            <v>48.403678894043</v>
          </cell>
          <cell r="S238">
            <v>0</v>
          </cell>
          <cell r="T238">
            <v>62.1552658081055</v>
          </cell>
        </row>
        <row r="239">
          <cell r="A239">
            <v>821</v>
          </cell>
        </row>
        <row r="239">
          <cell r="Q239">
            <v>33.443416595459</v>
          </cell>
          <cell r="R239">
            <v>33.1600189208984</v>
          </cell>
          <cell r="S239">
            <v>0</v>
          </cell>
          <cell r="T239">
            <v>62.0973892211914</v>
          </cell>
        </row>
        <row r="240">
          <cell r="A240">
            <v>822</v>
          </cell>
        </row>
        <row r="240">
          <cell r="Q240">
            <v>46.9671478271484</v>
          </cell>
          <cell r="R240">
            <v>46.7733459472656</v>
          </cell>
          <cell r="S240">
            <v>0</v>
          </cell>
          <cell r="T240">
            <v>61.7891235351563</v>
          </cell>
        </row>
        <row r="241">
          <cell r="A241">
            <v>823</v>
          </cell>
        </row>
        <row r="241">
          <cell r="Q241">
            <v>14.0792322158813</v>
          </cell>
          <cell r="R241">
            <v>10.1253252029419</v>
          </cell>
          <cell r="S241">
            <v>0</v>
          </cell>
          <cell r="T241">
            <v>58.2080574035645</v>
          </cell>
        </row>
        <row r="242">
          <cell r="A242">
            <v>824</v>
          </cell>
        </row>
        <row r="242">
          <cell r="Q242">
            <v>11.4220600128174</v>
          </cell>
          <cell r="R242">
            <v>8.9569616317749</v>
          </cell>
          <cell r="S242">
            <v>0</v>
          </cell>
          <cell r="T242">
            <v>55.7579879760742</v>
          </cell>
        </row>
        <row r="243">
          <cell r="A243">
            <v>825</v>
          </cell>
        </row>
        <row r="243">
          <cell r="Q243">
            <v>31.4939708709717</v>
          </cell>
          <cell r="R243">
            <v>30.6949195861816</v>
          </cell>
          <cell r="S243">
            <v>0</v>
          </cell>
          <cell r="T243">
            <v>55.7293395996094</v>
          </cell>
        </row>
        <row r="244">
          <cell r="A244">
            <v>826</v>
          </cell>
        </row>
        <row r="244">
          <cell r="Q244">
            <v>48.8814125061035</v>
          </cell>
          <cell r="R244">
            <v>48.8888816833496</v>
          </cell>
          <cell r="S244">
            <v>0</v>
          </cell>
          <cell r="T244">
            <v>50.5532417297363</v>
          </cell>
        </row>
        <row r="245">
          <cell r="A245">
            <v>827</v>
          </cell>
        </row>
        <row r="245">
          <cell r="Q245">
            <v>27.742696762085</v>
          </cell>
          <cell r="R245">
            <v>27.0695056915283</v>
          </cell>
          <cell r="S245">
            <v>0</v>
          </cell>
          <cell r="T245">
            <v>50.6508369445801</v>
          </cell>
        </row>
        <row r="246">
          <cell r="A246">
            <v>828</v>
          </cell>
        </row>
        <row r="246">
          <cell r="Q246">
            <v>23.6449184417725</v>
          </cell>
          <cell r="R246">
            <v>23.2531127929688</v>
          </cell>
          <cell r="S246">
            <v>0</v>
          </cell>
          <cell r="T246">
            <v>56.0062484741211</v>
          </cell>
        </row>
        <row r="247">
          <cell r="A247">
            <v>829</v>
          </cell>
        </row>
        <row r="247">
          <cell r="Q247">
            <v>11.1548671722412</v>
          </cell>
          <cell r="R247">
            <v>7.04024505615234</v>
          </cell>
          <cell r="S247">
            <v>0</v>
          </cell>
          <cell r="T247">
            <v>54.0233612060547</v>
          </cell>
        </row>
        <row r="248">
          <cell r="A248">
            <v>830</v>
          </cell>
        </row>
        <row r="248">
          <cell r="Q248">
            <v>7.72168016433716</v>
          </cell>
          <cell r="R248">
            <v>7.30780029296875</v>
          </cell>
          <cell r="S248">
            <v>0</v>
          </cell>
          <cell r="T248">
            <v>49.6206398010254</v>
          </cell>
        </row>
        <row r="249">
          <cell r="A249">
            <v>831</v>
          </cell>
        </row>
        <row r="249">
          <cell r="Q249">
            <v>5.18314027786255</v>
          </cell>
          <cell r="R249">
            <v>4.76132774353027</v>
          </cell>
          <cell r="S249">
            <v>0</v>
          </cell>
          <cell r="T249">
            <v>44.1235504150391</v>
          </cell>
        </row>
        <row r="250">
          <cell r="A250">
            <v>901</v>
          </cell>
        </row>
        <row r="250">
          <cell r="Q250">
            <v>25.0589694976807</v>
          </cell>
          <cell r="R250">
            <v>23.9984359741211</v>
          </cell>
          <cell r="S250">
            <v>0</v>
          </cell>
          <cell r="T250">
            <v>44.0174751281738</v>
          </cell>
        </row>
        <row r="251">
          <cell r="A251">
            <v>902</v>
          </cell>
        </row>
        <row r="251">
          <cell r="Q251">
            <v>32.4998359680176</v>
          </cell>
          <cell r="R251">
            <v>31.5715618133545</v>
          </cell>
          <cell r="S251">
            <v>0</v>
          </cell>
          <cell r="T251">
            <v>48.9153633117676</v>
          </cell>
        </row>
        <row r="252">
          <cell r="A252">
            <v>903</v>
          </cell>
        </row>
        <row r="252">
          <cell r="Q252">
            <v>14.6069116592407</v>
          </cell>
          <cell r="R252">
            <v>9.40519905090332</v>
          </cell>
          <cell r="S252">
            <v>0</v>
          </cell>
          <cell r="T252">
            <v>53.8722763061523</v>
          </cell>
        </row>
        <row r="253">
          <cell r="A253">
            <v>904</v>
          </cell>
        </row>
        <row r="253">
          <cell r="Q253">
            <v>13.4293203353882</v>
          </cell>
          <cell r="R253">
            <v>10.5817003250122</v>
          </cell>
          <cell r="S253">
            <v>0</v>
          </cell>
          <cell r="T253">
            <v>53.9169387817383</v>
          </cell>
        </row>
        <row r="254">
          <cell r="A254">
            <v>905</v>
          </cell>
        </row>
        <row r="254">
          <cell r="Q254">
            <v>45.8582954406738</v>
          </cell>
          <cell r="R254">
            <v>45.5386238098145</v>
          </cell>
          <cell r="S254">
            <v>0</v>
          </cell>
          <cell r="T254">
            <v>49.8421173095703</v>
          </cell>
        </row>
        <row r="255">
          <cell r="A255">
            <v>906</v>
          </cell>
        </row>
        <row r="255">
          <cell r="Q255">
            <v>48.6165237426758</v>
          </cell>
          <cell r="R255">
            <v>48.6119003295898</v>
          </cell>
          <cell r="S255">
            <v>0</v>
          </cell>
          <cell r="T255">
            <v>48.230052947998</v>
          </cell>
        </row>
        <row r="256">
          <cell r="A256">
            <v>907</v>
          </cell>
        </row>
        <row r="256">
          <cell r="Q256">
            <v>16.740421295166</v>
          </cell>
          <cell r="R256">
            <v>16.4256954193115</v>
          </cell>
          <cell r="S256">
            <v>0</v>
          </cell>
          <cell r="T256">
            <v>48.3016586303711</v>
          </cell>
        </row>
        <row r="257">
          <cell r="A257">
            <v>908</v>
          </cell>
        </row>
        <row r="257">
          <cell r="Q257">
            <v>7.94321155548096</v>
          </cell>
          <cell r="R257">
            <v>7.62104320526123</v>
          </cell>
          <cell r="S257">
            <v>0</v>
          </cell>
          <cell r="T257">
            <v>48.3924942016602</v>
          </cell>
        </row>
        <row r="258">
          <cell r="A258">
            <v>909</v>
          </cell>
        </row>
        <row r="258">
          <cell r="Q258">
            <v>15.6699018478394</v>
          </cell>
          <cell r="R258">
            <v>15.3562984466553</v>
          </cell>
          <cell r="S258">
            <v>0</v>
          </cell>
          <cell r="T258">
            <v>48.2432327270508</v>
          </cell>
        </row>
        <row r="259">
          <cell r="A259">
            <v>910</v>
          </cell>
        </row>
        <row r="259">
          <cell r="Q259">
            <v>27.3692378997803</v>
          </cell>
          <cell r="R259">
            <v>26.8284034729004</v>
          </cell>
          <cell r="S259">
            <v>0</v>
          </cell>
          <cell r="T259">
            <v>47.7148284912109</v>
          </cell>
        </row>
        <row r="260">
          <cell r="A260">
            <v>911</v>
          </cell>
        </row>
        <row r="260">
          <cell r="Q260">
            <v>18.2794017791748</v>
          </cell>
          <cell r="R260">
            <v>17.7630462646484</v>
          </cell>
          <cell r="S260">
            <v>0</v>
          </cell>
          <cell r="T260">
            <v>50.2228088378906</v>
          </cell>
        </row>
        <row r="261">
          <cell r="A261">
            <v>912</v>
          </cell>
        </row>
        <row r="261">
          <cell r="Q261">
            <v>35.364616394043</v>
          </cell>
          <cell r="R261">
            <v>34.8587455749512</v>
          </cell>
          <cell r="S261">
            <v>0</v>
          </cell>
          <cell r="T261">
            <v>50.3036842346191</v>
          </cell>
        </row>
        <row r="262">
          <cell r="A262">
            <v>913</v>
          </cell>
        </row>
        <row r="262">
          <cell r="Q262">
            <v>8.30170726776123</v>
          </cell>
          <cell r="R262">
            <v>6.16634702682495</v>
          </cell>
          <cell r="S262">
            <v>0</v>
          </cell>
          <cell r="T262">
            <v>47.6618995666504</v>
          </cell>
        </row>
        <row r="263">
          <cell r="A263">
            <v>914</v>
          </cell>
        </row>
        <row r="263">
          <cell r="Q263">
            <v>39.6946182250977</v>
          </cell>
          <cell r="R263">
            <v>39.3388671875</v>
          </cell>
          <cell r="S263">
            <v>0</v>
          </cell>
          <cell r="T263">
            <v>47.6568794250488</v>
          </cell>
        </row>
        <row r="264">
          <cell r="A264">
            <v>915</v>
          </cell>
        </row>
        <row r="264">
          <cell r="Q264">
            <v>17.7563571929932</v>
          </cell>
          <cell r="R264">
            <v>17.4725914001465</v>
          </cell>
          <cell r="S264">
            <v>0</v>
          </cell>
          <cell r="T264">
            <v>47.7051963806152</v>
          </cell>
        </row>
        <row r="265">
          <cell r="A265">
            <v>916</v>
          </cell>
        </row>
        <row r="265">
          <cell r="Q265">
            <v>24.1166610717773</v>
          </cell>
          <cell r="R265">
            <v>23.8299407958984</v>
          </cell>
          <cell r="S265">
            <v>0</v>
          </cell>
          <cell r="T265">
            <v>47.7030448913574</v>
          </cell>
        </row>
        <row r="266">
          <cell r="A266">
            <v>917</v>
          </cell>
        </row>
        <row r="266">
          <cell r="Q266">
            <v>8.76658153533936</v>
          </cell>
          <cell r="R266">
            <v>7.79664516448975</v>
          </cell>
          <cell r="S266">
            <v>0</v>
          </cell>
          <cell r="T266">
            <v>48.086498260498</v>
          </cell>
        </row>
        <row r="267">
          <cell r="A267">
            <v>918</v>
          </cell>
        </row>
        <row r="267">
          <cell r="Q267">
            <v>11.4442844390869</v>
          </cell>
          <cell r="R267">
            <v>11.1575498580933</v>
          </cell>
          <cell r="S267">
            <v>0</v>
          </cell>
          <cell r="T267">
            <v>47.8158721923828</v>
          </cell>
        </row>
        <row r="268">
          <cell r="A268">
            <v>919</v>
          </cell>
        </row>
        <row r="268">
          <cell r="Q268">
            <v>26.7932605743408</v>
          </cell>
          <cell r="R268">
            <v>26.5345935821533</v>
          </cell>
          <cell r="S268">
            <v>0</v>
          </cell>
          <cell r="T268">
            <v>47.7665023803711</v>
          </cell>
        </row>
        <row r="269">
          <cell r="A269">
            <v>920</v>
          </cell>
        </row>
        <row r="269">
          <cell r="Q269">
            <v>8.70667552947998</v>
          </cell>
          <cell r="R269">
            <v>8.46621608734131</v>
          </cell>
          <cell r="S269">
            <v>0</v>
          </cell>
          <cell r="T269">
            <v>48.1574859619141</v>
          </cell>
        </row>
        <row r="270">
          <cell r="A270">
            <v>921</v>
          </cell>
        </row>
        <row r="270">
          <cell r="Q270">
            <v>19.9410572052002</v>
          </cell>
          <cell r="R270">
            <v>19.690128326416</v>
          </cell>
          <cell r="S270">
            <v>0</v>
          </cell>
          <cell r="T270">
            <v>48.1422080993652</v>
          </cell>
        </row>
        <row r="271">
          <cell r="A271">
            <v>922</v>
          </cell>
        </row>
        <row r="271">
          <cell r="Q271">
            <v>14.9613924026489</v>
          </cell>
          <cell r="R271">
            <v>14.7202301025391</v>
          </cell>
          <cell r="S271">
            <v>0</v>
          </cell>
          <cell r="T271">
            <v>48.1471824645996</v>
          </cell>
        </row>
        <row r="272">
          <cell r="A272">
            <v>923</v>
          </cell>
        </row>
        <row r="272">
          <cell r="Q272">
            <v>9.7849292755127</v>
          </cell>
          <cell r="R272">
            <v>9.54890251159668</v>
          </cell>
          <cell r="S272">
            <v>0</v>
          </cell>
          <cell r="T272">
            <v>48.3425750732422</v>
          </cell>
        </row>
        <row r="273">
          <cell r="A273">
            <v>924</v>
          </cell>
        </row>
        <row r="273">
          <cell r="Q273">
            <v>18.472749710083</v>
          </cell>
          <cell r="R273">
            <v>18.1892166137695</v>
          </cell>
          <cell r="S273">
            <v>0</v>
          </cell>
          <cell r="T273">
            <v>48.3964157104492</v>
          </cell>
        </row>
        <row r="274">
          <cell r="A274">
            <v>925</v>
          </cell>
        </row>
        <row r="274">
          <cell r="Q274">
            <v>29.4655456542969</v>
          </cell>
          <cell r="R274">
            <v>29.1448001861572</v>
          </cell>
          <cell r="S274">
            <v>0</v>
          </cell>
          <cell r="T274">
            <v>48.3181419372559</v>
          </cell>
        </row>
        <row r="275">
          <cell r="A275">
            <v>926</v>
          </cell>
        </row>
        <row r="275">
          <cell r="Q275">
            <v>13.6116638183594</v>
          </cell>
          <cell r="R275">
            <v>12.0999813079834</v>
          </cell>
          <cell r="S275">
            <v>0</v>
          </cell>
          <cell r="T275">
            <v>49.7912254333496</v>
          </cell>
        </row>
        <row r="276">
          <cell r="A276">
            <v>927</v>
          </cell>
        </row>
        <row r="276">
          <cell r="Q276">
            <v>34.5384254455566</v>
          </cell>
          <cell r="R276">
            <v>34.1689529418945</v>
          </cell>
          <cell r="S276">
            <v>0</v>
          </cell>
          <cell r="T276">
            <v>49.6766357421875</v>
          </cell>
        </row>
        <row r="277">
          <cell r="A277">
            <v>928</v>
          </cell>
        </row>
        <row r="277">
          <cell r="Q277">
            <v>7.66363954544067</v>
          </cell>
          <cell r="R277">
            <v>7.30227899551392</v>
          </cell>
          <cell r="S277">
            <v>0</v>
          </cell>
          <cell r="T277">
            <v>51.6706771850586</v>
          </cell>
        </row>
        <row r="278">
          <cell r="A278">
            <v>929</v>
          </cell>
        </row>
        <row r="278">
          <cell r="Q278">
            <v>11.9000177383423</v>
          </cell>
          <cell r="R278">
            <v>11.5410108566284</v>
          </cell>
          <cell r="S278">
            <v>0</v>
          </cell>
          <cell r="T278">
            <v>51.8270645141602</v>
          </cell>
        </row>
        <row r="279">
          <cell r="A279">
            <v>930</v>
          </cell>
        </row>
        <row r="279">
          <cell r="Q279">
            <v>11.4413719177246</v>
          </cell>
          <cell r="R279">
            <v>11.4401054382324</v>
          </cell>
          <cell r="S279">
            <v>0</v>
          </cell>
          <cell r="T279">
            <v>51.8485145568848</v>
          </cell>
        </row>
        <row r="280">
          <cell r="A280">
            <v>1001</v>
          </cell>
        </row>
        <row r="280">
          <cell r="Q280">
            <v>37.8676872253418</v>
          </cell>
          <cell r="R280">
            <v>37.5295333862305</v>
          </cell>
          <cell r="S280">
            <v>0</v>
          </cell>
          <cell r="T280">
            <v>51.5733909606934</v>
          </cell>
        </row>
        <row r="281">
          <cell r="A281">
            <v>1002</v>
          </cell>
        </row>
        <row r="281">
          <cell r="Q281">
            <v>12.1200160980225</v>
          </cell>
          <cell r="R281">
            <v>11.8234062194824</v>
          </cell>
          <cell r="S281">
            <v>0</v>
          </cell>
          <cell r="T281">
            <v>56.8137817382813</v>
          </cell>
        </row>
        <row r="282">
          <cell r="A282">
            <v>1003</v>
          </cell>
        </row>
        <row r="282">
          <cell r="Q282">
            <v>9.34074401855469</v>
          </cell>
          <cell r="R282">
            <v>3.11567521095276</v>
          </cell>
          <cell r="S282">
            <v>0</v>
          </cell>
          <cell r="T282">
            <v>54.7364120483398</v>
          </cell>
        </row>
        <row r="283">
          <cell r="A283">
            <v>1004</v>
          </cell>
        </row>
        <row r="283">
          <cell r="Q283">
            <v>16.9581108093262</v>
          </cell>
          <cell r="R283">
            <v>16.5843067169189</v>
          </cell>
          <cell r="S283">
            <v>0</v>
          </cell>
          <cell r="T283">
            <v>53.8037109375</v>
          </cell>
        </row>
        <row r="284">
          <cell r="A284">
            <v>1005</v>
          </cell>
        </row>
        <row r="284">
          <cell r="Q284">
            <v>13.3351345062256</v>
          </cell>
          <cell r="R284">
            <v>5.3847131729126</v>
          </cell>
          <cell r="S284">
            <v>0</v>
          </cell>
          <cell r="T284">
            <v>50.6314277648926</v>
          </cell>
        </row>
        <row r="285">
          <cell r="A285">
            <v>1006</v>
          </cell>
        </row>
        <row r="285">
          <cell r="Q285">
            <v>20.0524768829346</v>
          </cell>
          <cell r="R285">
            <v>19.6898155212402</v>
          </cell>
          <cell r="S285">
            <v>0</v>
          </cell>
          <cell r="T285">
            <v>50.349365234375</v>
          </cell>
        </row>
        <row r="286">
          <cell r="A286">
            <v>1007</v>
          </cell>
        </row>
        <row r="286">
          <cell r="Q286">
            <v>38.1138801574707</v>
          </cell>
          <cell r="R286">
            <v>37.7428398132324</v>
          </cell>
          <cell r="S286">
            <v>0</v>
          </cell>
          <cell r="T286">
            <v>50.366455078125</v>
          </cell>
        </row>
        <row r="287">
          <cell r="A287">
            <v>1008</v>
          </cell>
        </row>
        <row r="287">
          <cell r="Q287">
            <v>10.6551933288574</v>
          </cell>
          <cell r="R287">
            <v>2.24573230743408</v>
          </cell>
          <cell r="S287">
            <v>0</v>
          </cell>
          <cell r="T287">
            <v>51.9823760986328</v>
          </cell>
        </row>
        <row r="288">
          <cell r="A288">
            <v>1009</v>
          </cell>
        </row>
        <row r="288">
          <cell r="Q288">
            <v>29.2336730957031</v>
          </cell>
          <cell r="R288">
            <v>28.9344997406006</v>
          </cell>
          <cell r="S288">
            <v>0</v>
          </cell>
          <cell r="T288">
            <v>51.9748573303223</v>
          </cell>
        </row>
        <row r="289">
          <cell r="A289">
            <v>1010</v>
          </cell>
        </row>
        <row r="289">
          <cell r="Q289">
            <v>8.84196090698242</v>
          </cell>
          <cell r="R289">
            <v>8.59082126617432</v>
          </cell>
          <cell r="S289">
            <v>0</v>
          </cell>
          <cell r="T289">
            <v>52.6267166137695</v>
          </cell>
        </row>
        <row r="290">
          <cell r="A290">
            <v>1011</v>
          </cell>
        </row>
        <row r="290">
          <cell r="Q290">
            <v>31.2978439331055</v>
          </cell>
          <cell r="R290">
            <v>31.0544815063477</v>
          </cell>
          <cell r="S290">
            <v>0</v>
          </cell>
          <cell r="T290">
            <v>52.6534309387207</v>
          </cell>
        </row>
        <row r="291">
          <cell r="A291">
            <v>1012</v>
          </cell>
        </row>
        <row r="291">
          <cell r="Q291">
            <v>6.85811042785645</v>
          </cell>
          <cell r="R291">
            <v>6.62400054931641</v>
          </cell>
          <cell r="S291">
            <v>0</v>
          </cell>
          <cell r="T291">
            <v>50.6277008056641</v>
          </cell>
        </row>
        <row r="292">
          <cell r="A292">
            <v>1013</v>
          </cell>
        </row>
        <row r="292">
          <cell r="Q292">
            <v>14.7311553955078</v>
          </cell>
          <cell r="R292">
            <v>14.4511318206787</v>
          </cell>
          <cell r="S292">
            <v>0</v>
          </cell>
          <cell r="T292">
            <v>50.7174949645996</v>
          </cell>
        </row>
        <row r="293">
          <cell r="A293">
            <v>1014</v>
          </cell>
        </row>
        <row r="293">
          <cell r="Q293">
            <v>31.2870998382568</v>
          </cell>
          <cell r="R293">
            <v>30.9133682250977</v>
          </cell>
          <cell r="S293">
            <v>0</v>
          </cell>
          <cell r="T293">
            <v>50.7132186889648</v>
          </cell>
        </row>
        <row r="294">
          <cell r="A294">
            <v>1015</v>
          </cell>
        </row>
        <row r="294">
          <cell r="Q294">
            <v>4.50957870483398</v>
          </cell>
          <cell r="R294">
            <v>4.13976764678955</v>
          </cell>
          <cell r="S294">
            <v>0</v>
          </cell>
          <cell r="T294">
            <v>60.9213943481445</v>
          </cell>
        </row>
        <row r="295">
          <cell r="A295">
            <v>1016</v>
          </cell>
        </row>
        <row r="295">
          <cell r="Q295">
            <v>36.8437232971191</v>
          </cell>
          <cell r="R295">
            <v>36.4948501586914</v>
          </cell>
          <cell r="S295">
            <v>0</v>
          </cell>
          <cell r="T295">
            <v>61.0243034362793</v>
          </cell>
        </row>
        <row r="296">
          <cell r="A296">
            <v>1017</v>
          </cell>
        </row>
        <row r="296">
          <cell r="Q296">
            <v>25.1875762939453</v>
          </cell>
          <cell r="R296">
            <v>24.8030643463135</v>
          </cell>
          <cell r="S296">
            <v>0</v>
          </cell>
          <cell r="T296">
            <v>67.8337783813477</v>
          </cell>
        </row>
        <row r="297">
          <cell r="A297">
            <v>1018</v>
          </cell>
        </row>
        <row r="297">
          <cell r="Q297">
            <v>13.7840385437012</v>
          </cell>
          <cell r="R297">
            <v>13.4339551925659</v>
          </cell>
          <cell r="S297">
            <v>0</v>
          </cell>
          <cell r="T297">
            <v>78.135139465332</v>
          </cell>
        </row>
        <row r="298">
          <cell r="A298">
            <v>1019</v>
          </cell>
        </row>
        <row r="298">
          <cell r="Q298">
            <v>8.18271923065186</v>
          </cell>
          <cell r="R298">
            <v>7.89448595046997</v>
          </cell>
          <cell r="S298">
            <v>0</v>
          </cell>
          <cell r="T298">
            <v>83.86376953125</v>
          </cell>
        </row>
        <row r="299">
          <cell r="A299">
            <v>1020</v>
          </cell>
        </row>
        <row r="299">
          <cell r="Q299">
            <v>12.2073087692261</v>
          </cell>
          <cell r="R299">
            <v>11.8333759307861</v>
          </cell>
          <cell r="S299">
            <v>0</v>
          </cell>
          <cell r="T299">
            <v>87.8735198974609</v>
          </cell>
        </row>
        <row r="300">
          <cell r="A300">
            <v>1021</v>
          </cell>
        </row>
        <row r="300">
          <cell r="Q300">
            <v>46.9067573547363</v>
          </cell>
          <cell r="R300">
            <v>46.8489379882813</v>
          </cell>
          <cell r="S300">
            <v>0</v>
          </cell>
          <cell r="T300">
            <v>87.7243347167969</v>
          </cell>
        </row>
        <row r="301">
          <cell r="A301">
            <v>1022</v>
          </cell>
        </row>
        <row r="301">
          <cell r="Q301">
            <v>32.9861259460449</v>
          </cell>
          <cell r="R301">
            <v>32.5967178344727</v>
          </cell>
          <cell r="S301">
            <v>0</v>
          </cell>
          <cell r="T301">
            <v>95.5809326171875</v>
          </cell>
        </row>
        <row r="302">
          <cell r="A302">
            <v>1023</v>
          </cell>
        </row>
        <row r="302">
          <cell r="Q302">
            <v>42.3667144775391</v>
          </cell>
          <cell r="R302">
            <v>42.1051139831543</v>
          </cell>
          <cell r="S302">
            <v>0</v>
          </cell>
          <cell r="T302">
            <v>100.546203613281</v>
          </cell>
        </row>
        <row r="303">
          <cell r="A303">
            <v>1024</v>
          </cell>
        </row>
        <row r="303">
          <cell r="Q303">
            <v>30.7510261535645</v>
          </cell>
          <cell r="R303">
            <v>17.6576404571533</v>
          </cell>
          <cell r="S303">
            <v>0</v>
          </cell>
          <cell r="T303">
            <v>90.9797286987305</v>
          </cell>
        </row>
        <row r="304">
          <cell r="A304">
            <v>1025</v>
          </cell>
        </row>
        <row r="304">
          <cell r="Q304">
            <v>9.60535144805908</v>
          </cell>
          <cell r="R304">
            <v>6.91432094573975</v>
          </cell>
          <cell r="S304">
            <v>0</v>
          </cell>
          <cell r="T304">
            <v>78.531120300293</v>
          </cell>
        </row>
        <row r="305">
          <cell r="A305">
            <v>1026</v>
          </cell>
        </row>
        <row r="305">
          <cell r="Q305">
            <v>7.04693508148193</v>
          </cell>
          <cell r="R305">
            <v>6.7691445350647</v>
          </cell>
          <cell r="S305">
            <v>0</v>
          </cell>
          <cell r="T305">
            <v>72.1851272583008</v>
          </cell>
        </row>
        <row r="306">
          <cell r="A306">
            <v>1027</v>
          </cell>
        </row>
        <row r="306">
          <cell r="Q306">
            <v>4.83352088928223</v>
          </cell>
          <cell r="R306">
            <v>4.50228643417358</v>
          </cell>
          <cell r="S306">
            <v>0</v>
          </cell>
          <cell r="T306">
            <v>65.2314453125</v>
          </cell>
        </row>
        <row r="307">
          <cell r="A307">
            <v>1028</v>
          </cell>
        </row>
        <row r="307">
          <cell r="Q307">
            <v>9.92599010467529</v>
          </cell>
          <cell r="R307">
            <v>8.34444141387939</v>
          </cell>
          <cell r="S307">
            <v>0</v>
          </cell>
          <cell r="T307">
            <v>58.6380958557129</v>
          </cell>
        </row>
        <row r="308">
          <cell r="A308">
            <v>1029</v>
          </cell>
        </row>
        <row r="308">
          <cell r="Q308">
            <v>9.16174125671387</v>
          </cell>
          <cell r="R308">
            <v>8.25016212463379</v>
          </cell>
          <cell r="S308">
            <v>0</v>
          </cell>
          <cell r="T308">
            <v>54.2789649963379</v>
          </cell>
        </row>
        <row r="309">
          <cell r="A309">
            <v>1030</v>
          </cell>
        </row>
        <row r="309">
          <cell r="Q309">
            <v>36.5211524963379</v>
          </cell>
          <cell r="R309">
            <v>36.1769828796387</v>
          </cell>
          <cell r="S309">
            <v>0</v>
          </cell>
          <cell r="T309">
            <v>52.8374214172363</v>
          </cell>
        </row>
        <row r="310">
          <cell r="A310">
            <v>1031</v>
          </cell>
        </row>
        <row r="310">
          <cell r="Q310">
            <v>10.5863904953003</v>
          </cell>
          <cell r="R310">
            <v>10.2797698974609</v>
          </cell>
          <cell r="S310">
            <v>0</v>
          </cell>
          <cell r="T310">
            <v>51.5288505554199</v>
          </cell>
        </row>
        <row r="311">
          <cell r="A311">
            <v>1101</v>
          </cell>
        </row>
        <row r="311">
          <cell r="Q311">
            <v>8.73199367523193</v>
          </cell>
          <cell r="R311">
            <v>8.12987899780273</v>
          </cell>
          <cell r="S311">
            <v>0</v>
          </cell>
          <cell r="T311">
            <v>49.6013412475586</v>
          </cell>
        </row>
        <row r="312">
          <cell r="A312">
            <v>1102</v>
          </cell>
        </row>
        <row r="312">
          <cell r="Q312">
            <v>20.3749847412109</v>
          </cell>
          <cell r="R312">
            <v>20.0309467315674</v>
          </cell>
          <cell r="S312">
            <v>0</v>
          </cell>
          <cell r="T312">
            <v>49.4885711669922</v>
          </cell>
        </row>
        <row r="313">
          <cell r="A313">
            <v>1103</v>
          </cell>
        </row>
        <row r="313">
          <cell r="Q313">
            <v>12.8668594360352</v>
          </cell>
          <cell r="R313">
            <v>12.5004720687866</v>
          </cell>
          <cell r="S313">
            <v>0</v>
          </cell>
          <cell r="T313">
            <v>57.4402961730957</v>
          </cell>
        </row>
        <row r="314">
          <cell r="A314">
            <v>1104</v>
          </cell>
        </row>
        <row r="314">
          <cell r="Q314">
            <v>25.2143383026123</v>
          </cell>
          <cell r="R314">
            <v>24.8852653503418</v>
          </cell>
          <cell r="S314">
            <v>0</v>
          </cell>
          <cell r="T314">
            <v>57.2159652709961</v>
          </cell>
        </row>
        <row r="315">
          <cell r="A315">
            <v>1105</v>
          </cell>
        </row>
        <row r="315">
          <cell r="Q315">
            <v>4.1824107170105</v>
          </cell>
          <cell r="R315">
            <v>4.09570550918579</v>
          </cell>
          <cell r="S315">
            <v>0</v>
          </cell>
          <cell r="T315">
            <v>68.1961288452148</v>
          </cell>
        </row>
        <row r="316">
          <cell r="A316">
            <v>1106</v>
          </cell>
        </row>
        <row r="316">
          <cell r="Q316">
            <v>14.8985786437988</v>
          </cell>
          <cell r="R316">
            <v>14.0921325683594</v>
          </cell>
          <cell r="S316">
            <v>0</v>
          </cell>
          <cell r="T316">
            <v>69.4909286499023</v>
          </cell>
        </row>
        <row r="317">
          <cell r="A317">
            <v>1107</v>
          </cell>
        </row>
        <row r="317">
          <cell r="Q317">
            <v>13.076021194458</v>
          </cell>
          <cell r="R317">
            <v>12.4013605117798</v>
          </cell>
          <cell r="S317">
            <v>0</v>
          </cell>
          <cell r="T317">
            <v>74.8632583618164</v>
          </cell>
        </row>
        <row r="318">
          <cell r="A318">
            <v>1108</v>
          </cell>
        </row>
        <row r="318">
          <cell r="Q318">
            <v>14.3521680831909</v>
          </cell>
          <cell r="R318">
            <v>1.64140975475311</v>
          </cell>
          <cell r="S318">
            <v>0</v>
          </cell>
          <cell r="T318">
            <v>74.9013366699219</v>
          </cell>
        </row>
        <row r="319">
          <cell r="A319">
            <v>1109</v>
          </cell>
        </row>
        <row r="319">
          <cell r="Q319">
            <v>10.815450668335</v>
          </cell>
          <cell r="R319">
            <v>6.4984564781189</v>
          </cell>
          <cell r="S319">
            <v>0</v>
          </cell>
          <cell r="T319">
            <v>71.6004638671875</v>
          </cell>
        </row>
        <row r="320">
          <cell r="A320">
            <v>1110</v>
          </cell>
        </row>
        <row r="320">
          <cell r="Q320">
            <v>15.0962448120117</v>
          </cell>
          <cell r="R320">
            <v>11.5551347732544</v>
          </cell>
          <cell r="S320">
            <v>0</v>
          </cell>
          <cell r="T320">
            <v>71.7867965698242</v>
          </cell>
        </row>
        <row r="321">
          <cell r="A321">
            <v>1111</v>
          </cell>
        </row>
        <row r="321">
          <cell r="Q321">
            <v>49.516227722168</v>
          </cell>
          <cell r="R321">
            <v>49.4890365600586</v>
          </cell>
          <cell r="S321">
            <v>0</v>
          </cell>
          <cell r="T321">
            <v>73.7133865356445</v>
          </cell>
        </row>
        <row r="322">
          <cell r="A322">
            <v>1112</v>
          </cell>
        </row>
        <row r="322">
          <cell r="Q322">
            <v>10.3040828704834</v>
          </cell>
          <cell r="R322">
            <v>8.4854564666748</v>
          </cell>
          <cell r="S322">
            <v>0</v>
          </cell>
          <cell r="T322">
            <v>70.7327041625977</v>
          </cell>
        </row>
        <row r="323">
          <cell r="A323">
            <v>1113</v>
          </cell>
        </row>
        <row r="323">
          <cell r="Q323">
            <v>8.9263334274292</v>
          </cell>
          <cell r="R323">
            <v>7.68954563140869</v>
          </cell>
          <cell r="S323">
            <v>0</v>
          </cell>
          <cell r="T323">
            <v>65.4854965209961</v>
          </cell>
        </row>
        <row r="324">
          <cell r="A324">
            <v>1114</v>
          </cell>
        </row>
        <row r="324">
          <cell r="Q324">
            <v>14.0394220352173</v>
          </cell>
          <cell r="R324">
            <v>6.35450172424316</v>
          </cell>
          <cell r="S324">
            <v>0</v>
          </cell>
          <cell r="T324">
            <v>62.1045379638672</v>
          </cell>
        </row>
        <row r="325">
          <cell r="A325">
            <v>1115</v>
          </cell>
        </row>
        <row r="325">
          <cell r="Q325">
            <v>9.28200435638428</v>
          </cell>
          <cell r="R325">
            <v>8.21917057037354</v>
          </cell>
          <cell r="S325">
            <v>0</v>
          </cell>
          <cell r="T325">
            <v>57.0291175842285</v>
          </cell>
        </row>
        <row r="326">
          <cell r="A326">
            <v>1116</v>
          </cell>
        </row>
        <row r="326">
          <cell r="Q326">
            <v>13.4465436935425</v>
          </cell>
          <cell r="R326">
            <v>3.41261386871338</v>
          </cell>
          <cell r="S326">
            <v>0</v>
          </cell>
          <cell r="T326">
            <v>54.3290519714355</v>
          </cell>
        </row>
        <row r="327">
          <cell r="A327">
            <v>1117</v>
          </cell>
        </row>
        <row r="327">
          <cell r="Q327">
            <v>13.4908781051636</v>
          </cell>
          <cell r="R327">
            <v>12.9588527679443</v>
          </cell>
          <cell r="S327">
            <v>0</v>
          </cell>
          <cell r="T327">
            <v>48.1836090087891</v>
          </cell>
        </row>
        <row r="328">
          <cell r="A328">
            <v>1118</v>
          </cell>
        </row>
        <row r="328">
          <cell r="Q328">
            <v>20.2185840606689</v>
          </cell>
          <cell r="R328">
            <v>19.7614097595215</v>
          </cell>
          <cell r="S328">
            <v>0</v>
          </cell>
          <cell r="T328">
            <v>48.0267562866211</v>
          </cell>
        </row>
        <row r="329">
          <cell r="A329">
            <v>1119</v>
          </cell>
        </row>
        <row r="329">
          <cell r="Q329">
            <v>49.2694206237793</v>
          </cell>
          <cell r="R329">
            <v>49.2341499328613</v>
          </cell>
          <cell r="S329">
            <v>0</v>
          </cell>
          <cell r="T329">
            <v>47.8631362915039</v>
          </cell>
        </row>
        <row r="330">
          <cell r="A330">
            <v>1120</v>
          </cell>
        </row>
        <row r="330">
          <cell r="Q330">
            <v>40.4511260986328</v>
          </cell>
          <cell r="R330">
            <v>39.9896583557129</v>
          </cell>
          <cell r="S330">
            <v>0</v>
          </cell>
          <cell r="T330">
            <v>56.7056350708008</v>
          </cell>
        </row>
        <row r="331">
          <cell r="A331">
            <v>1121</v>
          </cell>
        </row>
        <row r="331">
          <cell r="Q331">
            <v>22.167049407959</v>
          </cell>
          <cell r="R331">
            <v>21.7214088439941</v>
          </cell>
          <cell r="S331">
            <v>0</v>
          </cell>
          <cell r="T331">
            <v>64.6009292602539</v>
          </cell>
        </row>
        <row r="332">
          <cell r="A332">
            <v>1122</v>
          </cell>
        </row>
        <row r="332">
          <cell r="Q332">
            <v>22.0707550048828</v>
          </cell>
          <cell r="R332">
            <v>21.0255832672119</v>
          </cell>
          <cell r="S332">
            <v>0</v>
          </cell>
          <cell r="T332">
            <v>75.3325424194336</v>
          </cell>
        </row>
        <row r="333">
          <cell r="A333">
            <v>1123</v>
          </cell>
        </row>
        <row r="333">
          <cell r="Q333">
            <v>12.113618850708</v>
          </cell>
          <cell r="R333">
            <v>11.1461963653564</v>
          </cell>
          <cell r="S333">
            <v>0</v>
          </cell>
          <cell r="T333">
            <v>83.9755172729492</v>
          </cell>
        </row>
        <row r="334">
          <cell r="A334">
            <v>1124</v>
          </cell>
        </row>
        <row r="334">
          <cell r="Q334">
            <v>7.24783277511597</v>
          </cell>
          <cell r="R334">
            <v>6.27006101608276</v>
          </cell>
          <cell r="S334">
            <v>0</v>
          </cell>
          <cell r="T334">
            <v>91.8814926147461</v>
          </cell>
        </row>
        <row r="335">
          <cell r="A335">
            <v>1125</v>
          </cell>
        </row>
        <row r="335">
          <cell r="Q335">
            <v>38.0618858337402</v>
          </cell>
          <cell r="R335">
            <v>36.9685211181641</v>
          </cell>
          <cell r="S335">
            <v>0</v>
          </cell>
          <cell r="T335">
            <v>91.6897201538086</v>
          </cell>
        </row>
        <row r="336">
          <cell r="A336">
            <v>1126</v>
          </cell>
        </row>
        <row r="336">
          <cell r="Q336">
            <v>42.3158226013184</v>
          </cell>
          <cell r="R336">
            <v>41.7754783630371</v>
          </cell>
          <cell r="S336">
            <v>0</v>
          </cell>
          <cell r="T336">
            <v>99.6090240478516</v>
          </cell>
        </row>
        <row r="337">
          <cell r="A337">
            <v>1127</v>
          </cell>
        </row>
        <row r="337">
          <cell r="Q337">
            <v>6.41547107696533</v>
          </cell>
          <cell r="R337">
            <v>5.59235143661499</v>
          </cell>
          <cell r="S337">
            <v>0</v>
          </cell>
          <cell r="T337">
            <v>102.40064239502</v>
          </cell>
        </row>
        <row r="338">
          <cell r="A338">
            <v>1128</v>
          </cell>
        </row>
        <row r="338">
          <cell r="Q338">
            <v>9.70942401885986</v>
          </cell>
          <cell r="R338">
            <v>8.95772457122803</v>
          </cell>
          <cell r="S338">
            <v>0</v>
          </cell>
          <cell r="T338">
            <v>99.1042175292969</v>
          </cell>
        </row>
        <row r="339">
          <cell r="A339">
            <v>1129</v>
          </cell>
        </row>
        <row r="339">
          <cell r="Q339">
            <v>7.07009220123291</v>
          </cell>
          <cell r="R339">
            <v>8.34257125854492</v>
          </cell>
          <cell r="S339">
            <v>0</v>
          </cell>
          <cell r="T339">
            <v>106.193252563477</v>
          </cell>
        </row>
        <row r="340">
          <cell r="A340">
            <v>1130</v>
          </cell>
        </row>
        <row r="340">
          <cell r="Q340">
            <v>36.3496627807617</v>
          </cell>
          <cell r="R340">
            <v>35.9028854370117</v>
          </cell>
          <cell r="S340">
            <v>0</v>
          </cell>
          <cell r="T340">
            <v>106.204788208008</v>
          </cell>
        </row>
        <row r="341">
          <cell r="A341">
            <v>1201</v>
          </cell>
        </row>
        <row r="341">
          <cell r="Q341">
            <v>20.3949890136719</v>
          </cell>
          <cell r="R341">
            <v>19.966365814209</v>
          </cell>
          <cell r="S341">
            <v>0</v>
          </cell>
          <cell r="T341">
            <v>112.950798034668</v>
          </cell>
        </row>
        <row r="342">
          <cell r="A342">
            <v>1202</v>
          </cell>
        </row>
        <row r="342">
          <cell r="Q342">
            <v>48.6313323974609</v>
          </cell>
          <cell r="R342">
            <v>48.5997505187988</v>
          </cell>
          <cell r="S342">
            <v>0</v>
          </cell>
          <cell r="T342">
            <v>113.051010131836</v>
          </cell>
        </row>
        <row r="343">
          <cell r="A343">
            <v>1203</v>
          </cell>
        </row>
        <row r="343">
          <cell r="Q343">
            <v>47.8537979125977</v>
          </cell>
          <cell r="R343">
            <v>43.2182540893555</v>
          </cell>
          <cell r="S343">
            <v>0</v>
          </cell>
          <cell r="T343">
            <v>101.304382324219</v>
          </cell>
        </row>
        <row r="344">
          <cell r="A344">
            <v>1204</v>
          </cell>
        </row>
        <row r="344">
          <cell r="Q344">
            <v>7.26231861114502</v>
          </cell>
          <cell r="R344">
            <v>3.37723112106323</v>
          </cell>
          <cell r="S344">
            <v>0</v>
          </cell>
          <cell r="T344">
            <v>97.6367950439453</v>
          </cell>
        </row>
        <row r="345">
          <cell r="A345">
            <v>1205</v>
          </cell>
        </row>
        <row r="345">
          <cell r="Q345">
            <v>14.0297451019287</v>
          </cell>
          <cell r="R345">
            <v>6.07359075546265</v>
          </cell>
          <cell r="S345">
            <v>0</v>
          </cell>
          <cell r="T345">
            <v>90.9836654663086</v>
          </cell>
        </row>
        <row r="346">
          <cell r="A346">
            <v>1206</v>
          </cell>
        </row>
        <row r="346">
          <cell r="Q346">
            <v>13.0536603927612</v>
          </cell>
          <cell r="R346">
            <v>2.10741257667541</v>
          </cell>
          <cell r="S346">
            <v>0</v>
          </cell>
          <cell r="T346">
            <v>85.9183044433594</v>
          </cell>
        </row>
        <row r="347">
          <cell r="A347">
            <v>1207</v>
          </cell>
        </row>
        <row r="347">
          <cell r="Q347">
            <v>8.38912296295166</v>
          </cell>
          <cell r="R347">
            <v>6.49725866317749</v>
          </cell>
          <cell r="S347">
            <v>0</v>
          </cell>
          <cell r="T347">
            <v>81.8831100463867</v>
          </cell>
        </row>
        <row r="348">
          <cell r="A348">
            <v>1208</v>
          </cell>
        </row>
        <row r="348">
          <cell r="Q348">
            <v>32.6544570922852</v>
          </cell>
          <cell r="R348">
            <v>31.7397365570068</v>
          </cell>
          <cell r="S348">
            <v>0</v>
          </cell>
          <cell r="T348">
            <v>81.5868988037109</v>
          </cell>
        </row>
        <row r="349">
          <cell r="A349">
            <v>1209</v>
          </cell>
        </row>
        <row r="349">
          <cell r="Q349">
            <v>32.2971839904785</v>
          </cell>
          <cell r="R349">
            <v>31.5455417633057</v>
          </cell>
          <cell r="S349">
            <v>0</v>
          </cell>
          <cell r="T349">
            <v>94.3688354492187</v>
          </cell>
        </row>
        <row r="350">
          <cell r="A350">
            <v>1210</v>
          </cell>
        </row>
        <row r="350">
          <cell r="Q350">
            <v>46.5218544006348</v>
          </cell>
          <cell r="R350">
            <v>42.3888473510742</v>
          </cell>
          <cell r="S350">
            <v>0</v>
          </cell>
          <cell r="T350">
            <v>87.1578903198242</v>
          </cell>
        </row>
        <row r="351">
          <cell r="A351">
            <v>1211</v>
          </cell>
        </row>
        <row r="351">
          <cell r="Q351">
            <v>47.4299163818359</v>
          </cell>
          <cell r="R351">
            <v>47.3868255615234</v>
          </cell>
          <cell r="S351">
            <v>0</v>
          </cell>
          <cell r="T351">
            <v>84.1547622680664</v>
          </cell>
        </row>
        <row r="352">
          <cell r="A352">
            <v>1212</v>
          </cell>
        </row>
        <row r="352">
          <cell r="Q352">
            <v>48.2872047424316</v>
          </cell>
          <cell r="R352">
            <v>38.5163345336914</v>
          </cell>
          <cell r="S352">
            <v>0</v>
          </cell>
          <cell r="T352">
            <v>69.6144180297852</v>
          </cell>
        </row>
        <row r="353">
          <cell r="A353">
            <v>1213</v>
          </cell>
        </row>
        <row r="353">
          <cell r="Q353">
            <v>6.84142446517944</v>
          </cell>
          <cell r="R353">
            <v>4.39708566665649</v>
          </cell>
          <cell r="S353">
            <v>0</v>
          </cell>
          <cell r="T353">
            <v>65.9142379760742</v>
          </cell>
        </row>
        <row r="354">
          <cell r="A354">
            <v>1214</v>
          </cell>
        </row>
        <row r="354">
          <cell r="Q354">
            <v>8.13868808746338</v>
          </cell>
          <cell r="R354">
            <v>7.62076425552368</v>
          </cell>
          <cell r="S354">
            <v>0</v>
          </cell>
          <cell r="T354">
            <v>60.3200645446777</v>
          </cell>
        </row>
        <row r="355">
          <cell r="A355">
            <v>1215</v>
          </cell>
        </row>
        <row r="355">
          <cell r="Q355">
            <v>8.38995456695557</v>
          </cell>
          <cell r="R355">
            <v>7.16771364212036</v>
          </cell>
          <cell r="S355">
            <v>0</v>
          </cell>
          <cell r="T355">
            <v>55.6414413452148</v>
          </cell>
        </row>
        <row r="356">
          <cell r="A356">
            <v>1216</v>
          </cell>
        </row>
        <row r="356">
          <cell r="Q356">
            <v>23.0990104675293</v>
          </cell>
          <cell r="R356">
            <v>22.6358280181885</v>
          </cell>
          <cell r="S356">
            <v>0</v>
          </cell>
          <cell r="T356">
            <v>55.2838478088379</v>
          </cell>
        </row>
        <row r="357">
          <cell r="A357">
            <v>1217</v>
          </cell>
        </row>
        <row r="357">
          <cell r="Q357">
            <v>7.91851949691772</v>
          </cell>
          <cell r="R357">
            <v>7.37828302383423</v>
          </cell>
          <cell r="S357">
            <v>0</v>
          </cell>
          <cell r="T357">
            <v>56.6740493774414</v>
          </cell>
        </row>
        <row r="358">
          <cell r="A358">
            <v>1218</v>
          </cell>
        </row>
        <row r="358">
          <cell r="Q358">
            <v>49.4110374450684</v>
          </cell>
          <cell r="R358">
            <v>49.3471298217773</v>
          </cell>
          <cell r="S358">
            <v>0</v>
          </cell>
          <cell r="T358">
            <v>51.0109100341797</v>
          </cell>
        </row>
        <row r="359">
          <cell r="A359">
            <v>1219</v>
          </cell>
        </row>
        <row r="359">
          <cell r="Q359">
            <v>46.1842231750488</v>
          </cell>
          <cell r="R359">
            <v>45.7187118530273</v>
          </cell>
          <cell r="S359">
            <v>0</v>
          </cell>
          <cell r="T359">
            <v>48.7422256469727</v>
          </cell>
        </row>
        <row r="360">
          <cell r="A360">
            <v>1220</v>
          </cell>
        </row>
        <row r="360">
          <cell r="Q360">
            <v>19.3668155670166</v>
          </cell>
          <cell r="R360">
            <v>18.9408149719238</v>
          </cell>
          <cell r="S360">
            <v>0</v>
          </cell>
          <cell r="T360">
            <v>48.6080856323242</v>
          </cell>
        </row>
        <row r="361">
          <cell r="A361">
            <v>1221</v>
          </cell>
        </row>
        <row r="361">
          <cell r="Q361">
            <v>37.479061126709</v>
          </cell>
          <cell r="R361">
            <v>36.6634902954102</v>
          </cell>
          <cell r="S361">
            <v>0</v>
          </cell>
          <cell r="T361">
            <v>48.4857521057129</v>
          </cell>
        </row>
        <row r="362">
          <cell r="A362">
            <v>1222</v>
          </cell>
        </row>
        <row r="362">
          <cell r="Q362">
            <v>13.540919303894</v>
          </cell>
          <cell r="R362">
            <v>7.67362117767334</v>
          </cell>
          <cell r="S362">
            <v>0</v>
          </cell>
          <cell r="T362">
            <v>54.0395393371582</v>
          </cell>
        </row>
        <row r="363">
          <cell r="A363">
            <v>1223</v>
          </cell>
        </row>
        <row r="363">
          <cell r="Q363">
            <v>15.6982297897339</v>
          </cell>
          <cell r="R363">
            <v>7.42821359634399</v>
          </cell>
          <cell r="S363">
            <v>0</v>
          </cell>
          <cell r="T363">
            <v>54.0553321838379</v>
          </cell>
        </row>
        <row r="364">
          <cell r="A364">
            <v>1224</v>
          </cell>
        </row>
        <row r="364">
          <cell r="Q364">
            <v>11.0714673995972</v>
          </cell>
          <cell r="R364">
            <v>4.39964866638184</v>
          </cell>
          <cell r="S364">
            <v>0</v>
          </cell>
          <cell r="T364">
            <v>50.594066619873</v>
          </cell>
        </row>
        <row r="365">
          <cell r="A365">
            <v>1225</v>
          </cell>
        </row>
        <row r="365">
          <cell r="Q365">
            <v>21.283166885376</v>
          </cell>
          <cell r="R365">
            <v>20.8349285125732</v>
          </cell>
          <cell r="S365">
            <v>0</v>
          </cell>
          <cell r="T365">
            <v>50.5887641906738</v>
          </cell>
        </row>
        <row r="366">
          <cell r="A366">
            <v>1226</v>
          </cell>
        </row>
        <row r="366">
          <cell r="Q366">
            <v>18.8090686798096</v>
          </cell>
          <cell r="R366">
            <v>18.3800525665283</v>
          </cell>
          <cell r="S366">
            <v>0</v>
          </cell>
          <cell r="T366">
            <v>50.5726051330566</v>
          </cell>
        </row>
        <row r="367">
          <cell r="A367">
            <v>1227</v>
          </cell>
        </row>
        <row r="367">
          <cell r="Q367">
            <v>4.83890628814697</v>
          </cell>
          <cell r="R367">
            <v>4.15071868896484</v>
          </cell>
          <cell r="S367">
            <v>0</v>
          </cell>
          <cell r="T367">
            <v>50.3880729675293</v>
          </cell>
        </row>
        <row r="368">
          <cell r="A368">
            <v>1228</v>
          </cell>
        </row>
        <row r="368">
          <cell r="Q368">
            <v>28.4928398132324</v>
          </cell>
          <cell r="R368">
            <v>28.0465106964111</v>
          </cell>
          <cell r="S368">
            <v>0</v>
          </cell>
          <cell r="T368">
            <v>47.5897102355957</v>
          </cell>
        </row>
        <row r="369">
          <cell r="A369">
            <v>1229</v>
          </cell>
        </row>
        <row r="369">
          <cell r="Q369">
            <v>25.7436656951904</v>
          </cell>
          <cell r="R369">
            <v>25.2980327606201</v>
          </cell>
          <cell r="S369">
            <v>0</v>
          </cell>
          <cell r="T369">
            <v>47.554874420166</v>
          </cell>
        </row>
        <row r="370">
          <cell r="A370">
            <v>1230</v>
          </cell>
        </row>
        <row r="370">
          <cell r="Q370">
            <v>38.6681861877441</v>
          </cell>
          <cell r="R370">
            <v>38.2644309997559</v>
          </cell>
          <cell r="S370">
            <v>0</v>
          </cell>
          <cell r="T370">
            <v>47.6301651000977</v>
          </cell>
        </row>
        <row r="371">
          <cell r="A371">
            <v>1231</v>
          </cell>
        </row>
        <row r="371">
          <cell r="Q371">
            <v>14.6897392272949</v>
          </cell>
          <cell r="R371">
            <v>12.5454511642456</v>
          </cell>
          <cell r="S371">
            <v>0</v>
          </cell>
          <cell r="T371">
            <v>50.6887893676758</v>
          </cell>
        </row>
        <row r="372">
          <cell r="A372">
            <v>0</v>
          </cell>
        </row>
        <row r="372">
          <cell r="Q372">
            <v>0</v>
          </cell>
          <cell r="R372">
            <v>0</v>
          </cell>
          <cell r="S372">
            <v>0</v>
          </cell>
          <cell r="T372">
            <v>0</v>
          </cell>
        </row>
        <row r="373">
          <cell r="A373">
            <v>0</v>
          </cell>
        </row>
        <row r="373">
          <cell r="Q373">
            <v>0</v>
          </cell>
          <cell r="R373">
            <v>0</v>
          </cell>
          <cell r="S373">
            <v>0</v>
          </cell>
          <cell r="T373">
            <v>0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1">
          <cell r="A1" t="str">
            <v>PI login: mrmtlsrvpi01\pidemo
Mot passe: Suncor01</v>
          </cell>
        </row>
        <row r="1">
          <cell r="J1" t="str">
            <v>TOT</v>
          </cell>
        </row>
        <row r="1">
          <cell r="Q1" t="str">
            <v>VAL</v>
          </cell>
          <cell r="R1" t="str">
            <v>VAL</v>
          </cell>
          <cell r="S1" t="str">
            <v>VAL</v>
          </cell>
          <cell r="T1" t="str">
            <v>VAL</v>
          </cell>
        </row>
        <row r="1">
          <cell r="W1" t="str">
            <v>TOT</v>
          </cell>
        </row>
        <row r="1">
          <cell r="AA1" t="str">
            <v>AVG</v>
          </cell>
        </row>
        <row r="3">
          <cell r="J3" t="str">
            <v>SBS Prod</v>
          </cell>
        </row>
        <row r="3">
          <cell r="Q3" t="str">
            <v>U-641</v>
          </cell>
          <cell r="R3" t="str">
            <v>U-642</v>
          </cell>
          <cell r="S3" t="str">
            <v>T-630</v>
          </cell>
          <cell r="T3" t="str">
            <v>T-635</v>
          </cell>
        </row>
        <row r="3">
          <cell r="W3" t="str">
            <v>S Prod</v>
          </cell>
        </row>
        <row r="3">
          <cell r="AA3" t="str">
            <v>AG</v>
          </cell>
        </row>
        <row r="4">
          <cell r="J4" t="str">
            <v>USgal</v>
          </cell>
        </row>
        <row r="4">
          <cell r="Q4" t="str">
            <v>in</v>
          </cell>
          <cell r="R4" t="str">
            <v>in</v>
          </cell>
          <cell r="S4" t="str">
            <v>in</v>
          </cell>
          <cell r="T4" t="str">
            <v>in</v>
          </cell>
        </row>
        <row r="4">
          <cell r="W4" t="str">
            <v>USgal</v>
          </cell>
        </row>
        <row r="4">
          <cell r="AA4" t="str">
            <v>kscfh</v>
          </cell>
        </row>
        <row r="5">
          <cell r="A5" t="str">
            <v>Day</v>
          </cell>
        </row>
        <row r="5">
          <cell r="J5" t="str">
            <v>LIC506.S_PV</v>
          </cell>
        </row>
        <row r="5">
          <cell r="Q5" t="str">
            <v>LT641.PV</v>
          </cell>
          <cell r="R5" t="str">
            <v>LT642.PV</v>
          </cell>
          <cell r="S5" t="str">
            <v>LT630.PV</v>
          </cell>
          <cell r="T5" t="str">
            <v>LT635B.PV</v>
          </cell>
        </row>
        <row r="5">
          <cell r="W5" t="str">
            <v>LIC643.S_PV</v>
          </cell>
        </row>
        <row r="5">
          <cell r="AA5" t="str">
            <v>TOT_CALC_H2S.VALUE</v>
          </cell>
        </row>
        <row r="6">
          <cell r="A6" t="str">
            <v>OP</v>
          </cell>
        </row>
        <row r="6">
          <cell r="J6">
            <v>8948.87320784901</v>
          </cell>
        </row>
        <row r="6">
          <cell r="Q6">
            <v>14.6897392272949</v>
          </cell>
          <cell r="R6">
            <v>12.5454511642456</v>
          </cell>
          <cell r="S6">
            <v>0</v>
          </cell>
          <cell r="T6">
            <v>50.6887893676758</v>
          </cell>
        </row>
        <row r="6">
          <cell r="W6">
            <v>4080.26321872937</v>
          </cell>
        </row>
        <row r="6">
          <cell r="AA6">
            <v>43.8268287681813</v>
          </cell>
        </row>
        <row r="7">
          <cell r="A7">
            <v>101</v>
          </cell>
        </row>
        <row r="7">
          <cell r="J7">
            <v>8829.80324746882</v>
          </cell>
        </row>
        <row r="7">
          <cell r="Q7">
            <v>17.9903373718262</v>
          </cell>
          <cell r="R7">
            <v>17.6037330627441</v>
          </cell>
          <cell r="S7">
            <v>0</v>
          </cell>
          <cell r="T7">
            <v>50.6966438293457</v>
          </cell>
        </row>
        <row r="7">
          <cell r="W7">
            <v>4359.64332032315</v>
          </cell>
        </row>
        <row r="7">
          <cell r="AA7">
            <v>45.2299188287716</v>
          </cell>
        </row>
        <row r="8">
          <cell r="A8">
            <v>102</v>
          </cell>
        </row>
        <row r="8">
          <cell r="J8">
            <v>9102.88837102348</v>
          </cell>
        </row>
        <row r="8">
          <cell r="Q8">
            <v>4.23873281478882</v>
          </cell>
          <cell r="R8">
            <v>3.80333256721497</v>
          </cell>
          <cell r="S8">
            <v>0</v>
          </cell>
          <cell r="T8">
            <v>47.3411865234375</v>
          </cell>
        </row>
        <row r="8">
          <cell r="W8">
            <v>4378.57882873932</v>
          </cell>
        </row>
        <row r="8">
          <cell r="AA8">
            <v>45.3872646371142</v>
          </cell>
        </row>
        <row r="9">
          <cell r="A9">
            <v>103</v>
          </cell>
        </row>
        <row r="9">
          <cell r="J9">
            <v>9591.89303683229</v>
          </cell>
        </row>
        <row r="9">
          <cell r="Q9">
            <v>31.683084487915</v>
          </cell>
          <cell r="R9">
            <v>31.3128852844238</v>
          </cell>
          <cell r="S9">
            <v>0</v>
          </cell>
          <cell r="T9">
            <v>47.3451499938965</v>
          </cell>
        </row>
        <row r="9">
          <cell r="W9">
            <v>4650.90466515056</v>
          </cell>
        </row>
        <row r="9">
          <cell r="AA9">
            <v>47.7492957781624</v>
          </cell>
        </row>
        <row r="10">
          <cell r="A10">
            <v>104</v>
          </cell>
        </row>
        <row r="10">
          <cell r="J10">
            <v>9035.43187416799</v>
          </cell>
        </row>
        <row r="10">
          <cell r="Q10">
            <v>13.946928024292</v>
          </cell>
          <cell r="R10">
            <v>13.4470272064209</v>
          </cell>
          <cell r="S10">
            <v>0</v>
          </cell>
          <cell r="T10">
            <v>49.4215888977051</v>
          </cell>
        </row>
        <row r="10">
          <cell r="W10">
            <v>4433.32137089985</v>
          </cell>
        </row>
        <row r="10">
          <cell r="AA10">
            <v>45.9776881803342</v>
          </cell>
        </row>
        <row r="11">
          <cell r="A11">
            <v>105</v>
          </cell>
        </row>
        <row r="11">
          <cell r="J11">
            <v>9183.46340507228</v>
          </cell>
        </row>
        <row r="11">
          <cell r="Q11">
            <v>27.1806449890137</v>
          </cell>
          <cell r="R11">
            <v>26.6869335174561</v>
          </cell>
          <cell r="S11">
            <v>0</v>
          </cell>
          <cell r="T11">
            <v>49.5149917602539</v>
          </cell>
        </row>
        <row r="11">
          <cell r="W11">
            <v>4492.86921864964</v>
          </cell>
        </row>
        <row r="11">
          <cell r="AA11">
            <v>46.2203069315793</v>
          </cell>
        </row>
        <row r="12">
          <cell r="A12">
            <v>106</v>
          </cell>
        </row>
        <row r="12">
          <cell r="J12">
            <v>9072.62965647212</v>
          </cell>
        </row>
        <row r="12">
          <cell r="Q12">
            <v>45.8451957702637</v>
          </cell>
          <cell r="R12">
            <v>45.5687675476074</v>
          </cell>
          <cell r="S12">
            <v>0</v>
          </cell>
          <cell r="T12">
            <v>48.1056594848633</v>
          </cell>
        </row>
        <row r="12">
          <cell r="W12">
            <v>4549.7668322735</v>
          </cell>
        </row>
        <row r="12">
          <cell r="AA12">
            <v>46.4600201032862</v>
          </cell>
        </row>
        <row r="13">
          <cell r="A13">
            <v>107</v>
          </cell>
        </row>
        <row r="13">
          <cell r="J13">
            <v>9607.97012301279</v>
          </cell>
        </row>
        <row r="13">
          <cell r="Q13">
            <v>30.5307788848877</v>
          </cell>
          <cell r="R13">
            <v>30.1120681762695</v>
          </cell>
          <cell r="S13">
            <v>0</v>
          </cell>
          <cell r="T13">
            <v>48.0241432189941</v>
          </cell>
        </row>
        <row r="13">
          <cell r="W13">
            <v>3877.09431369802</v>
          </cell>
        </row>
        <row r="13">
          <cell r="AA13">
            <v>40.3558115640313</v>
          </cell>
        </row>
        <row r="14">
          <cell r="A14">
            <v>108</v>
          </cell>
        </row>
        <row r="14">
          <cell r="J14">
            <v>11404.443195887</v>
          </cell>
        </row>
        <row r="14">
          <cell r="Q14">
            <v>10.0075616836548</v>
          </cell>
          <cell r="R14">
            <v>6.6343822479248</v>
          </cell>
          <cell r="S14">
            <v>0</v>
          </cell>
          <cell r="T14">
            <v>49.607250213623</v>
          </cell>
        </row>
        <row r="14">
          <cell r="W14">
            <v>3583.651046609</v>
          </cell>
        </row>
        <row r="14">
          <cell r="AA14">
            <v>39.0088215901885</v>
          </cell>
        </row>
        <row r="15">
          <cell r="A15">
            <v>109</v>
          </cell>
        </row>
        <row r="15">
          <cell r="J15">
            <v>9168.31356580454</v>
          </cell>
        </row>
        <row r="15">
          <cell r="Q15">
            <v>18.9957103729248</v>
          </cell>
          <cell r="R15">
            <v>18.5964031219482</v>
          </cell>
          <cell r="S15">
            <v>0</v>
          </cell>
          <cell r="T15">
            <v>49.5654258728027</v>
          </cell>
        </row>
        <row r="15">
          <cell r="W15">
            <v>3522.81343662667</v>
          </cell>
        </row>
        <row r="15">
          <cell r="AA15">
            <v>39.1199415057856</v>
          </cell>
        </row>
        <row r="16">
          <cell r="A16">
            <v>110</v>
          </cell>
        </row>
        <row r="16">
          <cell r="J16">
            <v>11496.9118302574</v>
          </cell>
        </row>
        <row r="16">
          <cell r="Q16">
            <v>35.5120849609375</v>
          </cell>
          <cell r="R16">
            <v>34.5514526367188</v>
          </cell>
          <cell r="S16">
            <v>0</v>
          </cell>
          <cell r="T16">
            <v>49.345142364502</v>
          </cell>
        </row>
        <row r="16">
          <cell r="W16">
            <v>5562.48096493459</v>
          </cell>
        </row>
        <row r="16">
          <cell r="AA16">
            <v>54.8617740254785</v>
          </cell>
        </row>
        <row r="17">
          <cell r="A17">
            <v>111</v>
          </cell>
        </row>
        <row r="17">
          <cell r="J17">
            <v>15029.0286745209</v>
          </cell>
        </row>
        <row r="17">
          <cell r="Q17">
            <v>12.3607196807861</v>
          </cell>
          <cell r="R17">
            <v>6.58418464660645</v>
          </cell>
          <cell r="S17">
            <v>0</v>
          </cell>
          <cell r="T17">
            <v>52.0038566589355</v>
          </cell>
        </row>
        <row r="17">
          <cell r="W17">
            <v>8825.31820280916</v>
          </cell>
        </row>
        <row r="17">
          <cell r="AA17">
            <v>83.6324111009413</v>
          </cell>
        </row>
        <row r="18">
          <cell r="A18">
            <v>112</v>
          </cell>
        </row>
        <row r="18">
          <cell r="J18">
            <v>11690.7219474213</v>
          </cell>
        </row>
        <row r="18">
          <cell r="Q18">
            <v>8.61984825134277</v>
          </cell>
          <cell r="R18">
            <v>7.99632692337036</v>
          </cell>
          <cell r="S18">
            <v>0</v>
          </cell>
          <cell r="T18">
            <v>47.5835990905762</v>
          </cell>
        </row>
        <row r="18">
          <cell r="W18">
            <v>6636.08004306294</v>
          </cell>
        </row>
        <row r="18">
          <cell r="AA18">
            <v>64.6718435371492</v>
          </cell>
        </row>
        <row r="19">
          <cell r="A19">
            <v>113</v>
          </cell>
        </row>
        <row r="19">
          <cell r="J19">
            <v>9391.79539239963</v>
          </cell>
        </row>
        <row r="19">
          <cell r="Q19">
            <v>10.4120168685913</v>
          </cell>
          <cell r="R19">
            <v>9.91537380218506</v>
          </cell>
          <cell r="S19">
            <v>0</v>
          </cell>
          <cell r="T19">
            <v>46.6168212890625</v>
          </cell>
        </row>
        <row r="19">
          <cell r="W19">
            <v>4985.64149085012</v>
          </cell>
        </row>
        <row r="19">
          <cell r="AA19">
            <v>51.9164692083961</v>
          </cell>
        </row>
        <row r="20">
          <cell r="A20">
            <v>114</v>
          </cell>
        </row>
        <row r="20">
          <cell r="J20">
            <v>8182.55959487461</v>
          </cell>
        </row>
        <row r="20">
          <cell r="Q20">
            <v>34.4319076538086</v>
          </cell>
          <cell r="R20">
            <v>34.0398941040039</v>
          </cell>
          <cell r="S20">
            <v>0</v>
          </cell>
          <cell r="T20">
            <v>46.7375717163086</v>
          </cell>
        </row>
        <row r="20">
          <cell r="W20">
            <v>3466.65797504134</v>
          </cell>
        </row>
        <row r="20">
          <cell r="AA20">
            <v>38.086240631336</v>
          </cell>
        </row>
        <row r="21">
          <cell r="A21">
            <v>115</v>
          </cell>
        </row>
        <row r="21">
          <cell r="J21">
            <v>10130.8824473854</v>
          </cell>
        </row>
        <row r="21">
          <cell r="Q21">
            <v>29.0151214599609</v>
          </cell>
          <cell r="R21">
            <v>28.6165580749512</v>
          </cell>
          <cell r="S21">
            <v>0</v>
          </cell>
          <cell r="T21">
            <v>49.6110382080078</v>
          </cell>
        </row>
        <row r="21">
          <cell r="W21">
            <v>3720.54874293277</v>
          </cell>
        </row>
        <row r="21">
          <cell r="AA21">
            <v>40.0798778408302</v>
          </cell>
        </row>
        <row r="22">
          <cell r="A22">
            <v>116</v>
          </cell>
        </row>
        <row r="22">
          <cell r="J22">
            <v>10339.1657603339</v>
          </cell>
        </row>
        <row r="22">
          <cell r="Q22">
            <v>14.1656160354614</v>
          </cell>
          <cell r="R22">
            <v>13.7413806915283</v>
          </cell>
          <cell r="S22">
            <v>0</v>
          </cell>
          <cell r="T22">
            <v>52.5812683105469</v>
          </cell>
        </row>
        <row r="22">
          <cell r="W22">
            <v>4206.53349801495</v>
          </cell>
        </row>
        <row r="22">
          <cell r="AA22">
            <v>43.1939639421289</v>
          </cell>
        </row>
        <row r="23">
          <cell r="A23">
            <v>117</v>
          </cell>
        </row>
        <row r="23">
          <cell r="J23">
            <v>10799.1970565735</v>
          </cell>
        </row>
        <row r="23">
          <cell r="Q23">
            <v>10.1301002502441</v>
          </cell>
          <cell r="R23">
            <v>6.27900886535645</v>
          </cell>
          <cell r="S23">
            <v>0</v>
          </cell>
          <cell r="T23">
            <v>51.6745147705078</v>
          </cell>
        </row>
        <row r="23">
          <cell r="W23">
            <v>4238.20477511768</v>
          </cell>
        </row>
        <row r="23">
          <cell r="AA23">
            <v>42.5347471046242</v>
          </cell>
        </row>
        <row r="24">
          <cell r="A24">
            <v>118</v>
          </cell>
        </row>
        <row r="24">
          <cell r="J24">
            <v>10845.5838774802</v>
          </cell>
        </row>
        <row r="24">
          <cell r="Q24">
            <v>8.86216259002686</v>
          </cell>
          <cell r="R24">
            <v>8.42409992218018</v>
          </cell>
          <cell r="S24">
            <v>0</v>
          </cell>
          <cell r="T24">
            <v>48.0969429016113</v>
          </cell>
        </row>
        <row r="24">
          <cell r="W24">
            <v>4448.71938447523</v>
          </cell>
        </row>
        <row r="24">
          <cell r="AA24">
            <v>46.6011739108751</v>
          </cell>
        </row>
        <row r="25">
          <cell r="A25">
            <v>119</v>
          </cell>
        </row>
        <row r="25">
          <cell r="J25">
            <v>9602.95899588903</v>
          </cell>
        </row>
        <row r="25">
          <cell r="Q25">
            <v>22.1058330535889</v>
          </cell>
          <cell r="R25">
            <v>21.6529636383057</v>
          </cell>
          <cell r="S25">
            <v>0</v>
          </cell>
          <cell r="T25">
            <v>48.1870536804199</v>
          </cell>
        </row>
        <row r="25">
          <cell r="W25">
            <v>4501.84761403771</v>
          </cell>
        </row>
        <row r="25">
          <cell r="AA25">
            <v>46.5312890787319</v>
          </cell>
        </row>
        <row r="26">
          <cell r="A26">
            <v>120</v>
          </cell>
        </row>
        <row r="26">
          <cell r="J26">
            <v>9594.45022157259</v>
          </cell>
        </row>
        <row r="26">
          <cell r="Q26">
            <v>25.1788177490234</v>
          </cell>
          <cell r="R26">
            <v>24.7576217651367</v>
          </cell>
          <cell r="S26">
            <v>0</v>
          </cell>
          <cell r="T26">
            <v>50.3479461669922</v>
          </cell>
        </row>
        <row r="26">
          <cell r="W26">
            <v>4159.03105914885</v>
          </cell>
        </row>
        <row r="26">
          <cell r="AA26">
            <v>43.6645761801668</v>
          </cell>
        </row>
        <row r="27">
          <cell r="A27">
            <v>121</v>
          </cell>
        </row>
        <row r="27">
          <cell r="J27">
            <v>8940.20883116287</v>
          </cell>
        </row>
        <row r="27">
          <cell r="Q27">
            <v>8.66725635528564</v>
          </cell>
          <cell r="R27">
            <v>8.15427494049072</v>
          </cell>
          <cell r="S27">
            <v>0</v>
          </cell>
          <cell r="T27">
            <v>47.9322700500488</v>
          </cell>
        </row>
        <row r="27">
          <cell r="W27">
            <v>3905.02528982434</v>
          </cell>
        </row>
        <row r="27">
          <cell r="AA27">
            <v>41.1098294723274</v>
          </cell>
        </row>
        <row r="28">
          <cell r="A28">
            <v>122</v>
          </cell>
        </row>
        <row r="28">
          <cell r="J28">
            <v>9368.84269476094</v>
          </cell>
        </row>
        <row r="28">
          <cell r="Q28">
            <v>33.1730079650879</v>
          </cell>
          <cell r="R28">
            <v>32.7402420043945</v>
          </cell>
          <cell r="S28">
            <v>0</v>
          </cell>
          <cell r="T28">
            <v>47.8071899414063</v>
          </cell>
        </row>
        <row r="28">
          <cell r="W28">
            <v>3663.04872175323</v>
          </cell>
        </row>
        <row r="28">
          <cell r="AA28">
            <v>39.0255355272053</v>
          </cell>
        </row>
        <row r="29">
          <cell r="A29">
            <v>123</v>
          </cell>
        </row>
        <row r="29">
          <cell r="J29">
            <v>10539.7114294978</v>
          </cell>
        </row>
        <row r="29">
          <cell r="Q29">
            <v>44.9136848449707</v>
          </cell>
          <cell r="R29">
            <v>43.9484367370605</v>
          </cell>
          <cell r="S29">
            <v>0</v>
          </cell>
          <cell r="T29">
            <v>47.5694541931152</v>
          </cell>
        </row>
        <row r="29">
          <cell r="W29">
            <v>3580.43478873308</v>
          </cell>
        </row>
        <row r="29">
          <cell r="AA29">
            <v>39.7686262245075</v>
          </cell>
        </row>
        <row r="30">
          <cell r="A30">
            <v>124</v>
          </cell>
        </row>
        <row r="30">
          <cell r="J30">
            <v>10173.7932490962</v>
          </cell>
        </row>
        <row r="30">
          <cell r="Q30">
            <v>29.05739402771</v>
          </cell>
          <cell r="R30">
            <v>28.6655731201172</v>
          </cell>
          <cell r="S30">
            <v>0</v>
          </cell>
          <cell r="T30">
            <v>47.6443710327148</v>
          </cell>
        </row>
        <row r="30">
          <cell r="W30">
            <v>3552.95615343661</v>
          </cell>
        </row>
        <row r="30">
          <cell r="AA30">
            <v>39.647936084124</v>
          </cell>
        </row>
        <row r="31">
          <cell r="A31">
            <v>125</v>
          </cell>
        </row>
        <row r="31">
          <cell r="J31">
            <v>9962.57491444601</v>
          </cell>
        </row>
        <row r="31">
          <cell r="Q31">
            <v>39.8077354431152</v>
          </cell>
          <cell r="R31">
            <v>39.3859519958496</v>
          </cell>
          <cell r="S31">
            <v>0</v>
          </cell>
          <cell r="T31">
            <v>47.5774154663086</v>
          </cell>
        </row>
        <row r="31">
          <cell r="W31">
            <v>3643.94621511364</v>
          </cell>
        </row>
        <row r="31">
          <cell r="AA31">
            <v>40.8514403812215</v>
          </cell>
        </row>
        <row r="32">
          <cell r="A32">
            <v>126</v>
          </cell>
        </row>
        <row r="32">
          <cell r="J32">
            <v>9836.48766777521</v>
          </cell>
        </row>
        <row r="32">
          <cell r="Q32">
            <v>31.7196731567383</v>
          </cell>
          <cell r="R32">
            <v>31.3487434387207</v>
          </cell>
          <cell r="S32">
            <v>0</v>
          </cell>
          <cell r="T32">
            <v>50.075984954834</v>
          </cell>
        </row>
        <row r="32">
          <cell r="W32">
            <v>3921.26088732899</v>
          </cell>
        </row>
        <row r="32">
          <cell r="AA32">
            <v>41.8268901456549</v>
          </cell>
        </row>
        <row r="33">
          <cell r="A33">
            <v>127</v>
          </cell>
        </row>
        <row r="33">
          <cell r="J33">
            <v>10138.1697538348</v>
          </cell>
        </row>
        <row r="33">
          <cell r="Q33">
            <v>26.038948059082</v>
          </cell>
          <cell r="R33">
            <v>25.6798610687256</v>
          </cell>
          <cell r="S33">
            <v>0</v>
          </cell>
          <cell r="T33">
            <v>49.9913139343262</v>
          </cell>
        </row>
        <row r="33">
          <cell r="W33">
            <v>3626.71792370959</v>
          </cell>
        </row>
        <row r="33">
          <cell r="AA33">
            <v>39.6950792271173</v>
          </cell>
        </row>
        <row r="34">
          <cell r="A34">
            <v>128</v>
          </cell>
        </row>
        <row r="34">
          <cell r="J34">
            <v>10470.5316977515</v>
          </cell>
        </row>
        <row r="34">
          <cell r="Q34">
            <v>10.4534139633179</v>
          </cell>
          <cell r="R34">
            <v>4.8669261932373</v>
          </cell>
          <cell r="S34">
            <v>0</v>
          </cell>
          <cell r="T34">
            <v>47.9675216674805</v>
          </cell>
        </row>
        <row r="34">
          <cell r="W34">
            <v>3847.10218967366</v>
          </cell>
        </row>
        <row r="34">
          <cell r="AA34">
            <v>39.8282742500042</v>
          </cell>
        </row>
        <row r="35">
          <cell r="A35">
            <v>129</v>
          </cell>
        </row>
        <row r="35">
          <cell r="J35">
            <v>9932.74713861842</v>
          </cell>
        </row>
        <row r="35">
          <cell r="Q35">
            <v>33.1143569946289</v>
          </cell>
          <cell r="R35">
            <v>32.7324638366699</v>
          </cell>
          <cell r="S35">
            <v>0</v>
          </cell>
          <cell r="T35">
            <v>48.0767097473145</v>
          </cell>
        </row>
        <row r="35">
          <cell r="W35">
            <v>3872.51833412339</v>
          </cell>
        </row>
        <row r="35">
          <cell r="AA35">
            <v>39.2792680546153</v>
          </cell>
        </row>
        <row r="36">
          <cell r="A36">
            <v>130</v>
          </cell>
        </row>
        <row r="36">
          <cell r="J36">
            <v>9979.14943578313</v>
          </cell>
        </row>
        <row r="36">
          <cell r="Q36">
            <v>12.1985101699829</v>
          </cell>
          <cell r="R36">
            <v>11.8053970336914</v>
          </cell>
          <cell r="S36">
            <v>0</v>
          </cell>
          <cell r="T36">
            <v>48.0104866027832</v>
          </cell>
        </row>
        <row r="36">
          <cell r="W36">
            <v>3631.3993879927</v>
          </cell>
        </row>
        <row r="36">
          <cell r="AA36">
            <v>37.9547512737829</v>
          </cell>
        </row>
        <row r="37">
          <cell r="A37">
            <v>131</v>
          </cell>
        </row>
        <row r="37">
          <cell r="J37">
            <v>10776.8286284183</v>
          </cell>
        </row>
        <row r="37">
          <cell r="Q37">
            <v>29.1781940460205</v>
          </cell>
          <cell r="R37">
            <v>20.3721084594727</v>
          </cell>
          <cell r="S37">
            <v>0</v>
          </cell>
          <cell r="T37">
            <v>47.9582824707031</v>
          </cell>
        </row>
        <row r="37">
          <cell r="W37">
            <v>4338.50767602898</v>
          </cell>
        </row>
        <row r="37">
          <cell r="AA37">
            <v>42.6803408273832</v>
          </cell>
        </row>
        <row r="38">
          <cell r="A38">
            <v>201</v>
          </cell>
        </row>
        <row r="38">
          <cell r="J38">
            <v>9361.9094296841</v>
          </cell>
        </row>
        <row r="38">
          <cell r="Q38">
            <v>38.9300994873047</v>
          </cell>
          <cell r="R38">
            <v>38.4762916564941</v>
          </cell>
          <cell r="S38">
            <v>0</v>
          </cell>
          <cell r="T38">
            <v>47.846321105957</v>
          </cell>
        </row>
        <row r="38">
          <cell r="W38">
            <v>4730.30108040108</v>
          </cell>
        </row>
        <row r="38">
          <cell r="AA38">
            <v>46.5824288682646</v>
          </cell>
        </row>
        <row r="39">
          <cell r="A39">
            <v>202</v>
          </cell>
        </row>
        <row r="39">
          <cell r="J39">
            <v>8791.37688491639</v>
          </cell>
        </row>
        <row r="39">
          <cell r="Q39">
            <v>12.511284828186</v>
          </cell>
          <cell r="R39">
            <v>11.8299131393433</v>
          </cell>
          <cell r="S39">
            <v>0</v>
          </cell>
          <cell r="T39">
            <v>47.8628540039063</v>
          </cell>
        </row>
        <row r="39">
          <cell r="W39">
            <v>4949.99001521019</v>
          </cell>
        </row>
        <row r="39">
          <cell r="AA39">
            <v>48.8954061428484</v>
          </cell>
        </row>
        <row r="40">
          <cell r="A40">
            <v>203</v>
          </cell>
        </row>
        <row r="40">
          <cell r="J40">
            <v>10173.2707706126</v>
          </cell>
        </row>
        <row r="40">
          <cell r="Q40">
            <v>44.9794120788574</v>
          </cell>
          <cell r="R40">
            <v>44.3365936279297</v>
          </cell>
          <cell r="S40">
            <v>0</v>
          </cell>
          <cell r="T40">
            <v>47.6982269287109</v>
          </cell>
        </row>
        <row r="40">
          <cell r="W40">
            <v>6296.99435535069</v>
          </cell>
        </row>
        <row r="40">
          <cell r="AA40">
            <v>58.903541503343</v>
          </cell>
        </row>
        <row r="41">
          <cell r="A41">
            <v>204</v>
          </cell>
        </row>
        <row r="41">
          <cell r="J41">
            <v>12402.2805460279</v>
          </cell>
        </row>
        <row r="41">
          <cell r="Q41">
            <v>50.0053443908691</v>
          </cell>
          <cell r="R41">
            <v>49.9936981201172</v>
          </cell>
          <cell r="S41">
            <v>0</v>
          </cell>
          <cell r="T41">
            <v>55.1501235961914</v>
          </cell>
        </row>
        <row r="41">
          <cell r="W41">
            <v>8131.68857099621</v>
          </cell>
        </row>
        <row r="41">
          <cell r="AA41">
            <v>74.2378679783161</v>
          </cell>
        </row>
        <row r="42">
          <cell r="A42">
            <v>205</v>
          </cell>
        </row>
        <row r="42">
          <cell r="J42">
            <v>10066.3579610676</v>
          </cell>
        </row>
        <row r="42">
          <cell r="Q42">
            <v>41.8596878051758</v>
          </cell>
          <cell r="R42">
            <v>40.7325668334961</v>
          </cell>
          <cell r="S42">
            <v>0</v>
          </cell>
          <cell r="T42">
            <v>64.2894668579102</v>
          </cell>
        </row>
        <row r="42">
          <cell r="W42">
            <v>10270.7681376533</v>
          </cell>
        </row>
        <row r="42">
          <cell r="AA42">
            <v>86.1294231282239</v>
          </cell>
        </row>
        <row r="43">
          <cell r="A43">
            <v>206</v>
          </cell>
        </row>
        <row r="43">
          <cell r="J43">
            <v>9893.47437016092</v>
          </cell>
        </row>
        <row r="43">
          <cell r="Q43">
            <v>29.1303749084473</v>
          </cell>
          <cell r="R43">
            <v>28.3330497741699</v>
          </cell>
          <cell r="S43">
            <v>0</v>
          </cell>
          <cell r="T43">
            <v>72.645149230957</v>
          </cell>
        </row>
        <row r="43">
          <cell r="W43">
            <v>8396.13054810916</v>
          </cell>
        </row>
        <row r="43">
          <cell r="AA43">
            <v>74.3188018502528</v>
          </cell>
        </row>
        <row r="44">
          <cell r="A44">
            <v>207</v>
          </cell>
        </row>
        <row r="44">
          <cell r="J44">
            <v>12191.7285830578</v>
          </cell>
        </row>
        <row r="44">
          <cell r="Q44">
            <v>17.7266159057617</v>
          </cell>
          <cell r="R44">
            <v>17.1642627716064</v>
          </cell>
          <cell r="S44">
            <v>0</v>
          </cell>
          <cell r="T44">
            <v>83.6625061035156</v>
          </cell>
        </row>
        <row r="44">
          <cell r="W44">
            <v>7615.15230324363</v>
          </cell>
        </row>
        <row r="44">
          <cell r="AA44">
            <v>70.4042340518732</v>
          </cell>
        </row>
        <row r="45">
          <cell r="A45">
            <v>208</v>
          </cell>
        </row>
        <row r="45">
          <cell r="J45">
            <v>9893.41481864012</v>
          </cell>
        </row>
        <row r="45">
          <cell r="Q45">
            <v>15.322958946228</v>
          </cell>
          <cell r="R45">
            <v>14.781322479248</v>
          </cell>
          <cell r="S45">
            <v>0</v>
          </cell>
          <cell r="T45">
            <v>88.386604309082</v>
          </cell>
        </row>
        <row r="45">
          <cell r="W45">
            <v>5751.24481329356</v>
          </cell>
        </row>
        <row r="45">
          <cell r="AA45">
            <v>55.8808691265628</v>
          </cell>
        </row>
        <row r="46">
          <cell r="A46">
            <v>209</v>
          </cell>
        </row>
        <row r="46">
          <cell r="J46">
            <v>9572.78026179398</v>
          </cell>
        </row>
        <row r="46">
          <cell r="Q46">
            <v>30.7886085510254</v>
          </cell>
          <cell r="R46">
            <v>30.3879241943359</v>
          </cell>
          <cell r="S46">
            <v>0</v>
          </cell>
          <cell r="T46">
            <v>88.1509628295898</v>
          </cell>
        </row>
        <row r="46">
          <cell r="W46">
            <v>5389.27521143532</v>
          </cell>
        </row>
        <row r="46">
          <cell r="AA46">
            <v>52.7930789196636</v>
          </cell>
        </row>
        <row r="47">
          <cell r="A47">
            <v>210</v>
          </cell>
        </row>
        <row r="47">
          <cell r="J47">
            <v>9127.81665407802</v>
          </cell>
        </row>
        <row r="47">
          <cell r="Q47">
            <v>26.7320976257324</v>
          </cell>
          <cell r="R47">
            <v>26.3427677154541</v>
          </cell>
          <cell r="S47">
            <v>0</v>
          </cell>
          <cell r="T47">
            <v>90.6652145385742</v>
          </cell>
        </row>
        <row r="47">
          <cell r="W47">
            <v>3669.99572418578</v>
          </cell>
        </row>
        <row r="47">
          <cell r="AA47">
            <v>41.2230187081246</v>
          </cell>
        </row>
        <row r="48">
          <cell r="A48">
            <v>211</v>
          </cell>
        </row>
        <row r="48">
          <cell r="J48">
            <v>8830.03230847688</v>
          </cell>
        </row>
        <row r="48">
          <cell r="Q48">
            <v>42.8138999938965</v>
          </cell>
          <cell r="R48">
            <v>42.4292831420898</v>
          </cell>
          <cell r="S48">
            <v>0</v>
          </cell>
          <cell r="T48">
            <v>89.7274398803711</v>
          </cell>
        </row>
        <row r="48">
          <cell r="W48">
            <v>2944.38482669986</v>
          </cell>
        </row>
        <row r="48">
          <cell r="AA48">
            <v>42.7962847965242</v>
          </cell>
        </row>
        <row r="49">
          <cell r="A49">
            <v>212</v>
          </cell>
        </row>
        <row r="49">
          <cell r="J49">
            <v>8618.48072396129</v>
          </cell>
        </row>
        <row r="49">
          <cell r="Q49">
            <v>46.2280006408691</v>
          </cell>
          <cell r="R49">
            <v>46.2037010192871</v>
          </cell>
          <cell r="S49">
            <v>0</v>
          </cell>
          <cell r="T49">
            <v>83.1826400756836</v>
          </cell>
        </row>
        <row r="49">
          <cell r="W49">
            <v>4954.57795576048</v>
          </cell>
        </row>
        <row r="49">
          <cell r="AA49">
            <v>47.4585157281454</v>
          </cell>
        </row>
        <row r="50">
          <cell r="A50">
            <v>213</v>
          </cell>
        </row>
        <row r="50">
          <cell r="J50">
            <v>9094.39419199267</v>
          </cell>
        </row>
        <row r="50">
          <cell r="Q50">
            <v>9.46600437164307</v>
          </cell>
          <cell r="R50">
            <v>9.02388954162598</v>
          </cell>
          <cell r="S50">
            <v>0</v>
          </cell>
          <cell r="T50">
            <v>76.5425796508789</v>
          </cell>
        </row>
        <row r="50">
          <cell r="W50">
            <v>5201.88896788227</v>
          </cell>
        </row>
        <row r="50">
          <cell r="AA50">
            <v>49.0530482975721</v>
          </cell>
        </row>
        <row r="51">
          <cell r="A51">
            <v>214</v>
          </cell>
        </row>
        <row r="51">
          <cell r="J51">
            <v>9988.05739118555</v>
          </cell>
        </row>
        <row r="51">
          <cell r="Q51">
            <v>25.0804138183594</v>
          </cell>
          <cell r="R51">
            <v>24.579008102417</v>
          </cell>
          <cell r="S51">
            <v>0</v>
          </cell>
          <cell r="T51">
            <v>76.6309280395508</v>
          </cell>
        </row>
        <row r="51">
          <cell r="W51">
            <v>5281.04038289972</v>
          </cell>
        </row>
        <row r="51">
          <cell r="AA51">
            <v>50.0258765877278</v>
          </cell>
        </row>
        <row r="52">
          <cell r="A52">
            <v>215</v>
          </cell>
        </row>
        <row r="52">
          <cell r="J52">
            <v>9927.40665692453</v>
          </cell>
        </row>
        <row r="52">
          <cell r="Q52">
            <v>42.6900215148926</v>
          </cell>
          <cell r="R52">
            <v>42.2050666809082</v>
          </cell>
          <cell r="S52">
            <v>0</v>
          </cell>
          <cell r="T52">
            <v>78.9477081298828</v>
          </cell>
        </row>
        <row r="52">
          <cell r="W52">
            <v>5081.81551388886</v>
          </cell>
        </row>
        <row r="52">
          <cell r="AA52">
            <v>49.9352212428337</v>
          </cell>
        </row>
        <row r="53">
          <cell r="A53">
            <v>216</v>
          </cell>
        </row>
        <row r="53">
          <cell r="J53">
            <v>9298.34289087379</v>
          </cell>
        </row>
        <row r="53">
          <cell r="Q53">
            <v>24.617488861084</v>
          </cell>
          <cell r="R53">
            <v>24.1060123443604</v>
          </cell>
          <cell r="S53">
            <v>0</v>
          </cell>
          <cell r="T53">
            <v>86.6984710693359</v>
          </cell>
        </row>
        <row r="53">
          <cell r="W53">
            <v>5608.93832317898</v>
          </cell>
        </row>
        <row r="53">
          <cell r="AA53">
            <v>51.4420127378714</v>
          </cell>
        </row>
        <row r="54">
          <cell r="A54">
            <v>217</v>
          </cell>
        </row>
        <row r="54">
          <cell r="J54">
            <v>9410.14033791545</v>
          </cell>
        </row>
        <row r="54">
          <cell r="Q54">
            <v>48.5316162109375</v>
          </cell>
          <cell r="R54">
            <v>48.4697303771973</v>
          </cell>
          <cell r="S54">
            <v>0</v>
          </cell>
          <cell r="T54">
            <v>85.3978805541992</v>
          </cell>
        </row>
        <row r="54">
          <cell r="W54">
            <v>5619.86352188719</v>
          </cell>
        </row>
        <row r="54">
          <cell r="AA54">
            <v>51.3152508251492</v>
          </cell>
        </row>
        <row r="55">
          <cell r="A55">
            <v>218</v>
          </cell>
        </row>
        <row r="55">
          <cell r="J55">
            <v>9233.97599024579</v>
          </cell>
        </row>
        <row r="55">
          <cell r="Q55">
            <v>48.8008422851563</v>
          </cell>
          <cell r="R55">
            <v>48.7507095336914</v>
          </cell>
          <cell r="S55">
            <v>0</v>
          </cell>
          <cell r="T55">
            <v>85.7054672241211</v>
          </cell>
        </row>
        <row r="55">
          <cell r="W55">
            <v>4462.513967136</v>
          </cell>
        </row>
        <row r="55">
          <cell r="AA55">
            <v>47.7563949202344</v>
          </cell>
        </row>
        <row r="56">
          <cell r="A56">
            <v>219</v>
          </cell>
        </row>
        <row r="56">
          <cell r="J56">
            <v>8629.81653683138</v>
          </cell>
        </row>
        <row r="56">
          <cell r="Q56">
            <v>46.3336372375488</v>
          </cell>
          <cell r="R56">
            <v>46.3262557983398</v>
          </cell>
          <cell r="S56">
            <v>0</v>
          </cell>
          <cell r="T56">
            <v>80.3729019165039</v>
          </cell>
        </row>
        <row r="56">
          <cell r="W56">
            <v>0</v>
          </cell>
        </row>
        <row r="56">
          <cell r="AA56">
            <v>47.360924476086</v>
          </cell>
        </row>
        <row r="57">
          <cell r="A57">
            <v>220</v>
          </cell>
        </row>
        <row r="57">
          <cell r="J57">
            <v>8760.40716495588</v>
          </cell>
        </row>
        <row r="57">
          <cell r="Q57">
            <v>22.4735164642334</v>
          </cell>
          <cell r="R57">
            <v>22.0873565673828</v>
          </cell>
          <cell r="S57">
            <v>0</v>
          </cell>
          <cell r="T57">
            <v>80.4097671508789</v>
          </cell>
        </row>
        <row r="57">
          <cell r="W57">
            <v>1628.09124124703</v>
          </cell>
        </row>
        <row r="57">
          <cell r="AA57">
            <v>46.9197496960406</v>
          </cell>
        </row>
        <row r="58">
          <cell r="A58">
            <v>221</v>
          </cell>
        </row>
        <row r="58">
          <cell r="J58">
            <v>11687.5996519397</v>
          </cell>
        </row>
        <row r="58">
          <cell r="Q58">
            <v>47.3780555725098</v>
          </cell>
          <cell r="R58">
            <v>47.3220520019531</v>
          </cell>
          <cell r="S58">
            <v>0</v>
          </cell>
          <cell r="T58">
            <v>80.6443481445312</v>
          </cell>
        </row>
        <row r="58">
          <cell r="W58">
            <v>4596.75637458651</v>
          </cell>
        </row>
        <row r="58">
          <cell r="AA58">
            <v>44.9051312213796</v>
          </cell>
        </row>
        <row r="59">
          <cell r="A59">
            <v>222</v>
          </cell>
        </row>
        <row r="59">
          <cell r="J59">
            <v>10814.3422407006</v>
          </cell>
        </row>
        <row r="59">
          <cell r="Q59">
            <v>8.33419132232666</v>
          </cell>
          <cell r="R59">
            <v>7.76301145553589</v>
          </cell>
          <cell r="S59">
            <v>0</v>
          </cell>
          <cell r="T59">
            <v>73.9233779907227</v>
          </cell>
        </row>
        <row r="59">
          <cell r="W59">
            <v>4496.96201811608</v>
          </cell>
        </row>
        <row r="59">
          <cell r="AA59">
            <v>45.0178913994919</v>
          </cell>
        </row>
        <row r="60">
          <cell r="A60">
            <v>223</v>
          </cell>
        </row>
        <row r="60">
          <cell r="J60">
            <v>13858.7034753679</v>
          </cell>
        </row>
        <row r="60">
          <cell r="Q60">
            <v>5.72048425674438</v>
          </cell>
          <cell r="R60">
            <v>5.08083343505859</v>
          </cell>
          <cell r="S60">
            <v>0</v>
          </cell>
          <cell r="T60">
            <v>80.8611297607422</v>
          </cell>
        </row>
        <row r="60">
          <cell r="W60">
            <v>9563.81729293832</v>
          </cell>
        </row>
        <row r="60">
          <cell r="AA60">
            <v>81.9192086948312</v>
          </cell>
        </row>
        <row r="61">
          <cell r="A61">
            <v>224</v>
          </cell>
        </row>
        <row r="61">
          <cell r="J61">
            <v>14547.9812385082</v>
          </cell>
        </row>
        <row r="61">
          <cell r="Q61">
            <v>10.2901573181152</v>
          </cell>
          <cell r="R61">
            <v>4.12972164154053</v>
          </cell>
          <cell r="S61">
            <v>0</v>
          </cell>
          <cell r="T61">
            <v>74.9771499633789</v>
          </cell>
        </row>
        <row r="61">
          <cell r="W61">
            <v>10120.2415147066</v>
          </cell>
        </row>
        <row r="61">
          <cell r="AA61">
            <v>86.7938499520858</v>
          </cell>
        </row>
        <row r="62">
          <cell r="A62">
            <v>225</v>
          </cell>
        </row>
        <row r="62">
          <cell r="J62">
            <v>14119.1403226293</v>
          </cell>
        </row>
        <row r="62">
          <cell r="Q62">
            <v>47.9250411987305</v>
          </cell>
          <cell r="R62">
            <v>47.875602722168</v>
          </cell>
          <cell r="S62">
            <v>0</v>
          </cell>
          <cell r="T62">
            <v>72.0956344604492</v>
          </cell>
        </row>
        <row r="62">
          <cell r="W62">
            <v>9978.97085180855</v>
          </cell>
        </row>
        <row r="62">
          <cell r="AA62">
            <v>85.3780961108581</v>
          </cell>
        </row>
        <row r="63">
          <cell r="A63">
            <v>226</v>
          </cell>
        </row>
        <row r="63">
          <cell r="J63">
            <v>13493.2243456532</v>
          </cell>
        </row>
        <row r="63">
          <cell r="Q63">
            <v>48.3948402404785</v>
          </cell>
          <cell r="R63">
            <v>48.3483924865723</v>
          </cell>
          <cell r="S63">
            <v>0</v>
          </cell>
          <cell r="T63">
            <v>71.9943542480469</v>
          </cell>
        </row>
        <row r="63">
          <cell r="W63">
            <v>9223.4943135033</v>
          </cell>
        </row>
        <row r="63">
          <cell r="AA63">
            <v>79.8518686681848</v>
          </cell>
        </row>
        <row r="64">
          <cell r="A64">
            <v>227</v>
          </cell>
        </row>
        <row r="64">
          <cell r="J64">
            <v>13861.9505212015</v>
          </cell>
        </row>
        <row r="64">
          <cell r="Q64">
            <v>26.8740196228027</v>
          </cell>
          <cell r="R64">
            <v>25.8873691558838</v>
          </cell>
          <cell r="S64">
            <v>0</v>
          </cell>
          <cell r="T64">
            <v>73.9535446166992</v>
          </cell>
        </row>
        <row r="64">
          <cell r="W64">
            <v>9512.45873527363</v>
          </cell>
        </row>
        <row r="64">
          <cell r="AA64">
            <v>81.9380932199108</v>
          </cell>
        </row>
        <row r="65">
          <cell r="A65">
            <v>228</v>
          </cell>
        </row>
        <row r="65">
          <cell r="J65">
            <v>9786.5776674715</v>
          </cell>
        </row>
        <row r="65">
          <cell r="Q65">
            <v>46.4350776672363</v>
          </cell>
          <cell r="R65">
            <v>46.187801361084</v>
          </cell>
          <cell r="S65">
            <v>0</v>
          </cell>
          <cell r="T65">
            <v>76.1526260375977</v>
          </cell>
        </row>
        <row r="65">
          <cell r="W65">
            <v>5294.80896899066</v>
          </cell>
        </row>
        <row r="65">
          <cell r="AA65">
            <v>49.0159861408275</v>
          </cell>
        </row>
        <row r="66">
          <cell r="A66">
            <v>229</v>
          </cell>
        </row>
        <row r="66">
          <cell r="J66">
            <v>9186.23878985914</v>
          </cell>
        </row>
        <row r="66">
          <cell r="Q66">
            <v>34.6798515319824</v>
          </cell>
          <cell r="R66">
            <v>34.2146987915039</v>
          </cell>
          <cell r="S66">
            <v>0</v>
          </cell>
          <cell r="T66">
            <v>76.1001968383789</v>
          </cell>
        </row>
        <row r="66">
          <cell r="W66">
            <v>4961.20368484939</v>
          </cell>
        </row>
        <row r="66">
          <cell r="AA66">
            <v>47.2435590171345</v>
          </cell>
        </row>
        <row r="67">
          <cell r="A67">
            <v>301</v>
          </cell>
        </row>
        <row r="67">
          <cell r="J67">
            <v>9542.29528659004</v>
          </cell>
        </row>
        <row r="67">
          <cell r="Q67">
            <v>34.9025993347168</v>
          </cell>
          <cell r="R67">
            <v>34.3971672058105</v>
          </cell>
          <cell r="S67">
            <v>0</v>
          </cell>
          <cell r="T67">
            <v>79.5622177124023</v>
          </cell>
        </row>
        <row r="67">
          <cell r="W67">
            <v>5155.44553121066</v>
          </cell>
        </row>
        <row r="67">
          <cell r="AA67">
            <v>48.6920837201196</v>
          </cell>
        </row>
        <row r="68">
          <cell r="A68">
            <v>302</v>
          </cell>
        </row>
        <row r="68">
          <cell r="J68">
            <v>9860.29475660955</v>
          </cell>
        </row>
        <row r="68">
          <cell r="Q68">
            <v>35.5457191467285</v>
          </cell>
          <cell r="R68">
            <v>35.0910682678223</v>
          </cell>
          <cell r="S68">
            <v>0</v>
          </cell>
          <cell r="T68">
            <v>85.8121719360352</v>
          </cell>
        </row>
        <row r="68">
          <cell r="W68">
            <v>5451.15575877464</v>
          </cell>
        </row>
        <row r="68">
          <cell r="AA68">
            <v>51.1049759641562</v>
          </cell>
        </row>
        <row r="69">
          <cell r="A69">
            <v>303</v>
          </cell>
        </row>
        <row r="69">
          <cell r="J69">
            <v>11891.2316989062</v>
          </cell>
        </row>
        <row r="69">
          <cell r="Q69">
            <v>16.0791606903076</v>
          </cell>
          <cell r="R69">
            <v>9.1872386932373</v>
          </cell>
          <cell r="S69">
            <v>0</v>
          </cell>
          <cell r="T69">
            <v>90.3160934448242</v>
          </cell>
        </row>
        <row r="69">
          <cell r="W69">
            <v>7217.51952940969</v>
          </cell>
        </row>
        <row r="69">
          <cell r="AA69">
            <v>69.9799940130831</v>
          </cell>
        </row>
        <row r="70">
          <cell r="A70">
            <v>304</v>
          </cell>
        </row>
        <row r="70">
          <cell r="J70">
            <v>15332.4045563994</v>
          </cell>
        </row>
        <row r="70">
          <cell r="Q70">
            <v>46.5532379150391</v>
          </cell>
          <cell r="R70">
            <v>44.534797668457</v>
          </cell>
          <cell r="S70">
            <v>0</v>
          </cell>
          <cell r="T70">
            <v>84.217155456543</v>
          </cell>
        </row>
        <row r="70">
          <cell r="W70">
            <v>11369.997229753</v>
          </cell>
        </row>
        <row r="70">
          <cell r="AA70">
            <v>95.2974140937576</v>
          </cell>
        </row>
        <row r="71">
          <cell r="A71">
            <v>305</v>
          </cell>
        </row>
        <row r="71">
          <cell r="J71">
            <v>14332.9130968875</v>
          </cell>
        </row>
        <row r="71">
          <cell r="Q71">
            <v>8.3503999710083</v>
          </cell>
          <cell r="R71">
            <v>7.00803756713867</v>
          </cell>
          <cell r="S71">
            <v>0</v>
          </cell>
          <cell r="T71">
            <v>81.0607223510742</v>
          </cell>
        </row>
        <row r="71">
          <cell r="W71">
            <v>10250.8353173805</v>
          </cell>
        </row>
        <row r="71">
          <cell r="AA71">
            <v>86.3021010818166</v>
          </cell>
        </row>
        <row r="72">
          <cell r="A72">
            <v>306</v>
          </cell>
        </row>
        <row r="72">
          <cell r="J72">
            <v>15214.3395580059</v>
          </cell>
        </row>
        <row r="72">
          <cell r="Q72">
            <v>11.8223171234131</v>
          </cell>
          <cell r="R72">
            <v>10.2932777404785</v>
          </cell>
          <cell r="S72">
            <v>0</v>
          </cell>
          <cell r="T72">
            <v>81.3128356933594</v>
          </cell>
        </row>
        <row r="72">
          <cell r="W72">
            <v>10377.804105162</v>
          </cell>
        </row>
        <row r="72">
          <cell r="AA72">
            <v>88.1286820683446</v>
          </cell>
        </row>
        <row r="73">
          <cell r="A73">
            <v>307</v>
          </cell>
        </row>
        <row r="73">
          <cell r="J73">
            <v>15738.8896509291</v>
          </cell>
        </row>
        <row r="73">
          <cell r="Q73">
            <v>43.2417755126953</v>
          </cell>
          <cell r="R73">
            <v>42.1185684204102</v>
          </cell>
          <cell r="S73">
            <v>0</v>
          </cell>
          <cell r="T73">
            <v>81.2914047241211</v>
          </cell>
        </row>
        <row r="73">
          <cell r="W73">
            <v>10732.3180479003</v>
          </cell>
        </row>
        <row r="73">
          <cell r="AA73">
            <v>88.3219191991887</v>
          </cell>
        </row>
        <row r="74">
          <cell r="A74">
            <v>308</v>
          </cell>
        </row>
        <row r="74">
          <cell r="J74">
            <v>14821.6191245211</v>
          </cell>
        </row>
        <row r="74">
          <cell r="Q74">
            <v>5.47333240509033</v>
          </cell>
          <cell r="R74">
            <v>4.42739105224609</v>
          </cell>
          <cell r="S74">
            <v>0</v>
          </cell>
          <cell r="T74">
            <v>95.7128601074219</v>
          </cell>
        </row>
        <row r="74">
          <cell r="W74">
            <v>10523.5253461661</v>
          </cell>
        </row>
        <row r="74">
          <cell r="AA74">
            <v>83.0951332519819</v>
          </cell>
        </row>
        <row r="75">
          <cell r="A75">
            <v>309</v>
          </cell>
        </row>
        <row r="75">
          <cell r="J75">
            <v>14500.4800536153</v>
          </cell>
        </row>
        <row r="75">
          <cell r="Q75">
            <v>28.3638381958008</v>
          </cell>
          <cell r="R75">
            <v>26.9564895629883</v>
          </cell>
          <cell r="S75">
            <v>0</v>
          </cell>
          <cell r="T75">
            <v>95.8633422851562</v>
          </cell>
        </row>
        <row r="75">
          <cell r="W75">
            <v>10638.5269406168</v>
          </cell>
        </row>
        <row r="75">
          <cell r="AA75">
            <v>81.6326357285285</v>
          </cell>
        </row>
        <row r="76">
          <cell r="A76">
            <v>310</v>
          </cell>
        </row>
        <row r="76">
          <cell r="J76">
            <v>10729.1594371729</v>
          </cell>
        </row>
        <row r="76">
          <cell r="Q76">
            <v>10.8069114685059</v>
          </cell>
          <cell r="R76">
            <v>8.53565788269043</v>
          </cell>
          <cell r="S76">
            <v>0</v>
          </cell>
          <cell r="T76">
            <v>93.7658920288086</v>
          </cell>
        </row>
        <row r="76">
          <cell r="W76">
            <v>4890.02865979076</v>
          </cell>
        </row>
        <row r="76">
          <cell r="AA76">
            <v>53.1512500443329</v>
          </cell>
        </row>
        <row r="77">
          <cell r="A77">
            <v>311</v>
          </cell>
        </row>
        <row r="77">
          <cell r="J77">
            <v>9777.13361127906</v>
          </cell>
        </row>
        <row r="77">
          <cell r="Q77">
            <v>46.7588157653809</v>
          </cell>
          <cell r="R77">
            <v>46.7164726257324</v>
          </cell>
          <cell r="S77">
            <v>0</v>
          </cell>
          <cell r="T77">
            <v>91.1188888549805</v>
          </cell>
        </row>
        <row r="77">
          <cell r="W77">
            <v>4717.31057988087</v>
          </cell>
        </row>
        <row r="77">
          <cell r="AA77">
            <v>45.4631091820936</v>
          </cell>
        </row>
        <row r="78">
          <cell r="A78">
            <v>312</v>
          </cell>
        </row>
        <row r="78">
          <cell r="J78">
            <v>9942.29283014438</v>
          </cell>
        </row>
        <row r="78">
          <cell r="Q78">
            <v>35.6614837646484</v>
          </cell>
          <cell r="R78">
            <v>35.1910247802734</v>
          </cell>
          <cell r="S78">
            <v>0</v>
          </cell>
          <cell r="T78">
            <v>89.4091644287109</v>
          </cell>
        </row>
        <row r="78">
          <cell r="W78">
            <v>4412.75437630185</v>
          </cell>
        </row>
        <row r="78">
          <cell r="AA78">
            <v>45.3244113428696</v>
          </cell>
        </row>
        <row r="79">
          <cell r="A79">
            <v>313</v>
          </cell>
        </row>
        <row r="79">
          <cell r="J79">
            <v>10457.5659365861</v>
          </cell>
        </row>
        <row r="79">
          <cell r="Q79">
            <v>8.50614261627197</v>
          </cell>
          <cell r="R79">
            <v>7.65676593780518</v>
          </cell>
          <cell r="S79">
            <v>0</v>
          </cell>
          <cell r="T79">
            <v>89.2521896362305</v>
          </cell>
        </row>
        <row r="79">
          <cell r="W79">
            <v>4296.57775524961</v>
          </cell>
        </row>
        <row r="79">
          <cell r="AA79">
            <v>44.4745884720607</v>
          </cell>
        </row>
        <row r="80">
          <cell r="A80">
            <v>314</v>
          </cell>
        </row>
        <row r="80">
          <cell r="J80">
            <v>10237.9201612243</v>
          </cell>
        </row>
        <row r="80">
          <cell r="Q80">
            <v>9.20652198791504</v>
          </cell>
          <cell r="R80">
            <v>8.30101776123047</v>
          </cell>
          <cell r="S80">
            <v>0</v>
          </cell>
          <cell r="T80">
            <v>83.8719711303711</v>
          </cell>
        </row>
        <row r="80">
          <cell r="W80">
            <v>4323.27328409467</v>
          </cell>
        </row>
        <row r="80">
          <cell r="AA80">
            <v>44.59725261434</v>
          </cell>
        </row>
        <row r="81">
          <cell r="A81">
            <v>315</v>
          </cell>
        </row>
        <row r="81">
          <cell r="J81">
            <v>10402.0217070438</v>
          </cell>
        </row>
        <row r="81">
          <cell r="Q81">
            <v>8.75889015197754</v>
          </cell>
          <cell r="R81">
            <v>8.33421325683594</v>
          </cell>
          <cell r="S81">
            <v>0</v>
          </cell>
          <cell r="T81">
            <v>89.3529434204102</v>
          </cell>
        </row>
        <row r="81">
          <cell r="W81">
            <v>4213.21741341406</v>
          </cell>
        </row>
        <row r="81">
          <cell r="AA81">
            <v>44.2100021644309</v>
          </cell>
        </row>
        <row r="82">
          <cell r="A82">
            <v>316</v>
          </cell>
        </row>
        <row r="82">
          <cell r="J82">
            <v>9303.57276601996</v>
          </cell>
        </row>
        <row r="82">
          <cell r="Q82">
            <v>46.0532455444336</v>
          </cell>
          <cell r="R82">
            <v>45.6623916625977</v>
          </cell>
          <cell r="S82">
            <v>0</v>
          </cell>
          <cell r="T82">
            <v>86.1393432617187</v>
          </cell>
        </row>
        <row r="82">
          <cell r="W82">
            <v>4333.18360913898</v>
          </cell>
        </row>
        <row r="82">
          <cell r="AA82">
            <v>44.9450762321484</v>
          </cell>
        </row>
        <row r="83">
          <cell r="A83">
            <v>317</v>
          </cell>
        </row>
        <row r="83">
          <cell r="J83">
            <v>9285.84430373636</v>
          </cell>
        </row>
        <row r="83">
          <cell r="Q83">
            <v>8.33499908447266</v>
          </cell>
          <cell r="R83">
            <v>7.9038233757019</v>
          </cell>
          <cell r="S83">
            <v>0</v>
          </cell>
          <cell r="T83">
            <v>78.9324798583984</v>
          </cell>
        </row>
        <row r="83">
          <cell r="W83">
            <v>4277.81846875683</v>
          </cell>
        </row>
        <row r="83">
          <cell r="AA83">
            <v>44.7660841527276</v>
          </cell>
        </row>
        <row r="84">
          <cell r="A84">
            <v>318</v>
          </cell>
        </row>
        <row r="84">
          <cell r="J84">
            <v>9044.85516375329</v>
          </cell>
        </row>
        <row r="84">
          <cell r="Q84">
            <v>28.7042999267578</v>
          </cell>
          <cell r="R84">
            <v>23.0640068054199</v>
          </cell>
          <cell r="S84">
            <v>0</v>
          </cell>
          <cell r="T84">
            <v>73.2464828491211</v>
          </cell>
        </row>
        <row r="84">
          <cell r="W84">
            <v>3931.98861689967</v>
          </cell>
        </row>
        <row r="84">
          <cell r="AA84">
            <v>42.0973367506585</v>
          </cell>
        </row>
        <row r="85">
          <cell r="A85">
            <v>319</v>
          </cell>
        </row>
        <row r="85">
          <cell r="J85">
            <v>9466.00974754836</v>
          </cell>
        </row>
        <row r="85">
          <cell r="Q85">
            <v>7.59647941589355</v>
          </cell>
          <cell r="R85">
            <v>6.89361715316772</v>
          </cell>
          <cell r="S85">
            <v>0</v>
          </cell>
          <cell r="T85">
            <v>61.413402557373</v>
          </cell>
        </row>
        <row r="85">
          <cell r="W85">
            <v>4002.14646842138</v>
          </cell>
        </row>
        <row r="85">
          <cell r="AA85">
            <v>42.8329838933428</v>
          </cell>
        </row>
        <row r="86">
          <cell r="A86">
            <v>320</v>
          </cell>
        </row>
        <row r="86">
          <cell r="J86">
            <v>9452.04915777437</v>
          </cell>
        </row>
        <row r="86">
          <cell r="Q86">
            <v>8.65358352661133</v>
          </cell>
          <cell r="R86">
            <v>8.14520740509033</v>
          </cell>
          <cell r="S86">
            <v>0</v>
          </cell>
          <cell r="T86">
            <v>57.2707023620605</v>
          </cell>
        </row>
        <row r="86">
          <cell r="W86">
            <v>4074.05031017754</v>
          </cell>
        </row>
        <row r="86">
          <cell r="AA86">
            <v>43.025727432551</v>
          </cell>
        </row>
        <row r="87">
          <cell r="A87">
            <v>321</v>
          </cell>
        </row>
        <row r="87">
          <cell r="J87">
            <v>9338.38753283685</v>
          </cell>
        </row>
        <row r="87">
          <cell r="Q87">
            <v>10.3600444793701</v>
          </cell>
          <cell r="R87">
            <v>9.92000484466553</v>
          </cell>
          <cell r="S87">
            <v>0</v>
          </cell>
          <cell r="T87">
            <v>53.8283805847168</v>
          </cell>
        </row>
        <row r="87">
          <cell r="W87">
            <v>4122.77989677524</v>
          </cell>
        </row>
        <row r="87">
          <cell r="AA87">
            <v>43.5415597508525</v>
          </cell>
        </row>
        <row r="88">
          <cell r="A88">
            <v>322</v>
          </cell>
        </row>
        <row r="88">
          <cell r="J88">
            <v>9688.78692820924</v>
          </cell>
        </row>
        <row r="88">
          <cell r="Q88">
            <v>22.9061546325684</v>
          </cell>
          <cell r="R88">
            <v>22.4333610534668</v>
          </cell>
          <cell r="S88">
            <v>0</v>
          </cell>
          <cell r="T88">
            <v>53.7445487976074</v>
          </cell>
        </row>
        <row r="88">
          <cell r="W88">
            <v>4250.28755907204</v>
          </cell>
        </row>
        <row r="88">
          <cell r="AA88">
            <v>44.7158899711519</v>
          </cell>
        </row>
        <row r="89">
          <cell r="A89">
            <v>323</v>
          </cell>
        </row>
        <row r="89">
          <cell r="J89">
            <v>11630.5955036876</v>
          </cell>
        </row>
        <row r="89">
          <cell r="Q89">
            <v>30.7308483123779</v>
          </cell>
          <cell r="R89">
            <v>29.7947387695313</v>
          </cell>
          <cell r="S89">
            <v>0</v>
          </cell>
          <cell r="T89">
            <v>56.4298858642578</v>
          </cell>
        </row>
        <row r="89">
          <cell r="W89">
            <v>7569.92220843374</v>
          </cell>
        </row>
        <row r="89">
          <cell r="AA89">
            <v>69.0786574358245</v>
          </cell>
        </row>
        <row r="90">
          <cell r="A90">
            <v>324</v>
          </cell>
        </row>
        <row r="90">
          <cell r="J90">
            <v>12966.6433670644</v>
          </cell>
        </row>
        <row r="90">
          <cell r="Q90">
            <v>48.3152503967285</v>
          </cell>
          <cell r="R90">
            <v>48.2679405212402</v>
          </cell>
          <cell r="S90">
            <v>0</v>
          </cell>
          <cell r="T90">
            <v>57.7395133972168</v>
          </cell>
        </row>
        <row r="90">
          <cell r="W90">
            <v>9023.34913501802</v>
          </cell>
        </row>
        <row r="90">
          <cell r="AA90">
            <v>79.9343590801301</v>
          </cell>
        </row>
        <row r="91">
          <cell r="A91">
            <v>325</v>
          </cell>
        </row>
        <row r="91">
          <cell r="J91">
            <v>12151.6093409024</v>
          </cell>
        </row>
        <row r="91">
          <cell r="Q91">
            <v>13.5536298751831</v>
          </cell>
          <cell r="R91">
            <v>12.4505662918091</v>
          </cell>
          <cell r="S91">
            <v>0</v>
          </cell>
          <cell r="T91">
            <v>62.910530090332</v>
          </cell>
        </row>
        <row r="91">
          <cell r="W91">
            <v>8406.00120921558</v>
          </cell>
        </row>
        <row r="91">
          <cell r="AA91">
            <v>75.0606857408415</v>
          </cell>
        </row>
        <row r="92">
          <cell r="A92">
            <v>326</v>
          </cell>
        </row>
        <row r="92">
          <cell r="J92">
            <v>10876.492652756</v>
          </cell>
        </row>
        <row r="92">
          <cell r="Q92">
            <v>12.1626005172729</v>
          </cell>
          <cell r="R92">
            <v>11.7740755081177</v>
          </cell>
          <cell r="S92">
            <v>0</v>
          </cell>
          <cell r="T92">
            <v>70.3744583129883</v>
          </cell>
        </row>
        <row r="92">
          <cell r="W92">
            <v>6844.72504123091</v>
          </cell>
        </row>
        <row r="92">
          <cell r="AA92">
            <v>62.6092550395686</v>
          </cell>
        </row>
        <row r="93">
          <cell r="A93">
            <v>327</v>
          </cell>
        </row>
        <row r="93">
          <cell r="J93">
            <v>9414.22856598824</v>
          </cell>
        </row>
        <row r="93">
          <cell r="Q93">
            <v>32.6910171508789</v>
          </cell>
          <cell r="R93">
            <v>32.3466835021973</v>
          </cell>
          <cell r="S93">
            <v>0</v>
          </cell>
          <cell r="T93">
            <v>70.2730865478516</v>
          </cell>
        </row>
        <row r="93">
          <cell r="W93">
            <v>3175.16979322596</v>
          </cell>
        </row>
        <row r="93">
          <cell r="AA93">
            <v>32.7875001407564</v>
          </cell>
        </row>
        <row r="94">
          <cell r="A94">
            <v>328</v>
          </cell>
        </row>
        <row r="94">
          <cell r="J94">
            <v>9236.2324883845</v>
          </cell>
        </row>
        <row r="94">
          <cell r="Q94">
            <v>39.7970085144043</v>
          </cell>
          <cell r="R94">
            <v>39.4789161682129</v>
          </cell>
          <cell r="S94">
            <v>0</v>
          </cell>
          <cell r="T94">
            <v>70.3129272460937</v>
          </cell>
        </row>
        <row r="94">
          <cell r="W94">
            <v>2420.1349785115</v>
          </cell>
        </row>
        <row r="94">
          <cell r="AA94">
            <v>24.0482599059695</v>
          </cell>
        </row>
        <row r="95">
          <cell r="A95">
            <v>329</v>
          </cell>
        </row>
        <row r="95">
          <cell r="J95">
            <v>9363.81330699525</v>
          </cell>
        </row>
        <row r="95">
          <cell r="Q95">
            <v>21.1704521179199</v>
          </cell>
          <cell r="R95">
            <v>20.8063564300537</v>
          </cell>
          <cell r="S95">
            <v>0</v>
          </cell>
          <cell r="T95">
            <v>76.1453704833984</v>
          </cell>
        </row>
        <row r="95">
          <cell r="W95">
            <v>2455.96880657258</v>
          </cell>
        </row>
        <row r="95">
          <cell r="AA95">
            <v>23.9659055756503</v>
          </cell>
        </row>
        <row r="96">
          <cell r="A96">
            <v>330</v>
          </cell>
        </row>
        <row r="96">
          <cell r="J96">
            <v>9962.0757325118</v>
          </cell>
        </row>
        <row r="96">
          <cell r="Q96">
            <v>47.7373046875</v>
          </cell>
          <cell r="R96">
            <v>47.716609954834</v>
          </cell>
          <cell r="S96">
            <v>0</v>
          </cell>
          <cell r="T96">
            <v>71.3127136230469</v>
          </cell>
        </row>
        <row r="96">
          <cell r="W96">
            <v>2591.99301415326</v>
          </cell>
        </row>
        <row r="96">
          <cell r="AA96">
            <v>25.8000714409831</v>
          </cell>
        </row>
        <row r="97">
          <cell r="A97">
            <v>331</v>
          </cell>
        </row>
        <row r="97">
          <cell r="J97">
            <v>10456.2289275774</v>
          </cell>
        </row>
        <row r="97">
          <cell r="Q97">
            <v>8.11686229705811</v>
          </cell>
          <cell r="R97">
            <v>7.73051643371582</v>
          </cell>
          <cell r="S97">
            <v>0</v>
          </cell>
          <cell r="T97">
            <v>66.3911437988281</v>
          </cell>
        </row>
        <row r="97">
          <cell r="W97">
            <v>3139.06668741519</v>
          </cell>
        </row>
        <row r="97">
          <cell r="AA97">
            <v>29.6160720042796</v>
          </cell>
        </row>
        <row r="98">
          <cell r="A98">
            <v>401</v>
          </cell>
        </row>
        <row r="98">
          <cell r="J98">
            <v>10535.0859962748</v>
          </cell>
        </row>
        <row r="98">
          <cell r="Q98">
            <v>6.3787088394165</v>
          </cell>
          <cell r="R98">
            <v>5.94518899917603</v>
          </cell>
          <cell r="S98">
            <v>0</v>
          </cell>
          <cell r="T98">
            <v>62.2886543273926</v>
          </cell>
        </row>
        <row r="98">
          <cell r="W98">
            <v>3413.663657536</v>
          </cell>
        </row>
        <row r="98">
          <cell r="AA98">
            <v>31.5813091489694</v>
          </cell>
        </row>
        <row r="99">
          <cell r="A99">
            <v>402</v>
          </cell>
        </row>
        <row r="99">
          <cell r="J99">
            <v>10273.058061498</v>
          </cell>
        </row>
        <row r="99">
          <cell r="Q99">
            <v>6.32721090316772</v>
          </cell>
          <cell r="R99">
            <v>5.6754994392395</v>
          </cell>
          <cell r="S99">
            <v>0</v>
          </cell>
          <cell r="T99">
            <v>53.2724876403809</v>
          </cell>
        </row>
        <row r="99">
          <cell r="W99">
            <v>3507.33628341793</v>
          </cell>
        </row>
        <row r="99">
          <cell r="AA99">
            <v>32.1186794463061</v>
          </cell>
        </row>
        <row r="100">
          <cell r="A100">
            <v>403</v>
          </cell>
        </row>
        <row r="100">
          <cell r="J100">
            <v>9886.78351709923</v>
          </cell>
        </row>
        <row r="100">
          <cell r="Q100">
            <v>7.98387145996094</v>
          </cell>
          <cell r="R100">
            <v>5.77941417694092</v>
          </cell>
          <cell r="S100">
            <v>0</v>
          </cell>
          <cell r="T100">
            <v>48.574634552002</v>
          </cell>
        </row>
        <row r="100">
          <cell r="W100">
            <v>3347.28326602124</v>
          </cell>
        </row>
        <row r="100">
          <cell r="AA100">
            <v>30.8001746899848</v>
          </cell>
        </row>
        <row r="101">
          <cell r="A101">
            <v>404</v>
          </cell>
        </row>
        <row r="101">
          <cell r="J101">
            <v>9810.55730154844</v>
          </cell>
        </row>
        <row r="101">
          <cell r="Q101">
            <v>16.9032821655273</v>
          </cell>
          <cell r="R101">
            <v>16.5042304992676</v>
          </cell>
          <cell r="S101">
            <v>0</v>
          </cell>
          <cell r="T101">
            <v>48.4684295654297</v>
          </cell>
        </row>
        <row r="101">
          <cell r="W101">
            <v>3320.64299897593</v>
          </cell>
        </row>
        <row r="101">
          <cell r="AA101">
            <v>30.6727885891289</v>
          </cell>
        </row>
        <row r="102">
          <cell r="A102">
            <v>405</v>
          </cell>
        </row>
        <row r="102">
          <cell r="J102">
            <v>9886.15490090165</v>
          </cell>
        </row>
        <row r="102">
          <cell r="Q102">
            <v>13.0055646896362</v>
          </cell>
          <cell r="R102">
            <v>12.6284732818604</v>
          </cell>
          <cell r="S102">
            <v>0</v>
          </cell>
          <cell r="T102">
            <v>48.642707824707</v>
          </cell>
        </row>
        <row r="102">
          <cell r="W102">
            <v>3354.18207076944</v>
          </cell>
        </row>
        <row r="102">
          <cell r="AA102">
            <v>31.1334892684367</v>
          </cell>
        </row>
        <row r="103">
          <cell r="A103">
            <v>406</v>
          </cell>
        </row>
        <row r="103">
          <cell r="J103">
            <v>10574.6126295564</v>
          </cell>
        </row>
        <row r="103">
          <cell r="Q103">
            <v>17.6658706665039</v>
          </cell>
          <cell r="R103">
            <v>17.055908203125</v>
          </cell>
          <cell r="S103">
            <v>0</v>
          </cell>
          <cell r="T103">
            <v>48.6022109985352</v>
          </cell>
        </row>
        <row r="103">
          <cell r="W103">
            <v>6240.67276258961</v>
          </cell>
        </row>
        <row r="103">
          <cell r="AA103">
            <v>50.6896067790477</v>
          </cell>
        </row>
        <row r="104">
          <cell r="A104">
            <v>407</v>
          </cell>
        </row>
        <row r="104">
          <cell r="J104">
            <v>9365.41558112539</v>
          </cell>
        </row>
        <row r="104">
          <cell r="Q104">
            <v>12.8037157058716</v>
          </cell>
          <cell r="R104">
            <v>12.1247978210449</v>
          </cell>
          <cell r="S104">
            <v>0</v>
          </cell>
          <cell r="T104">
            <v>47.6728744506836</v>
          </cell>
        </row>
        <row r="104">
          <cell r="W104">
            <v>6763.63751720487</v>
          </cell>
        </row>
        <row r="104">
          <cell r="AA104">
            <v>51.9989062090643</v>
          </cell>
        </row>
        <row r="105">
          <cell r="A105">
            <v>408</v>
          </cell>
        </row>
        <row r="105">
          <cell r="J105">
            <v>9816.70497910528</v>
          </cell>
        </row>
        <row r="105">
          <cell r="Q105">
            <v>29.8155727386475</v>
          </cell>
          <cell r="R105">
            <v>29.2153949737549</v>
          </cell>
          <cell r="S105">
            <v>0</v>
          </cell>
          <cell r="T105">
            <v>47.6308746337891</v>
          </cell>
        </row>
        <row r="105">
          <cell r="W105">
            <v>6632.35995238107</v>
          </cell>
        </row>
        <row r="105">
          <cell r="AA105">
            <v>51.7169323539505</v>
          </cell>
        </row>
        <row r="106">
          <cell r="A106">
            <v>409</v>
          </cell>
        </row>
        <row r="106">
          <cell r="J106">
            <v>9895.88399001154</v>
          </cell>
        </row>
        <row r="106">
          <cell r="Q106">
            <v>45.9009895324707</v>
          </cell>
          <cell r="R106">
            <v>45.4474411010742</v>
          </cell>
          <cell r="S106">
            <v>0</v>
          </cell>
          <cell r="T106">
            <v>47.6903762817383</v>
          </cell>
        </row>
        <row r="106">
          <cell r="W106">
            <v>6470.52232103126</v>
          </cell>
        </row>
        <row r="106">
          <cell r="AA106">
            <v>50.944631224253</v>
          </cell>
        </row>
        <row r="107">
          <cell r="A107">
            <v>410</v>
          </cell>
        </row>
        <row r="107">
          <cell r="J107">
            <v>9561.98081284633</v>
          </cell>
        </row>
        <row r="107">
          <cell r="Q107">
            <v>35.0253524780273</v>
          </cell>
          <cell r="R107">
            <v>34.4762344360352</v>
          </cell>
          <cell r="S107">
            <v>0</v>
          </cell>
          <cell r="T107">
            <v>47.6935119628906</v>
          </cell>
        </row>
        <row r="107">
          <cell r="W107">
            <v>6035.46687239416</v>
          </cell>
        </row>
        <row r="107">
          <cell r="AA107">
            <v>47.6382027563364</v>
          </cell>
        </row>
        <row r="108">
          <cell r="A108">
            <v>411</v>
          </cell>
        </row>
        <row r="108">
          <cell r="J108">
            <v>10174.3380647858</v>
          </cell>
        </row>
        <row r="108">
          <cell r="Q108">
            <v>25.4917449951172</v>
          </cell>
          <cell r="R108">
            <v>25.1546459197998</v>
          </cell>
          <cell r="S108">
            <v>0</v>
          </cell>
          <cell r="T108">
            <v>52.1160430908203</v>
          </cell>
        </row>
        <row r="108">
          <cell r="W108">
            <v>3350.52888402119</v>
          </cell>
        </row>
        <row r="108">
          <cell r="AA108">
            <v>29.3836261228639</v>
          </cell>
        </row>
        <row r="109">
          <cell r="A109">
            <v>412</v>
          </cell>
        </row>
        <row r="109">
          <cell r="J109">
            <v>9929.69224399139</v>
          </cell>
        </row>
        <row r="109">
          <cell r="Q109">
            <v>8.76615524291992</v>
          </cell>
          <cell r="R109">
            <v>8.43168258666992</v>
          </cell>
          <cell r="S109">
            <v>0</v>
          </cell>
          <cell r="T109">
            <v>48.3983268737793</v>
          </cell>
        </row>
        <row r="109">
          <cell r="W109">
            <v>2855.93027107542</v>
          </cell>
        </row>
        <row r="109">
          <cell r="AA109">
            <v>27.6355320869662</v>
          </cell>
        </row>
        <row r="110">
          <cell r="A110">
            <v>413</v>
          </cell>
        </row>
        <row r="110">
          <cell r="J110">
            <v>9916.64953726826</v>
          </cell>
        </row>
        <row r="110">
          <cell r="Q110">
            <v>17.429859161377</v>
          </cell>
          <cell r="R110">
            <v>17.0972537994385</v>
          </cell>
          <cell r="S110">
            <v>0</v>
          </cell>
          <cell r="T110">
            <v>48.3853073120117</v>
          </cell>
        </row>
        <row r="110">
          <cell r="W110">
            <v>2884.91769412922</v>
          </cell>
        </row>
        <row r="110">
          <cell r="AA110">
            <v>28.0528389581522</v>
          </cell>
        </row>
        <row r="111">
          <cell r="A111">
            <v>414</v>
          </cell>
        </row>
        <row r="111">
          <cell r="J111">
            <v>10378.4319402359</v>
          </cell>
        </row>
        <row r="111">
          <cell r="Q111">
            <v>25.5644283294678</v>
          </cell>
          <cell r="R111">
            <v>25.2163600921631</v>
          </cell>
          <cell r="S111">
            <v>0</v>
          </cell>
          <cell r="T111">
            <v>48.5400657653809</v>
          </cell>
        </row>
        <row r="111">
          <cell r="W111">
            <v>2811.94223649444</v>
          </cell>
        </row>
        <row r="111">
          <cell r="AA111">
            <v>27.3851347191799</v>
          </cell>
        </row>
        <row r="112">
          <cell r="A112">
            <v>415</v>
          </cell>
        </row>
        <row r="112">
          <cell r="J112">
            <v>9713.87283053102</v>
          </cell>
        </row>
        <row r="112">
          <cell r="Q112">
            <v>29.380298614502</v>
          </cell>
          <cell r="R112">
            <v>29.072681427002</v>
          </cell>
          <cell r="S112">
            <v>0</v>
          </cell>
          <cell r="T112">
            <v>48.6119155883789</v>
          </cell>
        </row>
        <row r="112">
          <cell r="W112">
            <v>2164.66454506353</v>
          </cell>
        </row>
        <row r="112">
          <cell r="AA112">
            <v>23.0422447138871</v>
          </cell>
        </row>
        <row r="113">
          <cell r="A113">
            <v>416</v>
          </cell>
        </row>
        <row r="113">
          <cell r="J113">
            <v>9026.19129141509</v>
          </cell>
        </row>
        <row r="113">
          <cell r="Q113">
            <v>43.0974082946777</v>
          </cell>
          <cell r="R113">
            <v>42.8575096130371</v>
          </cell>
          <cell r="S113">
            <v>0</v>
          </cell>
          <cell r="T113">
            <v>48.6179695129395</v>
          </cell>
        </row>
        <row r="113">
          <cell r="W113">
            <v>769.430555377728</v>
          </cell>
        </row>
        <row r="113">
          <cell r="AA113">
            <v>15.4261297643962</v>
          </cell>
        </row>
        <row r="114">
          <cell r="A114">
            <v>417</v>
          </cell>
        </row>
        <row r="114">
          <cell r="J114">
            <v>8795.3264140739</v>
          </cell>
        </row>
        <row r="114">
          <cell r="Q114">
            <v>23.0852127075195</v>
          </cell>
          <cell r="R114">
            <v>22.8646354675293</v>
          </cell>
          <cell r="S114">
            <v>0</v>
          </cell>
          <cell r="T114">
            <v>53.4054298400879</v>
          </cell>
        </row>
        <row r="114">
          <cell r="W114">
            <v>201.941812677998</v>
          </cell>
        </row>
        <row r="114">
          <cell r="AA114">
            <v>14.0378873343175</v>
          </cell>
        </row>
        <row r="115">
          <cell r="A115">
            <v>418</v>
          </cell>
        </row>
        <row r="115">
          <cell r="J115">
            <v>8505.24933772423</v>
          </cell>
        </row>
        <row r="115">
          <cell r="Q115">
            <v>24.4113807678223</v>
          </cell>
          <cell r="R115">
            <v>24.141206741333</v>
          </cell>
          <cell r="S115">
            <v>0</v>
          </cell>
          <cell r="T115">
            <v>53.4436874389648</v>
          </cell>
        </row>
        <row r="115">
          <cell r="W115">
            <v>144.584100288479</v>
          </cell>
        </row>
        <row r="115">
          <cell r="AA115">
            <v>14.2596328089375</v>
          </cell>
        </row>
        <row r="116">
          <cell r="A116">
            <v>419</v>
          </cell>
        </row>
        <row r="116">
          <cell r="J116">
            <v>9162.65242877377</v>
          </cell>
        </row>
        <row r="116">
          <cell r="Q116">
            <v>30.0585784912109</v>
          </cell>
          <cell r="R116">
            <v>25.1821384429932</v>
          </cell>
          <cell r="S116">
            <v>0</v>
          </cell>
          <cell r="T116">
            <v>53.5038566589355</v>
          </cell>
        </row>
        <row r="116">
          <cell r="W116">
            <v>967.763710866903</v>
          </cell>
        </row>
        <row r="116">
          <cell r="AA116">
            <v>18.625712189497</v>
          </cell>
        </row>
        <row r="117">
          <cell r="A117">
            <v>420</v>
          </cell>
        </row>
        <row r="117">
          <cell r="J117">
            <v>10671.7279910229</v>
          </cell>
        </row>
        <row r="117">
          <cell r="Q117">
            <v>7.49484968185425</v>
          </cell>
          <cell r="R117">
            <v>6.40282297134399</v>
          </cell>
          <cell r="S117">
            <v>0</v>
          </cell>
          <cell r="T117">
            <v>51.141300201416</v>
          </cell>
        </row>
        <row r="117">
          <cell r="W117">
            <v>2251.94483230316</v>
          </cell>
        </row>
        <row r="117">
          <cell r="AA117">
            <v>25.2157355070693</v>
          </cell>
        </row>
        <row r="118">
          <cell r="A118">
            <v>421</v>
          </cell>
        </row>
        <row r="118">
          <cell r="J118">
            <v>9896.18018235491</v>
          </cell>
        </row>
        <row r="118">
          <cell r="Q118">
            <v>25.2139720916748</v>
          </cell>
          <cell r="R118">
            <v>24.8855457305908</v>
          </cell>
          <cell r="S118">
            <v>0</v>
          </cell>
          <cell r="T118">
            <v>51.1424789428711</v>
          </cell>
        </row>
        <row r="118">
          <cell r="W118">
            <v>2361.6913016155</v>
          </cell>
        </row>
        <row r="118">
          <cell r="AA118">
            <v>24.7675965040564</v>
          </cell>
        </row>
        <row r="119">
          <cell r="A119">
            <v>422</v>
          </cell>
        </row>
        <row r="119">
          <cell r="J119">
            <v>9839.03936698737</v>
          </cell>
        </row>
        <row r="119">
          <cell r="Q119">
            <v>17.9637889862061</v>
          </cell>
          <cell r="R119">
            <v>17.6170215606689</v>
          </cell>
          <cell r="S119">
            <v>0</v>
          </cell>
          <cell r="T119">
            <v>51.1743354797363</v>
          </cell>
        </row>
        <row r="119">
          <cell r="W119">
            <v>2183.54053132175</v>
          </cell>
        </row>
        <row r="119">
          <cell r="AA119">
            <v>23.6475206844032</v>
          </cell>
        </row>
        <row r="120">
          <cell r="A120">
            <v>423</v>
          </cell>
        </row>
        <row r="120">
          <cell r="J120">
            <v>9736.87795064134</v>
          </cell>
        </row>
        <row r="120">
          <cell r="Q120">
            <v>22.2133407592773</v>
          </cell>
          <cell r="R120">
            <v>21.8614501953125</v>
          </cell>
          <cell r="S120">
            <v>0</v>
          </cell>
          <cell r="T120">
            <v>51.0756988525391</v>
          </cell>
        </row>
        <row r="120">
          <cell r="W120">
            <v>2333.21884509165</v>
          </cell>
        </row>
        <row r="120">
          <cell r="AA120">
            <v>24.5950864436483</v>
          </cell>
        </row>
        <row r="121">
          <cell r="A121">
            <v>424</v>
          </cell>
        </row>
        <row r="121">
          <cell r="J121">
            <v>10802.5065398993</v>
          </cell>
        </row>
        <row r="121">
          <cell r="Q121">
            <v>34.8467140197754</v>
          </cell>
          <cell r="R121">
            <v>34.1050834655762</v>
          </cell>
          <cell r="S121">
            <v>0</v>
          </cell>
          <cell r="T121">
            <v>51.0446281433105</v>
          </cell>
        </row>
        <row r="121">
          <cell r="W121">
            <v>4280.21088473453</v>
          </cell>
        </row>
        <row r="121">
          <cell r="AA121">
            <v>39.0416221561142</v>
          </cell>
        </row>
        <row r="122">
          <cell r="A122">
            <v>425</v>
          </cell>
        </row>
        <row r="122">
          <cell r="J122">
            <v>11328.8663316613</v>
          </cell>
        </row>
        <row r="122">
          <cell r="Q122">
            <v>10.7686567306519</v>
          </cell>
          <cell r="R122">
            <v>7.86785507202148</v>
          </cell>
          <cell r="S122">
            <v>0</v>
          </cell>
          <cell r="T122">
            <v>52.9374122619629</v>
          </cell>
        </row>
        <row r="122">
          <cell r="W122">
            <v>8096.58397480645</v>
          </cell>
        </row>
        <row r="122">
          <cell r="AA122">
            <v>62.1852319781202</v>
          </cell>
        </row>
        <row r="123">
          <cell r="A123">
            <v>426</v>
          </cell>
        </row>
        <row r="123">
          <cell r="J123">
            <v>11076.8488409924</v>
          </cell>
        </row>
        <row r="123">
          <cell r="Q123">
            <v>23.3197917938232</v>
          </cell>
          <cell r="R123">
            <v>22.634593963623</v>
          </cell>
          <cell r="S123">
            <v>0</v>
          </cell>
          <cell r="T123">
            <v>52.9659881591797</v>
          </cell>
        </row>
        <row r="123">
          <cell r="W123">
            <v>7519.37571145836</v>
          </cell>
        </row>
        <row r="123">
          <cell r="AA123">
            <v>57.8262906712374</v>
          </cell>
        </row>
        <row r="124">
          <cell r="A124">
            <v>427</v>
          </cell>
        </row>
        <row r="124">
          <cell r="J124">
            <v>10215.5405114134</v>
          </cell>
        </row>
        <row r="124">
          <cell r="Q124">
            <v>43.5340957641602</v>
          </cell>
          <cell r="R124">
            <v>42.9009170532227</v>
          </cell>
          <cell r="S124">
            <v>0</v>
          </cell>
          <cell r="T124">
            <v>52.9899253845215</v>
          </cell>
        </row>
        <row r="124">
          <cell r="W124">
            <v>6958.17464828256</v>
          </cell>
        </row>
        <row r="124">
          <cell r="AA124">
            <v>53.3548148684532</v>
          </cell>
        </row>
        <row r="125">
          <cell r="A125">
            <v>428</v>
          </cell>
        </row>
        <row r="125">
          <cell r="J125">
            <v>10011.4022997124</v>
          </cell>
        </row>
        <row r="125">
          <cell r="Q125">
            <v>8.52119445800781</v>
          </cell>
          <cell r="R125">
            <v>5.24815559387207</v>
          </cell>
          <cell r="S125">
            <v>0</v>
          </cell>
          <cell r="T125">
            <v>58.9619026184082</v>
          </cell>
        </row>
        <row r="125">
          <cell r="W125">
            <v>6691.00993496197</v>
          </cell>
        </row>
        <row r="125">
          <cell r="AA125">
            <v>51.4519265693184</v>
          </cell>
        </row>
        <row r="126">
          <cell r="A126">
            <v>429</v>
          </cell>
        </row>
        <row r="126">
          <cell r="J126">
            <v>9828.49739484446</v>
          </cell>
        </row>
        <row r="126">
          <cell r="Q126">
            <v>10.8305835723877</v>
          </cell>
          <cell r="R126">
            <v>10.2079954147339</v>
          </cell>
          <cell r="S126">
            <v>0</v>
          </cell>
          <cell r="T126">
            <v>55.9379768371582</v>
          </cell>
        </row>
        <row r="126">
          <cell r="W126">
            <v>6666.29532707429</v>
          </cell>
        </row>
        <row r="126">
          <cell r="AA126">
            <v>51.3225045151693</v>
          </cell>
        </row>
        <row r="127">
          <cell r="A127">
            <v>430</v>
          </cell>
        </row>
        <row r="127">
          <cell r="J127">
            <v>10059.5251680907</v>
          </cell>
        </row>
        <row r="127">
          <cell r="Q127">
            <v>9.30316352844238</v>
          </cell>
          <cell r="R127">
            <v>8.97751808166504</v>
          </cell>
          <cell r="S127">
            <v>0</v>
          </cell>
          <cell r="T127">
            <v>51.7603950500488</v>
          </cell>
        </row>
        <row r="127">
          <cell r="W127">
            <v>3527.92967001897</v>
          </cell>
        </row>
        <row r="127">
          <cell r="AA127">
            <v>30.6885183392711</v>
          </cell>
        </row>
        <row r="128">
          <cell r="A128">
            <v>501</v>
          </cell>
        </row>
        <row r="128">
          <cell r="J128">
            <v>10487.8005417022</v>
          </cell>
        </row>
        <row r="128">
          <cell r="Q128">
            <v>17.9515342712402</v>
          </cell>
          <cell r="R128">
            <v>17.630464553833</v>
          </cell>
          <cell r="S128">
            <v>0</v>
          </cell>
          <cell r="T128">
            <v>51.7797775268555</v>
          </cell>
        </row>
        <row r="128">
          <cell r="W128">
            <v>2943.96519074126</v>
          </cell>
        </row>
        <row r="128">
          <cell r="AA128">
            <v>28.6887604746524</v>
          </cell>
        </row>
        <row r="129">
          <cell r="A129">
            <v>502</v>
          </cell>
        </row>
        <row r="129">
          <cell r="J129">
            <v>10194.0502896019</v>
          </cell>
        </row>
        <row r="129">
          <cell r="Q129">
            <v>26.1076164245605</v>
          </cell>
          <cell r="R129">
            <v>25.7836875915527</v>
          </cell>
          <cell r="S129">
            <v>0</v>
          </cell>
          <cell r="T129">
            <v>51.6876907348633</v>
          </cell>
        </row>
        <row r="129">
          <cell r="W129">
            <v>2801.96114324338</v>
          </cell>
        </row>
        <row r="129">
          <cell r="AA129">
            <v>27.7523377038249</v>
          </cell>
        </row>
        <row r="130">
          <cell r="A130">
            <v>503</v>
          </cell>
        </row>
        <row r="130">
          <cell r="J130">
            <v>9636.01221928959</v>
          </cell>
        </row>
        <row r="130">
          <cell r="Q130">
            <v>5.18046998977661</v>
          </cell>
          <cell r="R130">
            <v>4.89916229248047</v>
          </cell>
          <cell r="S130">
            <v>0</v>
          </cell>
          <cell r="T130">
            <v>55.1168479919434</v>
          </cell>
        </row>
        <row r="130">
          <cell r="W130">
            <v>2614.15062918628</v>
          </cell>
        </row>
        <row r="130">
          <cell r="AA130">
            <v>26.1161903969012</v>
          </cell>
        </row>
        <row r="131">
          <cell r="A131">
            <v>504</v>
          </cell>
        </row>
        <row r="131">
          <cell r="J131">
            <v>9718.62980757052</v>
          </cell>
        </row>
        <row r="131">
          <cell r="Q131">
            <v>16.1638641357422</v>
          </cell>
          <cell r="R131">
            <v>7.88869190216064</v>
          </cell>
          <cell r="S131">
            <v>0</v>
          </cell>
          <cell r="T131">
            <v>55.3348197937012</v>
          </cell>
        </row>
        <row r="131">
          <cell r="W131">
            <v>2341.71462870628</v>
          </cell>
        </row>
        <row r="131">
          <cell r="AA131">
            <v>24.6757700996245</v>
          </cell>
        </row>
        <row r="132">
          <cell r="A132">
            <v>505</v>
          </cell>
        </row>
        <row r="132">
          <cell r="J132">
            <v>9832.73201108969</v>
          </cell>
        </row>
        <row r="132">
          <cell r="Q132">
            <v>23.0823841094971</v>
          </cell>
          <cell r="R132">
            <v>22.7529582977295</v>
          </cell>
          <cell r="S132">
            <v>0</v>
          </cell>
          <cell r="T132">
            <v>53.607738494873</v>
          </cell>
        </row>
        <row r="132">
          <cell r="W132">
            <v>2297.35845311668</v>
          </cell>
        </row>
        <row r="132">
          <cell r="AA132">
            <v>24.5631284843379</v>
          </cell>
        </row>
        <row r="133">
          <cell r="A133">
            <v>506</v>
          </cell>
        </row>
        <row r="133">
          <cell r="J133">
            <v>9468.80037140528</v>
          </cell>
        </row>
        <row r="133">
          <cell r="Q133">
            <v>16.2775554656982</v>
          </cell>
          <cell r="R133">
            <v>15.9558038711548</v>
          </cell>
          <cell r="S133">
            <v>0</v>
          </cell>
          <cell r="T133">
            <v>53.6540145874023</v>
          </cell>
        </row>
        <row r="133">
          <cell r="W133">
            <v>2376.06922561538</v>
          </cell>
        </row>
        <row r="133">
          <cell r="AA133">
            <v>25.0637589490662</v>
          </cell>
        </row>
        <row r="134">
          <cell r="A134">
            <v>507</v>
          </cell>
        </row>
        <row r="134">
          <cell r="J134">
            <v>9384.25107860951</v>
          </cell>
        </row>
        <row r="134">
          <cell r="Q134">
            <v>23.2166709899902</v>
          </cell>
          <cell r="R134">
            <v>22.8924407958984</v>
          </cell>
          <cell r="S134">
            <v>0</v>
          </cell>
          <cell r="T134">
            <v>53.7872581481934</v>
          </cell>
        </row>
        <row r="134">
          <cell r="W134">
            <v>2407.58475716258</v>
          </cell>
        </row>
        <row r="134">
          <cell r="AA134">
            <v>25.2773475567237</v>
          </cell>
        </row>
        <row r="135">
          <cell r="A135">
            <v>508</v>
          </cell>
        </row>
        <row r="135">
          <cell r="J135">
            <v>9249.44678497381</v>
          </cell>
        </row>
        <row r="135">
          <cell r="Q135">
            <v>41.0773773193359</v>
          </cell>
          <cell r="R135">
            <v>40.7618408203125</v>
          </cell>
          <cell r="S135">
            <v>0</v>
          </cell>
          <cell r="T135">
            <v>53.8189468383789</v>
          </cell>
        </row>
        <row r="135">
          <cell r="W135">
            <v>2255.13703785272</v>
          </cell>
        </row>
        <row r="135">
          <cell r="AA135">
            <v>24.1666290615661</v>
          </cell>
        </row>
        <row r="136">
          <cell r="A136">
            <v>509</v>
          </cell>
        </row>
        <row r="136">
          <cell r="J136">
            <v>9329.59014174806</v>
          </cell>
        </row>
        <row r="136">
          <cell r="Q136">
            <v>8.47565841674805</v>
          </cell>
          <cell r="R136">
            <v>8.15832328796387</v>
          </cell>
          <cell r="S136">
            <v>0</v>
          </cell>
          <cell r="T136">
            <v>56.6969985961914</v>
          </cell>
        </row>
        <row r="136">
          <cell r="W136">
            <v>2264.38100980374</v>
          </cell>
        </row>
        <row r="136">
          <cell r="AA136">
            <v>24.2660634537905</v>
          </cell>
        </row>
        <row r="137">
          <cell r="A137">
            <v>510</v>
          </cell>
        </row>
        <row r="137">
          <cell r="J137">
            <v>9307.14903978162</v>
          </cell>
        </row>
        <row r="137">
          <cell r="Q137">
            <v>15.4182844161987</v>
          </cell>
          <cell r="R137">
            <v>15.0855808258057</v>
          </cell>
          <cell r="S137">
            <v>0</v>
          </cell>
          <cell r="T137">
            <v>56.5807266235352</v>
          </cell>
        </row>
        <row r="137">
          <cell r="W137">
            <v>2317.36647436253</v>
          </cell>
        </row>
        <row r="137">
          <cell r="AA137">
            <v>24.4702331180704</v>
          </cell>
        </row>
        <row r="138">
          <cell r="A138">
            <v>511</v>
          </cell>
        </row>
        <row r="138">
          <cell r="J138">
            <v>9282.0236247043</v>
          </cell>
        </row>
        <row r="138">
          <cell r="Q138">
            <v>45.4195861816406</v>
          </cell>
          <cell r="R138">
            <v>45.0438270568848</v>
          </cell>
          <cell r="S138">
            <v>0</v>
          </cell>
          <cell r="T138">
            <v>51.4218482971191</v>
          </cell>
        </row>
        <row r="138">
          <cell r="W138">
            <v>2576.17336790062</v>
          </cell>
        </row>
        <row r="138">
          <cell r="AA138">
            <v>26.507438097847</v>
          </cell>
        </row>
        <row r="139">
          <cell r="A139">
            <v>512</v>
          </cell>
        </row>
        <row r="139">
          <cell r="J139">
            <v>9152.72303919006</v>
          </cell>
        </row>
        <row r="139">
          <cell r="Q139">
            <v>27.0824794769287</v>
          </cell>
          <cell r="R139">
            <v>26.731481552124</v>
          </cell>
          <cell r="S139">
            <v>0</v>
          </cell>
          <cell r="T139">
            <v>51.4955673217773</v>
          </cell>
        </row>
        <row r="139">
          <cell r="W139">
            <v>2653.14671667907</v>
          </cell>
        </row>
        <row r="139">
          <cell r="AA139">
            <v>26.8433569872918</v>
          </cell>
        </row>
        <row r="140">
          <cell r="A140">
            <v>513</v>
          </cell>
        </row>
        <row r="140">
          <cell r="J140">
            <v>9782.92832402454</v>
          </cell>
        </row>
        <row r="140">
          <cell r="Q140">
            <v>8.58522033691406</v>
          </cell>
          <cell r="R140">
            <v>8.25854206085205</v>
          </cell>
          <cell r="S140">
            <v>0</v>
          </cell>
          <cell r="T140">
            <v>51.3904800415039</v>
          </cell>
        </row>
        <row r="140">
          <cell r="W140">
            <v>2811.87018813694</v>
          </cell>
        </row>
        <row r="140">
          <cell r="AA140">
            <v>28.0632962577048</v>
          </cell>
        </row>
        <row r="141">
          <cell r="A141">
            <v>514</v>
          </cell>
        </row>
        <row r="141">
          <cell r="J141">
            <v>9912.70937458725</v>
          </cell>
        </row>
        <row r="141">
          <cell r="Q141">
            <v>30.4470024108887</v>
          </cell>
          <cell r="R141">
            <v>30.134614944458</v>
          </cell>
          <cell r="S141">
            <v>0</v>
          </cell>
          <cell r="T141">
            <v>51.2096557617188</v>
          </cell>
        </row>
        <row r="141">
          <cell r="W141">
            <v>2676.65572284073</v>
          </cell>
        </row>
        <row r="141">
          <cell r="AA141">
            <v>27.1904715624371</v>
          </cell>
        </row>
        <row r="142">
          <cell r="A142">
            <v>515</v>
          </cell>
        </row>
        <row r="142">
          <cell r="J142">
            <v>9440.66377524365</v>
          </cell>
        </row>
        <row r="142">
          <cell r="Q142">
            <v>6.70992612838745</v>
          </cell>
          <cell r="R142">
            <v>6.43606328964233</v>
          </cell>
          <cell r="S142">
            <v>0</v>
          </cell>
          <cell r="T142">
            <v>61.5046653747559</v>
          </cell>
        </row>
        <row r="142">
          <cell r="W142">
            <v>2521.6682944872</v>
          </cell>
        </row>
        <row r="142">
          <cell r="AA142">
            <v>25.9529937169534</v>
          </cell>
        </row>
        <row r="143">
          <cell r="A143">
            <v>516</v>
          </cell>
        </row>
        <row r="143">
          <cell r="J143">
            <v>9526.16540277634</v>
          </cell>
        </row>
        <row r="143">
          <cell r="Q143">
            <v>14.1591291427612</v>
          </cell>
          <cell r="R143">
            <v>13.8433446884155</v>
          </cell>
          <cell r="S143">
            <v>0</v>
          </cell>
          <cell r="T143">
            <v>61.5195960998535</v>
          </cell>
        </row>
        <row r="143">
          <cell r="W143">
            <v>2422.9804601543</v>
          </cell>
        </row>
        <row r="143">
          <cell r="AA143">
            <v>25.5368130832425</v>
          </cell>
        </row>
        <row r="144">
          <cell r="A144">
            <v>517</v>
          </cell>
        </row>
        <row r="144">
          <cell r="J144">
            <v>9640.37617395596</v>
          </cell>
        </row>
        <row r="144">
          <cell r="Q144">
            <v>48.3152732849121</v>
          </cell>
          <cell r="R144">
            <v>48.3103485107422</v>
          </cell>
          <cell r="S144">
            <v>0</v>
          </cell>
          <cell r="T144">
            <v>58.3756904602051</v>
          </cell>
        </row>
        <row r="144">
          <cell r="W144">
            <v>2451.89768876232</v>
          </cell>
        </row>
        <row r="144">
          <cell r="AA144">
            <v>25.7359248392854</v>
          </cell>
        </row>
        <row r="145">
          <cell r="A145">
            <v>518</v>
          </cell>
        </row>
        <row r="145">
          <cell r="J145">
            <v>9617.69612615625</v>
          </cell>
        </row>
        <row r="145">
          <cell r="Q145">
            <v>12.951602935791</v>
          </cell>
          <cell r="R145">
            <v>12.666633605957</v>
          </cell>
          <cell r="S145">
            <v>0</v>
          </cell>
          <cell r="T145">
            <v>58.4623107910156</v>
          </cell>
        </row>
        <row r="145">
          <cell r="W145">
            <v>2363.76321305328</v>
          </cell>
        </row>
        <row r="145">
          <cell r="AA145">
            <v>25.2469036740235</v>
          </cell>
        </row>
        <row r="146">
          <cell r="A146">
            <v>519</v>
          </cell>
        </row>
        <row r="146">
          <cell r="J146">
            <v>9261.46992081344</v>
          </cell>
        </row>
        <row r="146">
          <cell r="Q146">
            <v>24.3977851867676</v>
          </cell>
          <cell r="R146">
            <v>24.0829658508301</v>
          </cell>
          <cell r="S146">
            <v>0</v>
          </cell>
          <cell r="T146">
            <v>58.386116027832</v>
          </cell>
        </row>
        <row r="146">
          <cell r="W146">
            <v>2089.20339674765</v>
          </cell>
        </row>
        <row r="146">
          <cell r="AA146">
            <v>23.3544718553946</v>
          </cell>
        </row>
        <row r="147">
          <cell r="A147">
            <v>520</v>
          </cell>
        </row>
        <row r="147">
          <cell r="J147">
            <v>8985.8006355519</v>
          </cell>
        </row>
        <row r="147">
          <cell r="Q147">
            <v>9.81820201873779</v>
          </cell>
          <cell r="R147">
            <v>1.18913316726685</v>
          </cell>
          <cell r="S147">
            <v>0</v>
          </cell>
          <cell r="T147">
            <v>54.3725090026855</v>
          </cell>
        </row>
        <row r="147">
          <cell r="W147">
            <v>2203.31136984157</v>
          </cell>
        </row>
        <row r="147">
          <cell r="AA147">
            <v>23.661391998548</v>
          </cell>
        </row>
        <row r="148">
          <cell r="A148">
            <v>521</v>
          </cell>
        </row>
        <row r="148">
          <cell r="J148">
            <v>9548.79304199452</v>
          </cell>
        </row>
        <row r="148">
          <cell r="Q148">
            <v>12.576099395752</v>
          </cell>
          <cell r="R148">
            <v>12.0340976715088</v>
          </cell>
          <cell r="S148">
            <v>0</v>
          </cell>
          <cell r="T148">
            <v>51.4386253356934</v>
          </cell>
        </row>
        <row r="148">
          <cell r="W148">
            <v>3384.98401202636</v>
          </cell>
        </row>
        <row r="148">
          <cell r="AA148">
            <v>32.8554264732637</v>
          </cell>
        </row>
        <row r="149">
          <cell r="A149">
            <v>522</v>
          </cell>
        </row>
        <row r="149">
          <cell r="J149">
            <v>10869.138023488</v>
          </cell>
        </row>
        <row r="149">
          <cell r="Q149">
            <v>16.9907398223877</v>
          </cell>
          <cell r="R149">
            <v>8.87330150604248</v>
          </cell>
          <cell r="S149">
            <v>0</v>
          </cell>
          <cell r="T149">
            <v>51.3694458007813</v>
          </cell>
        </row>
        <row r="149">
          <cell r="W149">
            <v>7806.23283661107</v>
          </cell>
        </row>
        <row r="149">
          <cell r="AA149">
            <v>60.4145588440326</v>
          </cell>
        </row>
        <row r="150">
          <cell r="A150">
            <v>523</v>
          </cell>
        </row>
        <row r="150">
          <cell r="J150">
            <v>10784.1478350646</v>
          </cell>
        </row>
        <row r="150">
          <cell r="Q150">
            <v>37.7908401489258</v>
          </cell>
          <cell r="R150">
            <v>37.0826110839844</v>
          </cell>
          <cell r="S150">
            <v>0</v>
          </cell>
          <cell r="T150">
            <v>51.5615692138672</v>
          </cell>
        </row>
        <row r="150">
          <cell r="W150">
            <v>8257.35796182517</v>
          </cell>
        </row>
        <row r="150">
          <cell r="AA150">
            <v>63.081532663171</v>
          </cell>
        </row>
        <row r="151">
          <cell r="A151">
            <v>524</v>
          </cell>
        </row>
        <row r="151">
          <cell r="J151">
            <v>9829.7876809897</v>
          </cell>
        </row>
        <row r="151">
          <cell r="Q151">
            <v>12.1198043823242</v>
          </cell>
          <cell r="R151">
            <v>11.4484596252441</v>
          </cell>
          <cell r="S151">
            <v>0</v>
          </cell>
          <cell r="T151">
            <v>53.927734375</v>
          </cell>
        </row>
        <row r="151">
          <cell r="W151">
            <v>7460.14999445998</v>
          </cell>
        </row>
        <row r="151">
          <cell r="AA151">
            <v>57.4981166517018</v>
          </cell>
        </row>
        <row r="152">
          <cell r="A152">
            <v>525</v>
          </cell>
        </row>
        <row r="152">
          <cell r="J152">
            <v>9278.69285754276</v>
          </cell>
        </row>
        <row r="152">
          <cell r="Q152">
            <v>45.8457145690918</v>
          </cell>
          <cell r="R152">
            <v>45.3186378479004</v>
          </cell>
          <cell r="S152">
            <v>0</v>
          </cell>
          <cell r="T152">
            <v>53.7875480651855</v>
          </cell>
        </row>
        <row r="152">
          <cell r="W152">
            <v>6803.54401925433</v>
          </cell>
        </row>
        <row r="152">
          <cell r="AA152">
            <v>53.0452844237469</v>
          </cell>
        </row>
        <row r="153">
          <cell r="A153">
            <v>526</v>
          </cell>
        </row>
        <row r="153">
          <cell r="J153">
            <v>9811.05314531054</v>
          </cell>
        </row>
        <row r="153">
          <cell r="Q153">
            <v>46.8198661804199</v>
          </cell>
          <cell r="R153">
            <v>46.8575286865234</v>
          </cell>
          <cell r="S153">
            <v>0</v>
          </cell>
          <cell r="T153">
            <v>55.339038848877</v>
          </cell>
        </row>
        <row r="153">
          <cell r="W153">
            <v>6572.85393491904</v>
          </cell>
        </row>
        <row r="153">
          <cell r="AA153">
            <v>51.8211740421405</v>
          </cell>
        </row>
        <row r="154">
          <cell r="A154">
            <v>527</v>
          </cell>
        </row>
        <row r="154">
          <cell r="J154">
            <v>9613.45386126076</v>
          </cell>
        </row>
        <row r="154">
          <cell r="Q154">
            <v>11.0859222412109</v>
          </cell>
          <cell r="R154">
            <v>10.7709703445435</v>
          </cell>
          <cell r="S154">
            <v>0</v>
          </cell>
          <cell r="T154">
            <v>50.3093414306641</v>
          </cell>
        </row>
        <row r="154">
          <cell r="W154">
            <v>2863.48813940613</v>
          </cell>
        </row>
        <row r="154">
          <cell r="AA154">
            <v>26.9458521592778</v>
          </cell>
        </row>
        <row r="155">
          <cell r="A155">
            <v>528</v>
          </cell>
        </row>
        <row r="155">
          <cell r="J155">
            <v>9557.23358254049</v>
          </cell>
        </row>
        <row r="155">
          <cell r="Q155">
            <v>22.0146827697754</v>
          </cell>
          <cell r="R155">
            <v>21.7660045623779</v>
          </cell>
          <cell r="S155">
            <v>0</v>
          </cell>
          <cell r="T155">
            <v>50.3325424194336</v>
          </cell>
        </row>
        <row r="155">
          <cell r="W155">
            <v>1885.31403583176</v>
          </cell>
        </row>
        <row r="155">
          <cell r="AA155">
            <v>21.5724925212189</v>
          </cell>
        </row>
        <row r="156">
          <cell r="A156">
            <v>529</v>
          </cell>
        </row>
        <row r="156">
          <cell r="J156">
            <v>9666.74546050896</v>
          </cell>
        </row>
        <row r="156">
          <cell r="Q156">
            <v>37.6613349914551</v>
          </cell>
          <cell r="R156">
            <v>37.397403717041</v>
          </cell>
          <cell r="S156">
            <v>0</v>
          </cell>
          <cell r="T156">
            <v>51.3065071105957</v>
          </cell>
        </row>
        <row r="156">
          <cell r="W156">
            <v>1976.73078614617</v>
          </cell>
        </row>
        <row r="156">
          <cell r="AA156">
            <v>22.3783487233111</v>
          </cell>
        </row>
        <row r="157">
          <cell r="A157">
            <v>530</v>
          </cell>
        </row>
        <row r="157">
          <cell r="J157">
            <v>9471.15324771727</v>
          </cell>
        </row>
        <row r="157">
          <cell r="Q157">
            <v>10.9699974060059</v>
          </cell>
          <cell r="R157">
            <v>8.82209968566895</v>
          </cell>
          <cell r="S157">
            <v>0</v>
          </cell>
          <cell r="T157">
            <v>53.0582695007324</v>
          </cell>
        </row>
        <row r="157">
          <cell r="W157">
            <v>1936.39321785062</v>
          </cell>
        </row>
        <row r="157">
          <cell r="AA157">
            <v>22.129852064033</v>
          </cell>
        </row>
        <row r="158">
          <cell r="A158">
            <v>531</v>
          </cell>
        </row>
        <row r="158">
          <cell r="J158">
            <v>9324.64131261071</v>
          </cell>
        </row>
        <row r="158">
          <cell r="Q158">
            <v>15.2393522262573</v>
          </cell>
          <cell r="R158">
            <v>14.9522590637207</v>
          </cell>
          <cell r="S158">
            <v>0</v>
          </cell>
          <cell r="T158">
            <v>53.0943603515625</v>
          </cell>
        </row>
        <row r="158">
          <cell r="W158">
            <v>1745.85248978191</v>
          </cell>
        </row>
        <row r="158">
          <cell r="AA158">
            <v>21.12688376214</v>
          </cell>
        </row>
        <row r="159">
          <cell r="A159">
            <v>601</v>
          </cell>
        </row>
        <row r="159">
          <cell r="J159">
            <v>9485.21998802501</v>
          </cell>
        </row>
        <row r="159">
          <cell r="Q159">
            <v>18.5466995239258</v>
          </cell>
          <cell r="R159">
            <v>18.2385959625244</v>
          </cell>
          <cell r="S159">
            <v>0</v>
          </cell>
          <cell r="T159">
            <v>53.0305824279785</v>
          </cell>
        </row>
        <row r="159">
          <cell r="W159">
            <v>1925.38902343669</v>
          </cell>
        </row>
        <row r="159">
          <cell r="AA159">
            <v>22.0709445093643</v>
          </cell>
        </row>
        <row r="160">
          <cell r="A160">
            <v>602</v>
          </cell>
        </row>
        <row r="160">
          <cell r="J160">
            <v>9618.84075745698</v>
          </cell>
        </row>
        <row r="160">
          <cell r="Q160">
            <v>21.6860504150391</v>
          </cell>
          <cell r="R160">
            <v>21.3802928924561</v>
          </cell>
          <cell r="S160">
            <v>0</v>
          </cell>
          <cell r="T160">
            <v>53.0625915527344</v>
          </cell>
        </row>
        <row r="160">
          <cell r="W160">
            <v>1923.21078826076</v>
          </cell>
        </row>
        <row r="160">
          <cell r="AA160">
            <v>22.2837465130141</v>
          </cell>
        </row>
        <row r="161">
          <cell r="A161">
            <v>603</v>
          </cell>
        </row>
        <row r="161">
          <cell r="J161">
            <v>9475.2473603732</v>
          </cell>
        </row>
        <row r="161">
          <cell r="Q161">
            <v>10.2626466751099</v>
          </cell>
          <cell r="R161">
            <v>5.47790288925171</v>
          </cell>
          <cell r="S161">
            <v>0</v>
          </cell>
          <cell r="T161">
            <v>51.4789962768555</v>
          </cell>
        </row>
        <row r="161">
          <cell r="W161">
            <v>1986.86528380307</v>
          </cell>
        </row>
        <row r="161">
          <cell r="AA161">
            <v>22.4818665673413</v>
          </cell>
        </row>
        <row r="162">
          <cell r="A162">
            <v>604</v>
          </cell>
        </row>
        <row r="162">
          <cell r="J162">
            <v>9178.84384614682</v>
          </cell>
        </row>
        <row r="162">
          <cell r="Q162">
            <v>11.3242521286011</v>
          </cell>
          <cell r="R162">
            <v>6.86595249176025</v>
          </cell>
          <cell r="S162">
            <v>0</v>
          </cell>
          <cell r="T162">
            <v>48.4648628234863</v>
          </cell>
        </row>
        <row r="162">
          <cell r="W162">
            <v>1405.50353734965</v>
          </cell>
        </row>
        <row r="162">
          <cell r="AA162">
            <v>18.9447440161712</v>
          </cell>
        </row>
        <row r="163">
          <cell r="A163">
            <v>605</v>
          </cell>
        </row>
        <row r="163">
          <cell r="J163">
            <v>9439.05082762459</v>
          </cell>
        </row>
        <row r="163">
          <cell r="Q163">
            <v>26.8891048431396</v>
          </cell>
          <cell r="R163">
            <v>26.6486282348633</v>
          </cell>
          <cell r="S163">
            <v>0</v>
          </cell>
          <cell r="T163">
            <v>48.4784736633301</v>
          </cell>
        </row>
        <row r="163">
          <cell r="W163">
            <v>1295.19077363068</v>
          </cell>
        </row>
        <row r="163">
          <cell r="AA163">
            <v>18.8635990620434</v>
          </cell>
        </row>
        <row r="164">
          <cell r="A164">
            <v>606</v>
          </cell>
        </row>
        <row r="164">
          <cell r="J164">
            <v>9332.91450207519</v>
          </cell>
        </row>
        <row r="164">
          <cell r="Q164">
            <v>32.6083106994629</v>
          </cell>
          <cell r="R164">
            <v>31.3149719238281</v>
          </cell>
          <cell r="S164">
            <v>0</v>
          </cell>
          <cell r="T164">
            <v>48.5327529907227</v>
          </cell>
        </row>
        <row r="164">
          <cell r="W164">
            <v>1770.24255248363</v>
          </cell>
        </row>
        <row r="164">
          <cell r="AA164">
            <v>21.7391599031591</v>
          </cell>
        </row>
        <row r="165">
          <cell r="A165">
            <v>607</v>
          </cell>
        </row>
        <row r="165">
          <cell r="J165">
            <v>9481.36099679317</v>
          </cell>
        </row>
        <row r="165">
          <cell r="Q165">
            <v>41.6508865356445</v>
          </cell>
          <cell r="R165">
            <v>32.9180603027344</v>
          </cell>
          <cell r="S165">
            <v>0</v>
          </cell>
          <cell r="T165">
            <v>48.5478019714355</v>
          </cell>
        </row>
        <row r="165">
          <cell r="W165">
            <v>1826.9382255052</v>
          </cell>
        </row>
        <row r="165">
          <cell r="AA165">
            <v>21.8283340460633</v>
          </cell>
        </row>
        <row r="166">
          <cell r="A166">
            <v>608</v>
          </cell>
        </row>
        <row r="166">
          <cell r="J166">
            <v>9193.73932395439</v>
          </cell>
        </row>
        <row r="166">
          <cell r="Q166">
            <v>5.65795469284058</v>
          </cell>
          <cell r="R166">
            <v>3.81711721420288</v>
          </cell>
          <cell r="S166">
            <v>0</v>
          </cell>
          <cell r="T166">
            <v>54.4857482910156</v>
          </cell>
        </row>
        <row r="166">
          <cell r="W166">
            <v>1826.31214158537</v>
          </cell>
        </row>
        <row r="166">
          <cell r="AA166">
            <v>21.5265042848756</v>
          </cell>
        </row>
        <row r="167">
          <cell r="A167">
            <v>609</v>
          </cell>
        </row>
        <row r="167">
          <cell r="J167">
            <v>9019.06026503816</v>
          </cell>
        </row>
        <row r="167">
          <cell r="Q167">
            <v>10.6018590927124</v>
          </cell>
          <cell r="R167">
            <v>10.3246221542358</v>
          </cell>
          <cell r="S167">
            <v>0</v>
          </cell>
          <cell r="T167">
            <v>54.400447845459</v>
          </cell>
        </row>
        <row r="167">
          <cell r="W167">
            <v>1855.07720896027</v>
          </cell>
        </row>
        <row r="167">
          <cell r="AA167">
            <v>21.8328782286487</v>
          </cell>
        </row>
        <row r="168">
          <cell r="A168">
            <v>610</v>
          </cell>
        </row>
        <row r="168">
          <cell r="J168">
            <v>9347.01319774946</v>
          </cell>
        </row>
        <row r="168">
          <cell r="Q168">
            <v>7.4067268371582</v>
          </cell>
          <cell r="R168">
            <v>7.13223028182983</v>
          </cell>
          <cell r="S168">
            <v>0</v>
          </cell>
          <cell r="T168">
            <v>50.2208595275879</v>
          </cell>
        </row>
        <row r="168">
          <cell r="W168">
            <v>2010.40095309524</v>
          </cell>
        </row>
        <row r="168">
          <cell r="AA168">
            <v>22.6383590425434</v>
          </cell>
        </row>
        <row r="169">
          <cell r="A169">
            <v>611</v>
          </cell>
        </row>
        <row r="169">
          <cell r="J169">
            <v>9311.77614827589</v>
          </cell>
        </row>
        <row r="169">
          <cell r="Q169">
            <v>27.160120010376</v>
          </cell>
          <cell r="R169">
            <v>26.8744106292725</v>
          </cell>
          <cell r="S169">
            <v>0</v>
          </cell>
          <cell r="T169">
            <v>50.2780952453613</v>
          </cell>
        </row>
        <row r="169">
          <cell r="W169">
            <v>1987.44286387088</v>
          </cell>
        </row>
        <row r="169">
          <cell r="AA169">
            <v>22.4693815099221</v>
          </cell>
        </row>
        <row r="170">
          <cell r="A170">
            <v>612</v>
          </cell>
        </row>
        <row r="170">
          <cell r="J170">
            <v>9223.99437192471</v>
          </cell>
        </row>
        <row r="170">
          <cell r="Q170">
            <v>10.5804271697998</v>
          </cell>
          <cell r="R170">
            <v>10.2814683914185</v>
          </cell>
          <cell r="S170">
            <v>0</v>
          </cell>
          <cell r="T170">
            <v>50.5042152404785</v>
          </cell>
        </row>
        <row r="170">
          <cell r="W170">
            <v>1983.15979517544</v>
          </cell>
        </row>
        <row r="170">
          <cell r="AA170">
            <v>22.2652476983742</v>
          </cell>
        </row>
        <row r="171">
          <cell r="A171">
            <v>613</v>
          </cell>
        </row>
        <row r="171">
          <cell r="J171">
            <v>9138.40939020361</v>
          </cell>
        </row>
        <row r="171">
          <cell r="Q171">
            <v>15.875376701355</v>
          </cell>
          <cell r="R171">
            <v>15.5891103744507</v>
          </cell>
          <cell r="S171">
            <v>0</v>
          </cell>
          <cell r="T171">
            <v>50.4596481323242</v>
          </cell>
        </row>
        <row r="171">
          <cell r="W171">
            <v>1785.54693883637</v>
          </cell>
        </row>
        <row r="171">
          <cell r="AA171">
            <v>21.1598082276023</v>
          </cell>
        </row>
        <row r="172">
          <cell r="A172">
            <v>614</v>
          </cell>
        </row>
        <row r="172">
          <cell r="J172">
            <v>9442.82392879452</v>
          </cell>
        </row>
        <row r="172">
          <cell r="Q172">
            <v>9.71825122833252</v>
          </cell>
          <cell r="R172">
            <v>9.43703937530518</v>
          </cell>
          <cell r="S172">
            <v>0</v>
          </cell>
          <cell r="T172">
            <v>49.518383026123</v>
          </cell>
        </row>
        <row r="172">
          <cell r="W172">
            <v>1967.91018000304</v>
          </cell>
        </row>
        <row r="172">
          <cell r="AA172">
            <v>22.4574124261948</v>
          </cell>
        </row>
        <row r="173">
          <cell r="A173">
            <v>615</v>
          </cell>
        </row>
        <row r="173">
          <cell r="J173">
            <v>10595.8465609524</v>
          </cell>
        </row>
        <row r="173">
          <cell r="Q173">
            <v>20.7391033172607</v>
          </cell>
          <cell r="R173">
            <v>20.103401184082</v>
          </cell>
          <cell r="S173">
            <v>0</v>
          </cell>
          <cell r="T173">
            <v>49.5181617736816</v>
          </cell>
        </row>
        <row r="173">
          <cell r="W173">
            <v>3638.33619783309</v>
          </cell>
        </row>
        <row r="173">
          <cell r="AA173">
            <v>34.6570628509701</v>
          </cell>
        </row>
        <row r="174">
          <cell r="A174">
            <v>616</v>
          </cell>
        </row>
        <row r="174">
          <cell r="J174">
            <v>14017.8324150606</v>
          </cell>
        </row>
        <row r="174">
          <cell r="Q174">
            <v>26.5438060760498</v>
          </cell>
          <cell r="R174">
            <v>25.6673755645752</v>
          </cell>
          <cell r="S174">
            <v>0</v>
          </cell>
          <cell r="T174">
            <v>49.4973106384277</v>
          </cell>
        </row>
        <row r="174">
          <cell r="W174">
            <v>8666.01234012728</v>
          </cell>
        </row>
        <row r="174">
          <cell r="AA174">
            <v>79.5478962376354</v>
          </cell>
        </row>
        <row r="175">
          <cell r="A175">
            <v>617</v>
          </cell>
        </row>
        <row r="175">
          <cell r="J175">
            <v>13291.7051606571</v>
          </cell>
        </row>
        <row r="175">
          <cell r="Q175">
            <v>46.7329750061035</v>
          </cell>
          <cell r="R175">
            <v>46.7247924804688</v>
          </cell>
          <cell r="S175">
            <v>0</v>
          </cell>
          <cell r="T175">
            <v>50.6628150939941</v>
          </cell>
        </row>
        <row r="175">
          <cell r="W175">
            <v>10111.6492529366</v>
          </cell>
        </row>
        <row r="175">
          <cell r="AA175">
            <v>89.0296940927899</v>
          </cell>
        </row>
        <row r="176">
          <cell r="A176">
            <v>618</v>
          </cell>
        </row>
        <row r="176">
          <cell r="J176">
            <v>12486.4471957763</v>
          </cell>
        </row>
        <row r="176">
          <cell r="Q176">
            <v>10.514256477356</v>
          </cell>
          <cell r="R176">
            <v>9.43346786499023</v>
          </cell>
          <cell r="S176">
            <v>0</v>
          </cell>
          <cell r="T176">
            <v>50.6796531677246</v>
          </cell>
        </row>
        <row r="176">
          <cell r="W176">
            <v>8756.61333136331</v>
          </cell>
        </row>
        <row r="176">
          <cell r="AA176">
            <v>79.6101902013354</v>
          </cell>
        </row>
        <row r="177">
          <cell r="A177">
            <v>619</v>
          </cell>
        </row>
        <row r="177">
          <cell r="J177">
            <v>10991.6576532347</v>
          </cell>
        </row>
        <row r="177">
          <cell r="Q177">
            <v>30.3681964874268</v>
          </cell>
          <cell r="R177">
            <v>29.7137966156006</v>
          </cell>
          <cell r="S177">
            <v>0</v>
          </cell>
          <cell r="T177">
            <v>50.616756439209</v>
          </cell>
        </row>
        <row r="177">
          <cell r="W177">
            <v>6824.69240572779</v>
          </cell>
        </row>
        <row r="177">
          <cell r="AA177">
            <v>65.8218480240786</v>
          </cell>
        </row>
        <row r="178">
          <cell r="A178">
            <v>620</v>
          </cell>
        </row>
        <row r="178">
          <cell r="J178">
            <v>9767.80527976349</v>
          </cell>
        </row>
        <row r="178">
          <cell r="Q178">
            <v>7.75760173797607</v>
          </cell>
          <cell r="R178">
            <v>7.42819452285767</v>
          </cell>
          <cell r="S178">
            <v>0</v>
          </cell>
          <cell r="T178">
            <v>50.0962905883789</v>
          </cell>
        </row>
        <row r="178">
          <cell r="W178">
            <v>5343.78507812374</v>
          </cell>
        </row>
        <row r="178">
          <cell r="AA178">
            <v>56.0031848429475</v>
          </cell>
        </row>
        <row r="179">
          <cell r="A179">
            <v>621</v>
          </cell>
        </row>
        <row r="179">
          <cell r="J179">
            <v>9346.13719075193</v>
          </cell>
        </row>
        <row r="179">
          <cell r="Q179">
            <v>18.974681854248</v>
          </cell>
          <cell r="R179">
            <v>18.6861267089844</v>
          </cell>
          <cell r="S179">
            <v>0</v>
          </cell>
          <cell r="T179">
            <v>50.0303649902344</v>
          </cell>
        </row>
        <row r="179">
          <cell r="W179">
            <v>3812.61278221925</v>
          </cell>
        </row>
        <row r="179">
          <cell r="AA179">
            <v>47.954591512704</v>
          </cell>
        </row>
        <row r="180">
          <cell r="A180">
            <v>622</v>
          </cell>
        </row>
        <row r="180">
          <cell r="J180">
            <v>10150.9087721068</v>
          </cell>
        </row>
        <row r="180">
          <cell r="Q180">
            <v>40.8565979003906</v>
          </cell>
          <cell r="R180">
            <v>40.5788497924805</v>
          </cell>
          <cell r="S180">
            <v>0</v>
          </cell>
          <cell r="T180">
            <v>50.0635986328125</v>
          </cell>
        </row>
        <row r="180">
          <cell r="W180">
            <v>2729.77276569001</v>
          </cell>
        </row>
        <row r="180">
          <cell r="AA180">
            <v>37.1548738007685</v>
          </cell>
        </row>
        <row r="181">
          <cell r="A181">
            <v>623</v>
          </cell>
        </row>
        <row r="181">
          <cell r="J181">
            <v>9917.34896865993</v>
          </cell>
        </row>
        <row r="181">
          <cell r="Q181">
            <v>4.67371368408203</v>
          </cell>
          <cell r="R181">
            <v>4.38068437576294</v>
          </cell>
          <cell r="S181">
            <v>0</v>
          </cell>
          <cell r="T181">
            <v>53.8807029724121</v>
          </cell>
        </row>
        <row r="181">
          <cell r="W181">
            <v>2547.91597119644</v>
          </cell>
        </row>
        <row r="181">
          <cell r="AA181">
            <v>36.1312264633945</v>
          </cell>
        </row>
        <row r="182">
          <cell r="A182">
            <v>624</v>
          </cell>
        </row>
        <row r="182">
          <cell r="J182">
            <v>10418.4808488646</v>
          </cell>
        </row>
        <row r="182">
          <cell r="Q182">
            <v>9.59789943695068</v>
          </cell>
          <cell r="R182">
            <v>9.32050609588623</v>
          </cell>
          <cell r="S182">
            <v>0</v>
          </cell>
          <cell r="T182">
            <v>54.0824508666992</v>
          </cell>
        </row>
        <row r="182">
          <cell r="W182">
            <v>2489.30558612053</v>
          </cell>
        </row>
        <row r="182">
          <cell r="AA182">
            <v>35.7466567374884</v>
          </cell>
        </row>
        <row r="183">
          <cell r="A183">
            <v>625</v>
          </cell>
        </row>
        <row r="183">
          <cell r="J183">
            <v>10348.0018884414</v>
          </cell>
        </row>
        <row r="183">
          <cell r="Q183">
            <v>21.9940757751465</v>
          </cell>
          <cell r="R183">
            <v>21.7290439605713</v>
          </cell>
          <cell r="S183">
            <v>0</v>
          </cell>
          <cell r="T183">
            <v>54.0606994628906</v>
          </cell>
        </row>
        <row r="183">
          <cell r="W183">
            <v>2421.32530462925</v>
          </cell>
        </row>
        <row r="183">
          <cell r="AA183">
            <v>35.602426912048</v>
          </cell>
        </row>
        <row r="184">
          <cell r="A184">
            <v>626</v>
          </cell>
        </row>
        <row r="184">
          <cell r="J184">
            <v>9953.66420810583</v>
          </cell>
        </row>
        <row r="184">
          <cell r="Q184">
            <v>5.95243501663208</v>
          </cell>
          <cell r="R184">
            <v>5.56830167770386</v>
          </cell>
          <cell r="S184">
            <v>0</v>
          </cell>
          <cell r="T184">
            <v>53.0196914672852</v>
          </cell>
        </row>
        <row r="184">
          <cell r="W184">
            <v>2018.53636880959</v>
          </cell>
        </row>
        <row r="184">
          <cell r="AA184">
            <v>33.1330503992483</v>
          </cell>
        </row>
        <row r="185">
          <cell r="A185">
            <v>627</v>
          </cell>
        </row>
        <row r="185">
          <cell r="J185">
            <v>9778.80564774045</v>
          </cell>
        </row>
        <row r="185">
          <cell r="Q185">
            <v>25.5310592651367</v>
          </cell>
          <cell r="R185">
            <v>25.2654285430908</v>
          </cell>
          <cell r="S185">
            <v>0</v>
          </cell>
          <cell r="T185">
            <v>52.9485359191895</v>
          </cell>
        </row>
        <row r="185">
          <cell r="W185">
            <v>1917.81194155981</v>
          </cell>
        </row>
        <row r="185">
          <cell r="AA185">
            <v>32.4474798111179</v>
          </cell>
        </row>
        <row r="186">
          <cell r="A186">
            <v>628</v>
          </cell>
        </row>
        <row r="186">
          <cell r="J186">
            <v>9625.81671132607</v>
          </cell>
        </row>
        <row r="186">
          <cell r="Q186">
            <v>31.1590061187744</v>
          </cell>
          <cell r="R186">
            <v>30.8930053710938</v>
          </cell>
          <cell r="S186">
            <v>0</v>
          </cell>
          <cell r="T186">
            <v>52.8620872497559</v>
          </cell>
        </row>
        <row r="186">
          <cell r="W186">
            <v>1922.35545415382</v>
          </cell>
        </row>
        <row r="186">
          <cell r="AA186">
            <v>32.9137940554171</v>
          </cell>
        </row>
        <row r="187">
          <cell r="A187">
            <v>629</v>
          </cell>
        </row>
        <row r="187">
          <cell r="J187">
            <v>9722.29115165642</v>
          </cell>
        </row>
        <row r="187">
          <cell r="Q187">
            <v>10.1306018829346</v>
          </cell>
          <cell r="R187">
            <v>9.86166381835937</v>
          </cell>
          <cell r="S187">
            <v>0</v>
          </cell>
          <cell r="T187">
            <v>55.3382873535156</v>
          </cell>
        </row>
        <row r="187">
          <cell r="W187">
            <v>2014.72475315194</v>
          </cell>
        </row>
        <row r="187">
          <cell r="AA187">
            <v>33.3340728827708</v>
          </cell>
        </row>
        <row r="188">
          <cell r="A188">
            <v>630</v>
          </cell>
        </row>
        <row r="188">
          <cell r="J188">
            <v>10619.9214450603</v>
          </cell>
        </row>
        <row r="188">
          <cell r="Q188">
            <v>15.2958908081055</v>
          </cell>
          <cell r="R188">
            <v>15.016619682312</v>
          </cell>
          <cell r="S188">
            <v>0</v>
          </cell>
          <cell r="T188">
            <v>55.3466796875</v>
          </cell>
        </row>
        <row r="188">
          <cell r="W188">
            <v>2547.96314883521</v>
          </cell>
        </row>
        <row r="188">
          <cell r="AA188">
            <v>37.2478146356645</v>
          </cell>
        </row>
        <row r="189">
          <cell r="A189">
            <v>701</v>
          </cell>
        </row>
        <row r="189">
          <cell r="J189">
            <v>9983.39663638676</v>
          </cell>
        </row>
        <row r="189">
          <cell r="Q189">
            <v>7.05280256271362</v>
          </cell>
          <cell r="R189">
            <v>5.98150587081909</v>
          </cell>
          <cell r="S189">
            <v>0</v>
          </cell>
          <cell r="T189">
            <v>51.3181266784668</v>
          </cell>
        </row>
        <row r="189">
          <cell r="W189">
            <v>4597.54216020158</v>
          </cell>
        </row>
        <row r="189">
          <cell r="AA189">
            <v>54.3408180276793</v>
          </cell>
        </row>
        <row r="190">
          <cell r="A190">
            <v>702</v>
          </cell>
        </row>
        <row r="190">
          <cell r="J190">
            <v>9527.40889728909</v>
          </cell>
        </row>
        <row r="190">
          <cell r="Q190">
            <v>23.1307334899902</v>
          </cell>
          <cell r="R190">
            <v>10.5592422485352</v>
          </cell>
          <cell r="S190">
            <v>0</v>
          </cell>
          <cell r="T190">
            <v>48.6601867675781</v>
          </cell>
        </row>
        <row r="190">
          <cell r="W190">
            <v>5225.28933709984</v>
          </cell>
        </row>
        <row r="190">
          <cell r="AA190">
            <v>56.0173444719288</v>
          </cell>
        </row>
        <row r="191">
          <cell r="A191">
            <v>703</v>
          </cell>
        </row>
        <row r="191">
          <cell r="J191">
            <v>10199.8023469573</v>
          </cell>
        </row>
        <row r="191">
          <cell r="Q191">
            <v>34.9535369873047</v>
          </cell>
          <cell r="R191">
            <v>34.4745903015137</v>
          </cell>
          <cell r="S191">
            <v>0</v>
          </cell>
          <cell r="T191">
            <v>48.851203918457</v>
          </cell>
        </row>
        <row r="191">
          <cell r="W191">
            <v>6098.32998156983</v>
          </cell>
        </row>
        <row r="191">
          <cell r="AA191">
            <v>61.8960853004024</v>
          </cell>
        </row>
        <row r="192">
          <cell r="A192">
            <v>704</v>
          </cell>
        </row>
        <row r="192">
          <cell r="J192">
            <v>9952.58613956824</v>
          </cell>
        </row>
        <row r="192">
          <cell r="Q192">
            <v>13.0871019363403</v>
          </cell>
          <cell r="R192">
            <v>12.6055364608765</v>
          </cell>
          <cell r="S192">
            <v>0</v>
          </cell>
          <cell r="T192">
            <v>52.0973052978516</v>
          </cell>
        </row>
        <row r="192">
          <cell r="W192">
            <v>6369.09994268415</v>
          </cell>
        </row>
        <row r="192">
          <cell r="AA192">
            <v>63.2622388801786</v>
          </cell>
        </row>
        <row r="193">
          <cell r="A193">
            <v>705</v>
          </cell>
        </row>
        <row r="193">
          <cell r="J193">
            <v>10457.0055682523</v>
          </cell>
        </row>
        <row r="193">
          <cell r="Q193">
            <v>10.2062759399414</v>
          </cell>
          <cell r="R193">
            <v>9.50451946258545</v>
          </cell>
          <cell r="S193">
            <v>0</v>
          </cell>
          <cell r="T193">
            <v>47.9589500427246</v>
          </cell>
        </row>
        <row r="193">
          <cell r="W193">
            <v>6730.66858506489</v>
          </cell>
        </row>
        <row r="193">
          <cell r="AA193">
            <v>66.0392055968578</v>
          </cell>
        </row>
        <row r="194">
          <cell r="A194">
            <v>706</v>
          </cell>
        </row>
        <row r="194">
          <cell r="J194">
            <v>11142.3462926264</v>
          </cell>
        </row>
        <row r="194">
          <cell r="Q194">
            <v>32.3097610473633</v>
          </cell>
          <cell r="R194">
            <v>31.5693054199219</v>
          </cell>
          <cell r="S194">
            <v>0</v>
          </cell>
          <cell r="T194">
            <v>47.9673881530762</v>
          </cell>
        </row>
        <row r="194">
          <cell r="W194">
            <v>7451.54798093189</v>
          </cell>
        </row>
        <row r="194">
          <cell r="AA194">
            <v>71.7588981853855</v>
          </cell>
        </row>
        <row r="195">
          <cell r="A195">
            <v>707</v>
          </cell>
        </row>
        <row r="195">
          <cell r="J195">
            <v>11076.4980069113</v>
          </cell>
        </row>
        <row r="195">
          <cell r="Q195">
            <v>5.13389825820923</v>
          </cell>
          <cell r="R195">
            <v>4.53725481033325</v>
          </cell>
          <cell r="S195">
            <v>0</v>
          </cell>
          <cell r="T195">
            <v>50.7126159667969</v>
          </cell>
        </row>
        <row r="195">
          <cell r="W195">
            <v>6963.83148990935</v>
          </cell>
        </row>
        <row r="195">
          <cell r="AA195">
            <v>65.9808516471922</v>
          </cell>
        </row>
        <row r="196">
          <cell r="A196">
            <v>708</v>
          </cell>
        </row>
        <row r="196">
          <cell r="J196">
            <v>9932.03028022922</v>
          </cell>
        </row>
        <row r="196">
          <cell r="Q196">
            <v>6.54674816131592</v>
          </cell>
          <cell r="R196">
            <v>5.75296688079834</v>
          </cell>
          <cell r="S196">
            <v>0</v>
          </cell>
          <cell r="T196">
            <v>48.158763885498</v>
          </cell>
        </row>
        <row r="196">
          <cell r="W196">
            <v>4147.55098593973</v>
          </cell>
        </row>
        <row r="196">
          <cell r="AA196">
            <v>45.5046722616028</v>
          </cell>
        </row>
        <row r="197">
          <cell r="A197">
            <v>709</v>
          </cell>
        </row>
        <row r="197">
          <cell r="J197">
            <v>10176.2413701677</v>
          </cell>
        </row>
        <row r="197">
          <cell r="Q197">
            <v>17.6066226959229</v>
          </cell>
          <cell r="R197">
            <v>17.2934417724609</v>
          </cell>
          <cell r="S197">
            <v>0</v>
          </cell>
          <cell r="T197">
            <v>48.1695404052734</v>
          </cell>
        </row>
        <row r="197">
          <cell r="W197">
            <v>3799.75805865857</v>
          </cell>
        </row>
        <row r="197">
          <cell r="AA197">
            <v>43.5082772176053</v>
          </cell>
        </row>
        <row r="198">
          <cell r="A198">
            <v>710</v>
          </cell>
        </row>
        <row r="198">
          <cell r="J198">
            <v>10460.6956799324</v>
          </cell>
        </row>
        <row r="198">
          <cell r="Q198">
            <v>36.9471588134766</v>
          </cell>
          <cell r="R198">
            <v>36.6701011657715</v>
          </cell>
          <cell r="S198">
            <v>0</v>
          </cell>
          <cell r="T198">
            <v>49.7002143859863</v>
          </cell>
        </row>
        <row r="198">
          <cell r="W198">
            <v>4094.8462301858</v>
          </cell>
        </row>
        <row r="198">
          <cell r="AA198">
            <v>46.2236181114348</v>
          </cell>
        </row>
        <row r="199">
          <cell r="A199">
            <v>711</v>
          </cell>
        </row>
        <row r="199">
          <cell r="J199">
            <v>10349.5296513108</v>
          </cell>
        </row>
        <row r="199">
          <cell r="Q199">
            <v>8.15369987487793</v>
          </cell>
          <cell r="R199">
            <v>7.78610706329346</v>
          </cell>
          <cell r="S199">
            <v>0</v>
          </cell>
          <cell r="T199">
            <v>49.6030502319336</v>
          </cell>
        </row>
        <row r="199">
          <cell r="W199">
            <v>3943.96776406851</v>
          </cell>
        </row>
        <row r="199">
          <cell r="AA199">
            <v>45.6157579714621</v>
          </cell>
        </row>
        <row r="200">
          <cell r="A200">
            <v>712</v>
          </cell>
        </row>
        <row r="200">
          <cell r="J200">
            <v>13034.0435620771</v>
          </cell>
        </row>
        <row r="200">
          <cell r="Q200">
            <v>31.0797958374023</v>
          </cell>
          <cell r="R200">
            <v>30.275505065918</v>
          </cell>
          <cell r="S200">
            <v>0</v>
          </cell>
          <cell r="T200">
            <v>49.7026824951172</v>
          </cell>
        </row>
        <row r="200">
          <cell r="W200">
            <v>8530.50908161166</v>
          </cell>
        </row>
        <row r="200">
          <cell r="AA200">
            <v>79.7335880337654</v>
          </cell>
        </row>
        <row r="201">
          <cell r="A201">
            <v>713</v>
          </cell>
        </row>
        <row r="201">
          <cell r="J201">
            <v>12704.3975655567</v>
          </cell>
        </row>
        <row r="201">
          <cell r="Q201">
            <v>50.7604827880859</v>
          </cell>
          <cell r="R201">
            <v>50.7712364196777</v>
          </cell>
          <cell r="S201">
            <v>0</v>
          </cell>
          <cell r="T201">
            <v>51.9516792297363</v>
          </cell>
        </row>
        <row r="201">
          <cell r="W201">
            <v>8482.98158471028</v>
          </cell>
        </row>
        <row r="201">
          <cell r="AA201">
            <v>78.5060509105616</v>
          </cell>
        </row>
        <row r="202">
          <cell r="A202">
            <v>714</v>
          </cell>
        </row>
        <row r="202">
          <cell r="J202">
            <v>13326.2901469273</v>
          </cell>
        </row>
        <row r="202">
          <cell r="Q202">
            <v>20.1915607452393</v>
          </cell>
          <cell r="R202">
            <v>19.3591003417969</v>
          </cell>
          <cell r="S202">
            <v>0</v>
          </cell>
          <cell r="T202">
            <v>52.070556640625</v>
          </cell>
        </row>
        <row r="202">
          <cell r="W202">
            <v>8637.88015183186</v>
          </cell>
        </row>
        <row r="202">
          <cell r="AA202">
            <v>79.5771656359995</v>
          </cell>
        </row>
        <row r="203">
          <cell r="A203">
            <v>715</v>
          </cell>
        </row>
        <row r="203">
          <cell r="J203">
            <v>13187.9255577293</v>
          </cell>
        </row>
        <row r="203">
          <cell r="Q203">
            <v>34.7389335632324</v>
          </cell>
          <cell r="R203">
            <v>33.9586639404297</v>
          </cell>
          <cell r="S203">
            <v>0</v>
          </cell>
          <cell r="T203">
            <v>54.0874557495117</v>
          </cell>
        </row>
        <row r="203">
          <cell r="W203">
            <v>8829.68049830094</v>
          </cell>
        </row>
        <row r="203">
          <cell r="AA203">
            <v>80.7008668194297</v>
          </cell>
        </row>
        <row r="204">
          <cell r="A204">
            <v>716</v>
          </cell>
        </row>
        <row r="204">
          <cell r="J204">
            <v>11600.9538419435</v>
          </cell>
        </row>
        <row r="204">
          <cell r="Q204">
            <v>9.15490436553955</v>
          </cell>
          <cell r="R204">
            <v>8.76851463317871</v>
          </cell>
          <cell r="S204">
            <v>0</v>
          </cell>
          <cell r="T204">
            <v>58.2832565307617</v>
          </cell>
        </row>
        <row r="204">
          <cell r="W204">
            <v>6841.94125342647</v>
          </cell>
        </row>
        <row r="204">
          <cell r="AA204">
            <v>65.5658431989339</v>
          </cell>
        </row>
        <row r="205">
          <cell r="A205">
            <v>717</v>
          </cell>
        </row>
        <row r="205">
          <cell r="J205">
            <v>9512.42130550359</v>
          </cell>
        </row>
        <row r="205">
          <cell r="Q205">
            <v>7.87121534347534</v>
          </cell>
          <cell r="R205">
            <v>5.84416961669922</v>
          </cell>
          <cell r="S205">
            <v>0</v>
          </cell>
          <cell r="T205">
            <v>52.2266654968262</v>
          </cell>
        </row>
        <row r="205">
          <cell r="W205">
            <v>3953.94485321414</v>
          </cell>
        </row>
        <row r="205">
          <cell r="AA205">
            <v>45.4543117563205</v>
          </cell>
        </row>
        <row r="206">
          <cell r="A206">
            <v>718</v>
          </cell>
        </row>
        <row r="206">
          <cell r="J206">
            <v>9344.03721227149</v>
          </cell>
        </row>
        <row r="206">
          <cell r="Q206">
            <v>18.8897743225098</v>
          </cell>
          <cell r="R206">
            <v>18.56005859375</v>
          </cell>
          <cell r="S206">
            <v>0</v>
          </cell>
          <cell r="T206">
            <v>52.1989974975586</v>
          </cell>
        </row>
        <row r="206">
          <cell r="W206">
            <v>4014.39776816954</v>
          </cell>
        </row>
        <row r="206">
          <cell r="AA206">
            <v>45.6754241642479</v>
          </cell>
        </row>
        <row r="207">
          <cell r="A207">
            <v>719</v>
          </cell>
        </row>
        <row r="207">
          <cell r="J207">
            <v>9244.23907176299</v>
          </cell>
        </row>
        <row r="207">
          <cell r="Q207">
            <v>46.5564041137695</v>
          </cell>
          <cell r="R207">
            <v>42.5986289978027</v>
          </cell>
          <cell r="S207">
            <v>0</v>
          </cell>
          <cell r="T207">
            <v>52.1482734680176</v>
          </cell>
        </row>
        <row r="207">
          <cell r="W207">
            <v>4116.59105797499</v>
          </cell>
        </row>
        <row r="207">
          <cell r="AA207">
            <v>45.9092107871884</v>
          </cell>
        </row>
        <row r="208">
          <cell r="A208">
            <v>720</v>
          </cell>
        </row>
        <row r="208">
          <cell r="J208">
            <v>9419.38891030366</v>
          </cell>
        </row>
        <row r="208">
          <cell r="Q208">
            <v>44.3312606811523</v>
          </cell>
          <cell r="R208">
            <v>43.2822265625</v>
          </cell>
          <cell r="S208">
            <v>0</v>
          </cell>
          <cell r="T208">
            <v>55.1178817749023</v>
          </cell>
        </row>
        <row r="208">
          <cell r="W208">
            <v>4001.45125405844</v>
          </cell>
        </row>
        <row r="208">
          <cell r="AA208">
            <v>45.2268511445385</v>
          </cell>
        </row>
        <row r="209">
          <cell r="A209">
            <v>721</v>
          </cell>
        </row>
        <row r="209">
          <cell r="J209">
            <v>9461.93175748738</v>
          </cell>
        </row>
        <row r="209">
          <cell r="Q209">
            <v>15.8445806503296</v>
          </cell>
          <cell r="R209">
            <v>15.4859943389893</v>
          </cell>
          <cell r="S209">
            <v>0</v>
          </cell>
          <cell r="T209">
            <v>55.2364234924316</v>
          </cell>
        </row>
        <row r="209">
          <cell r="W209">
            <v>3963.82844687138</v>
          </cell>
        </row>
        <row r="209">
          <cell r="AA209">
            <v>45.1282692091896</v>
          </cell>
        </row>
        <row r="210">
          <cell r="A210">
            <v>722</v>
          </cell>
        </row>
        <row r="210">
          <cell r="J210">
            <v>9597.3378137634</v>
          </cell>
        </row>
        <row r="210">
          <cell r="Q210">
            <v>50.0435943603516</v>
          </cell>
          <cell r="R210">
            <v>50.0616188049316</v>
          </cell>
          <cell r="S210">
            <v>0</v>
          </cell>
          <cell r="T210">
            <v>53.070198059082</v>
          </cell>
        </row>
        <row r="210">
          <cell r="W210">
            <v>4021.35455870428</v>
          </cell>
        </row>
        <row r="210">
          <cell r="AA210">
            <v>45.485450718055</v>
          </cell>
        </row>
        <row r="211">
          <cell r="A211">
            <v>723</v>
          </cell>
        </row>
        <row r="211">
          <cell r="J211">
            <v>9713.7746183959</v>
          </cell>
        </row>
        <row r="211">
          <cell r="Q211">
            <v>12.6200914382935</v>
          </cell>
          <cell r="R211">
            <v>12.2481269836426</v>
          </cell>
          <cell r="S211">
            <v>0</v>
          </cell>
          <cell r="T211">
            <v>49.6484794616699</v>
          </cell>
        </row>
        <row r="211">
          <cell r="W211">
            <v>4234.32793150983</v>
          </cell>
        </row>
        <row r="211">
          <cell r="AA211">
            <v>46.9946415888886</v>
          </cell>
        </row>
        <row r="212">
          <cell r="A212">
            <v>724</v>
          </cell>
        </row>
        <row r="212">
          <cell r="J212">
            <v>11247.5685969167</v>
          </cell>
        </row>
        <row r="212">
          <cell r="Q212">
            <v>12.7276620864868</v>
          </cell>
          <cell r="R212">
            <v>11.6846952438354</v>
          </cell>
          <cell r="S212">
            <v>0</v>
          </cell>
          <cell r="T212">
            <v>49.6882514953613</v>
          </cell>
        </row>
        <row r="212">
          <cell r="W212">
            <v>7686.68825424632</v>
          </cell>
        </row>
        <row r="212">
          <cell r="AA212">
            <v>71.6691417185593</v>
          </cell>
        </row>
        <row r="213">
          <cell r="A213">
            <v>725</v>
          </cell>
        </row>
        <row r="213">
          <cell r="J213">
            <v>12015.2413331889</v>
          </cell>
        </row>
        <row r="213">
          <cell r="Q213">
            <v>21.9967803955078</v>
          </cell>
          <cell r="R213">
            <v>21.2702255249023</v>
          </cell>
          <cell r="S213">
            <v>0</v>
          </cell>
          <cell r="T213">
            <v>53.1041831970215</v>
          </cell>
        </row>
        <row r="213">
          <cell r="W213">
            <v>8310.22074544494</v>
          </cell>
        </row>
        <row r="213">
          <cell r="AA213">
            <v>76.7044417697887</v>
          </cell>
        </row>
        <row r="214">
          <cell r="A214">
            <v>726</v>
          </cell>
        </row>
        <row r="214">
          <cell r="J214">
            <v>12354.7708138081</v>
          </cell>
        </row>
        <row r="214">
          <cell r="Q214">
            <v>11.3204889297485</v>
          </cell>
          <cell r="R214">
            <v>9.0061092376709</v>
          </cell>
          <cell r="S214">
            <v>0</v>
          </cell>
          <cell r="T214">
            <v>55.3766136169434</v>
          </cell>
        </row>
        <row r="214">
          <cell r="W214">
            <v>8753.04958106569</v>
          </cell>
        </row>
        <row r="214">
          <cell r="AA214">
            <v>79.5368022531633</v>
          </cell>
        </row>
        <row r="215">
          <cell r="A215">
            <v>727</v>
          </cell>
        </row>
        <row r="215">
          <cell r="J215">
            <v>13229.6772647524</v>
          </cell>
        </row>
        <row r="215">
          <cell r="Q215">
            <v>20.3673400878906</v>
          </cell>
          <cell r="R215">
            <v>19.4913368225098</v>
          </cell>
          <cell r="S215">
            <v>0</v>
          </cell>
          <cell r="T215">
            <v>55.4372100830078</v>
          </cell>
        </row>
        <row r="215">
          <cell r="W215">
            <v>8836.14319029955</v>
          </cell>
        </row>
        <row r="215">
          <cell r="AA215">
            <v>81.2099088518098</v>
          </cell>
        </row>
        <row r="216">
          <cell r="A216">
            <v>728</v>
          </cell>
        </row>
        <row r="216">
          <cell r="J216">
            <v>11905.0884070264</v>
          </cell>
        </row>
        <row r="216">
          <cell r="Q216">
            <v>6.69983386993408</v>
          </cell>
          <cell r="R216">
            <v>6.18708372116089</v>
          </cell>
          <cell r="S216">
            <v>0</v>
          </cell>
          <cell r="T216">
            <v>53.7189064025879</v>
          </cell>
        </row>
        <row r="216">
          <cell r="W216">
            <v>7301.22634950191</v>
          </cell>
        </row>
        <row r="216">
          <cell r="AA216">
            <v>69.2242848411647</v>
          </cell>
        </row>
        <row r="217">
          <cell r="A217">
            <v>729</v>
          </cell>
        </row>
        <row r="217">
          <cell r="J217">
            <v>9335.24101011907</v>
          </cell>
        </row>
        <row r="217">
          <cell r="Q217">
            <v>17.8320159912109</v>
          </cell>
          <cell r="R217">
            <v>17.5129222869873</v>
          </cell>
          <cell r="S217">
            <v>0</v>
          </cell>
          <cell r="T217">
            <v>53.7037200927734</v>
          </cell>
        </row>
        <row r="217">
          <cell r="W217">
            <v>3713.57383460339</v>
          </cell>
        </row>
        <row r="217">
          <cell r="AA217">
            <v>44.3151914906714</v>
          </cell>
        </row>
        <row r="218">
          <cell r="A218">
            <v>730</v>
          </cell>
        </row>
        <row r="218">
          <cell r="J218">
            <v>9284.49482494052</v>
          </cell>
        </row>
        <row r="218">
          <cell r="Q218">
            <v>26.3481159210205</v>
          </cell>
          <cell r="R218">
            <v>26.0139904022217</v>
          </cell>
          <cell r="S218">
            <v>0</v>
          </cell>
          <cell r="T218">
            <v>53.6528167724609</v>
          </cell>
        </row>
        <row r="218">
          <cell r="W218">
            <v>3729.11221209962</v>
          </cell>
        </row>
        <row r="218">
          <cell r="AA218">
            <v>44.1004382505578</v>
          </cell>
        </row>
        <row r="219">
          <cell r="A219">
            <v>731</v>
          </cell>
        </row>
        <row r="219">
          <cell r="J219">
            <v>8844.80191676079</v>
          </cell>
        </row>
        <row r="219">
          <cell r="Q219">
            <v>11.9301557540894</v>
          </cell>
          <cell r="R219">
            <v>11.5651245117187</v>
          </cell>
          <cell r="S219">
            <v>0</v>
          </cell>
          <cell r="T219">
            <v>51.1207885742188</v>
          </cell>
        </row>
        <row r="219">
          <cell r="W219">
            <v>3836.46966508944</v>
          </cell>
        </row>
        <row r="219">
          <cell r="AA219">
            <v>44.7332721118865</v>
          </cell>
        </row>
        <row r="220">
          <cell r="A220">
            <v>801</v>
          </cell>
        </row>
        <row r="220">
          <cell r="J220">
            <v>9530.53647735434</v>
          </cell>
        </row>
        <row r="220">
          <cell r="Q220">
            <v>25.0737819671631</v>
          </cell>
          <cell r="R220">
            <v>24.7448406219482</v>
          </cell>
          <cell r="S220">
            <v>0</v>
          </cell>
          <cell r="T220">
            <v>51.125</v>
          </cell>
        </row>
        <row r="220">
          <cell r="W220">
            <v>4416.38675712593</v>
          </cell>
        </row>
        <row r="220">
          <cell r="AA220">
            <v>48.6829225050902</v>
          </cell>
        </row>
        <row r="221">
          <cell r="A221">
            <v>802</v>
          </cell>
        </row>
        <row r="221">
          <cell r="J221">
            <v>9786.58384504028</v>
          </cell>
        </row>
        <row r="221">
          <cell r="Q221">
            <v>6.7844352722168</v>
          </cell>
          <cell r="R221">
            <v>6.42767477035522</v>
          </cell>
          <cell r="S221">
            <v>0</v>
          </cell>
          <cell r="T221">
            <v>48.9922294616699</v>
          </cell>
        </row>
        <row r="221">
          <cell r="W221">
            <v>4549.15909075226</v>
          </cell>
        </row>
        <row r="221">
          <cell r="AA221">
            <v>49.6279366421669</v>
          </cell>
        </row>
        <row r="222">
          <cell r="A222">
            <v>803</v>
          </cell>
        </row>
        <row r="222">
          <cell r="J222">
            <v>11911.8488298108</v>
          </cell>
        </row>
        <row r="222">
          <cell r="Q222">
            <v>30.8592643737793</v>
          </cell>
          <cell r="R222">
            <v>30.1126441955566</v>
          </cell>
          <cell r="S222">
            <v>0</v>
          </cell>
          <cell r="T222">
            <v>49.2738380432129</v>
          </cell>
        </row>
        <row r="222">
          <cell r="W222">
            <v>8035.83391467209</v>
          </cell>
        </row>
        <row r="222">
          <cell r="AA222">
            <v>73.6220440986132</v>
          </cell>
        </row>
        <row r="223">
          <cell r="A223">
            <v>804</v>
          </cell>
        </row>
        <row r="223">
          <cell r="J223">
            <v>11573.3086352368</v>
          </cell>
        </row>
        <row r="223">
          <cell r="Q223">
            <v>23.1560401916504</v>
          </cell>
          <cell r="R223">
            <v>22.6557865142822</v>
          </cell>
          <cell r="S223">
            <v>0</v>
          </cell>
          <cell r="T223">
            <v>59.0936241149902</v>
          </cell>
        </row>
        <row r="223">
          <cell r="W223">
            <v>7777.69991182463</v>
          </cell>
        </row>
        <row r="223">
          <cell r="AA223">
            <v>72.303005269973</v>
          </cell>
        </row>
        <row r="224">
          <cell r="A224">
            <v>805</v>
          </cell>
        </row>
        <row r="224">
          <cell r="J224">
            <v>10171.7575327874</v>
          </cell>
        </row>
        <row r="224">
          <cell r="Q224">
            <v>48.9530143737793</v>
          </cell>
          <cell r="R224">
            <v>48.9622993469238</v>
          </cell>
          <cell r="S224">
            <v>0</v>
          </cell>
          <cell r="T224">
            <v>60.4888458251953</v>
          </cell>
        </row>
        <row r="224">
          <cell r="W224">
            <v>5912.02110301192</v>
          </cell>
        </row>
        <row r="224">
          <cell r="AA224">
            <v>59.5870724270941</v>
          </cell>
        </row>
        <row r="225">
          <cell r="A225">
            <v>806</v>
          </cell>
        </row>
        <row r="225">
          <cell r="J225">
            <v>9841.97447017123</v>
          </cell>
        </row>
        <row r="225">
          <cell r="Q225">
            <v>45.6988868713379</v>
          </cell>
          <cell r="R225">
            <v>45.2545318603516</v>
          </cell>
          <cell r="S225">
            <v>0</v>
          </cell>
          <cell r="T225">
            <v>57.248218536377</v>
          </cell>
        </row>
        <row r="225">
          <cell r="W225">
            <v>5942.27423888987</v>
          </cell>
        </row>
        <row r="225">
          <cell r="AA225">
            <v>59.8801144844697</v>
          </cell>
        </row>
        <row r="226">
          <cell r="A226">
            <v>807</v>
          </cell>
        </row>
        <row r="226">
          <cell r="J226">
            <v>9364.61840951895</v>
          </cell>
        </row>
        <row r="226">
          <cell r="Q226">
            <v>49.0792274475098</v>
          </cell>
          <cell r="R226">
            <v>49.0865478515625</v>
          </cell>
          <cell r="S226">
            <v>0</v>
          </cell>
          <cell r="T226">
            <v>50.7064933776855</v>
          </cell>
        </row>
        <row r="226">
          <cell r="W226">
            <v>3874.30461636841</v>
          </cell>
        </row>
        <row r="226">
          <cell r="AA226">
            <v>44.862110598907</v>
          </cell>
        </row>
        <row r="227">
          <cell r="A227">
            <v>808</v>
          </cell>
        </row>
        <row r="227">
          <cell r="J227">
            <v>10003.8515462349</v>
          </cell>
        </row>
        <row r="227">
          <cell r="Q227">
            <v>18.8986911773682</v>
          </cell>
          <cell r="R227">
            <v>18.5700988769531</v>
          </cell>
          <cell r="S227">
            <v>0</v>
          </cell>
          <cell r="T227">
            <v>50.6546592712402</v>
          </cell>
        </row>
        <row r="227">
          <cell r="W227">
            <v>3404.77550515815</v>
          </cell>
        </row>
        <row r="227">
          <cell r="AA227">
            <v>42.6829906231203</v>
          </cell>
        </row>
        <row r="228">
          <cell r="A228">
            <v>809</v>
          </cell>
        </row>
        <row r="228">
          <cell r="J228">
            <v>13160.0319207057</v>
          </cell>
        </row>
        <row r="228">
          <cell r="Q228">
            <v>29.9499092102051</v>
          </cell>
          <cell r="R228">
            <v>29.0378303527832</v>
          </cell>
          <cell r="S228">
            <v>0</v>
          </cell>
          <cell r="T228">
            <v>50.6281471252441</v>
          </cell>
        </row>
        <row r="228">
          <cell r="W228">
            <v>9264.13881080289</v>
          </cell>
        </row>
        <row r="228">
          <cell r="AA228">
            <v>85.5257037600299</v>
          </cell>
        </row>
        <row r="229">
          <cell r="A229">
            <v>810</v>
          </cell>
        </row>
        <row r="229">
          <cell r="J229">
            <v>13415.2049837663</v>
          </cell>
        </row>
        <row r="229">
          <cell r="Q229">
            <v>24.579273223877</v>
          </cell>
          <cell r="R229">
            <v>23.681022644043</v>
          </cell>
          <cell r="S229">
            <v>0</v>
          </cell>
          <cell r="T229">
            <v>54.4772987365723</v>
          </cell>
        </row>
        <row r="229">
          <cell r="W229">
            <v>9558.57365581431</v>
          </cell>
        </row>
        <row r="229">
          <cell r="AA229">
            <v>87.4813543393026</v>
          </cell>
        </row>
        <row r="230">
          <cell r="A230">
            <v>811</v>
          </cell>
        </row>
        <row r="230">
          <cell r="J230">
            <v>12286.6174029698</v>
          </cell>
        </row>
        <row r="230">
          <cell r="Q230">
            <v>48.6745948791504</v>
          </cell>
          <cell r="R230">
            <v>48.6869430541992</v>
          </cell>
          <cell r="S230">
            <v>0</v>
          </cell>
          <cell r="T230">
            <v>54.5074081420898</v>
          </cell>
        </row>
        <row r="230">
          <cell r="W230">
            <v>8418.45234132252</v>
          </cell>
        </row>
        <row r="230">
          <cell r="AA230">
            <v>78.7965524778232</v>
          </cell>
        </row>
        <row r="231">
          <cell r="A231">
            <v>812</v>
          </cell>
        </row>
        <row r="231">
          <cell r="J231">
            <v>11792.5139550786</v>
          </cell>
        </row>
        <row r="231">
          <cell r="Q231">
            <v>49.7839393615723</v>
          </cell>
          <cell r="R231">
            <v>49.8270492553711</v>
          </cell>
          <cell r="S231">
            <v>0</v>
          </cell>
          <cell r="T231">
            <v>57.3030281066895</v>
          </cell>
        </row>
        <row r="231">
          <cell r="W231">
            <v>8183.60438796812</v>
          </cell>
        </row>
        <row r="231">
          <cell r="AA231">
            <v>77.4586004850327</v>
          </cell>
        </row>
        <row r="232">
          <cell r="A232">
            <v>813</v>
          </cell>
        </row>
        <row r="232">
          <cell r="J232">
            <v>11992.934709217</v>
          </cell>
        </row>
        <row r="232">
          <cell r="Q232">
            <v>47.4023208618164</v>
          </cell>
          <cell r="R232">
            <v>47.3979797363281</v>
          </cell>
          <cell r="S232">
            <v>0</v>
          </cell>
          <cell r="T232">
            <v>50.4549102783203</v>
          </cell>
        </row>
        <row r="232">
          <cell r="W232">
            <v>8169.67940639911</v>
          </cell>
        </row>
        <row r="232">
          <cell r="AA232">
            <v>77.6344851916717</v>
          </cell>
        </row>
        <row r="233">
          <cell r="A233">
            <v>814</v>
          </cell>
        </row>
        <row r="233">
          <cell r="J233">
            <v>12031.6274355927</v>
          </cell>
        </row>
        <row r="233">
          <cell r="Q233">
            <v>13.5797777175903</v>
          </cell>
          <cell r="R233">
            <v>12.1971559524536</v>
          </cell>
          <cell r="S233">
            <v>0</v>
          </cell>
          <cell r="T233">
            <v>57.7538528442383</v>
          </cell>
        </row>
        <row r="233">
          <cell r="W233">
            <v>8195.86205962527</v>
          </cell>
        </row>
        <row r="233">
          <cell r="AA233">
            <v>77.7480262207172</v>
          </cell>
        </row>
        <row r="234">
          <cell r="A234">
            <v>815</v>
          </cell>
        </row>
        <row r="234">
          <cell r="J234">
            <v>12574.3277440634</v>
          </cell>
        </row>
        <row r="234">
          <cell r="Q234">
            <v>38.4478912353516</v>
          </cell>
          <cell r="R234">
            <v>37.7010307312012</v>
          </cell>
          <cell r="S234">
            <v>0</v>
          </cell>
          <cell r="T234">
            <v>57.7465591430664</v>
          </cell>
        </row>
        <row r="234">
          <cell r="W234">
            <v>8584.66488656095</v>
          </cell>
        </row>
        <row r="234">
          <cell r="AA234">
            <v>80.4703315197061</v>
          </cell>
        </row>
        <row r="235">
          <cell r="A235">
            <v>816</v>
          </cell>
        </row>
        <row r="235">
          <cell r="J235">
            <v>9692.87662623932</v>
          </cell>
        </row>
        <row r="235">
          <cell r="Q235">
            <v>35.5114517211914</v>
          </cell>
          <cell r="R235">
            <v>35.1776466369629</v>
          </cell>
          <cell r="S235">
            <v>0</v>
          </cell>
          <cell r="T235">
            <v>64.6050872802734</v>
          </cell>
        </row>
        <row r="235">
          <cell r="W235">
            <v>4562.15004813914</v>
          </cell>
        </row>
        <row r="235">
          <cell r="AA235">
            <v>50.1016614932471</v>
          </cell>
        </row>
        <row r="236">
          <cell r="A236">
            <v>817</v>
          </cell>
        </row>
        <row r="236">
          <cell r="J236">
            <v>9555.78719080174</v>
          </cell>
        </row>
        <row r="236">
          <cell r="Q236">
            <v>8.22709465026855</v>
          </cell>
          <cell r="R236">
            <v>7.18785953521729</v>
          </cell>
          <cell r="S236">
            <v>0</v>
          </cell>
          <cell r="T236">
            <v>68.3090133666992</v>
          </cell>
        </row>
        <row r="236">
          <cell r="W236">
            <v>3845.67108916085</v>
          </cell>
        </row>
        <row r="236">
          <cell r="AA236">
            <v>44.7653693491331</v>
          </cell>
        </row>
        <row r="237">
          <cell r="A237">
            <v>818</v>
          </cell>
        </row>
        <row r="237">
          <cell r="J237">
            <v>10159.7482169989</v>
          </cell>
        </row>
        <row r="237">
          <cell r="Q237">
            <v>24.5866985321045</v>
          </cell>
          <cell r="R237">
            <v>23.2298278808594</v>
          </cell>
          <cell r="S237">
            <v>0</v>
          </cell>
          <cell r="T237">
            <v>68.3939819335937</v>
          </cell>
        </row>
        <row r="237">
          <cell r="W237">
            <v>3698.8023252359</v>
          </cell>
        </row>
        <row r="237">
          <cell r="AA237">
            <v>44.7024514258408</v>
          </cell>
        </row>
        <row r="238">
          <cell r="A238">
            <v>819</v>
          </cell>
        </row>
        <row r="238">
          <cell r="J238">
            <v>10368.8953137392</v>
          </cell>
        </row>
        <row r="238">
          <cell r="Q238">
            <v>9.503493309021</v>
          </cell>
          <cell r="R238">
            <v>4.87005424499512</v>
          </cell>
          <cell r="S238">
            <v>0</v>
          </cell>
          <cell r="T238">
            <v>65.8715515136719</v>
          </cell>
        </row>
        <row r="238">
          <cell r="W238">
            <v>4073.6612641718</v>
          </cell>
        </row>
        <row r="238">
          <cell r="AA238">
            <v>47.1002791740101</v>
          </cell>
        </row>
        <row r="239">
          <cell r="A239">
            <v>820</v>
          </cell>
        </row>
        <row r="239">
          <cell r="J239">
            <v>12747.8907651722</v>
          </cell>
        </row>
        <row r="239">
          <cell r="Q239">
            <v>15.3915729522705</v>
          </cell>
          <cell r="R239">
            <v>14.3128299713135</v>
          </cell>
          <cell r="S239">
            <v>0</v>
          </cell>
          <cell r="T239">
            <v>63.5209045410156</v>
          </cell>
        </row>
        <row r="239">
          <cell r="W239">
            <v>8298.99831362975</v>
          </cell>
        </row>
        <row r="239">
          <cell r="AA239">
            <v>79.8864092667079</v>
          </cell>
        </row>
        <row r="240">
          <cell r="A240">
            <v>821</v>
          </cell>
        </row>
        <row r="240">
          <cell r="J240">
            <v>12616.1241662292</v>
          </cell>
        </row>
        <row r="240">
          <cell r="Q240">
            <v>10.1666965484619</v>
          </cell>
          <cell r="R240">
            <v>8.41764354705811</v>
          </cell>
          <cell r="S240">
            <v>0</v>
          </cell>
          <cell r="T240">
            <v>61.1320991516113</v>
          </cell>
        </row>
        <row r="240">
          <cell r="W240">
            <v>8579.19355972693</v>
          </cell>
        </row>
        <row r="240">
          <cell r="AA240">
            <v>81.1491248072176</v>
          </cell>
        </row>
        <row r="241">
          <cell r="A241">
            <v>822</v>
          </cell>
        </row>
        <row r="241">
          <cell r="J241">
            <v>12503.478707271</v>
          </cell>
        </row>
        <row r="241">
          <cell r="Q241">
            <v>8.56801891326904</v>
          </cell>
          <cell r="R241">
            <v>7.02229738235474</v>
          </cell>
          <cell r="S241">
            <v>0</v>
          </cell>
          <cell r="T241">
            <v>61.2353591918945</v>
          </cell>
        </row>
        <row r="241">
          <cell r="W241">
            <v>8528.80567647748</v>
          </cell>
        </row>
        <row r="241">
          <cell r="AA241">
            <v>81.1318003319766</v>
          </cell>
        </row>
        <row r="242">
          <cell r="A242">
            <v>823</v>
          </cell>
        </row>
        <row r="242">
          <cell r="J242">
            <v>12241.1121935149</v>
          </cell>
        </row>
        <row r="242">
          <cell r="Q242">
            <v>31.9483203887939</v>
          </cell>
          <cell r="R242">
            <v>31.2864875793457</v>
          </cell>
          <cell r="S242">
            <v>0</v>
          </cell>
          <cell r="T242">
            <v>61.0927886962891</v>
          </cell>
        </row>
        <row r="242">
          <cell r="W242">
            <v>8112.61482227609</v>
          </cell>
        </row>
        <row r="242">
          <cell r="AA242">
            <v>78.3070297186097</v>
          </cell>
        </row>
        <row r="243">
          <cell r="A243">
            <v>824</v>
          </cell>
        </row>
        <row r="243">
          <cell r="J243">
            <v>11549.6075940702</v>
          </cell>
        </row>
        <row r="243">
          <cell r="Q243">
            <v>50.1737976074219</v>
          </cell>
          <cell r="R243">
            <v>50.2029609680176</v>
          </cell>
          <cell r="S243">
            <v>0</v>
          </cell>
          <cell r="T243">
            <v>61.8871650695801</v>
          </cell>
        </row>
        <row r="243">
          <cell r="W243">
            <v>7532.96530782653</v>
          </cell>
        </row>
        <row r="243">
          <cell r="AA243">
            <v>74.5457500378292</v>
          </cell>
        </row>
        <row r="244">
          <cell r="A244">
            <v>825</v>
          </cell>
        </row>
        <row r="244">
          <cell r="J244">
            <v>11085.0778033436</v>
          </cell>
        </row>
        <row r="244">
          <cell r="Q244">
            <v>10.7421569824219</v>
          </cell>
          <cell r="R244">
            <v>4.48253679275513</v>
          </cell>
          <cell r="S244">
            <v>0</v>
          </cell>
          <cell r="T244">
            <v>61.6070518493652</v>
          </cell>
        </row>
        <row r="244">
          <cell r="W244">
            <v>7390.48969477432</v>
          </cell>
        </row>
        <row r="244">
          <cell r="AA244">
            <v>73.5542944351381</v>
          </cell>
        </row>
        <row r="245">
          <cell r="A245">
            <v>826</v>
          </cell>
        </row>
        <row r="245">
          <cell r="J245">
            <v>11534.5990645961</v>
          </cell>
        </row>
        <row r="245">
          <cell r="Q245">
            <v>43.3308143615723</v>
          </cell>
          <cell r="R245">
            <v>42.5848922729492</v>
          </cell>
          <cell r="S245">
            <v>0</v>
          </cell>
          <cell r="T245">
            <v>60.082405090332</v>
          </cell>
        </row>
        <row r="245">
          <cell r="W245">
            <v>7854.4731657325</v>
          </cell>
        </row>
        <row r="245">
          <cell r="AA245">
            <v>76.5367936843632</v>
          </cell>
        </row>
        <row r="246">
          <cell r="A246">
            <v>827</v>
          </cell>
        </row>
        <row r="246">
          <cell r="J246">
            <v>11658.8622181272</v>
          </cell>
        </row>
        <row r="246">
          <cell r="Q246">
            <v>13.0171728134155</v>
          </cell>
          <cell r="R246">
            <v>1.89611434936523</v>
          </cell>
          <cell r="S246">
            <v>0</v>
          </cell>
          <cell r="T246">
            <v>56.9909324645996</v>
          </cell>
        </row>
        <row r="246">
          <cell r="W246">
            <v>7804.37005723073</v>
          </cell>
        </row>
        <row r="246">
          <cell r="AA246">
            <v>76.0341589951923</v>
          </cell>
        </row>
        <row r="247">
          <cell r="A247">
            <v>828</v>
          </cell>
        </row>
        <row r="247">
          <cell r="J247">
            <v>10105.063253003</v>
          </cell>
        </row>
        <row r="247">
          <cell r="Q247">
            <v>25.5013561248779</v>
          </cell>
          <cell r="R247">
            <v>25.1142253875732</v>
          </cell>
          <cell r="S247">
            <v>0</v>
          </cell>
          <cell r="T247">
            <v>56.9227447509766</v>
          </cell>
        </row>
        <row r="247">
          <cell r="W247">
            <v>6004.18013126526</v>
          </cell>
        </row>
        <row r="247">
          <cell r="AA247">
            <v>62.3266605734192</v>
          </cell>
        </row>
        <row r="248">
          <cell r="A248">
            <v>829</v>
          </cell>
        </row>
        <row r="248">
          <cell r="J248">
            <v>9308.50915164918</v>
          </cell>
        </row>
        <row r="248">
          <cell r="Q248">
            <v>7.3326735496521</v>
          </cell>
          <cell r="R248">
            <v>6.89655447006226</v>
          </cell>
          <cell r="S248">
            <v>0</v>
          </cell>
          <cell r="T248">
            <v>54.6805763244629</v>
          </cell>
        </row>
        <row r="248">
          <cell r="W248">
            <v>4578.58578633125</v>
          </cell>
        </row>
        <row r="248">
          <cell r="AA248">
            <v>49.902940015371</v>
          </cell>
        </row>
        <row r="249">
          <cell r="A249">
            <v>830</v>
          </cell>
        </row>
        <row r="249">
          <cell r="J249">
            <v>9775.05283986121</v>
          </cell>
        </row>
        <row r="249">
          <cell r="Q249">
            <v>20.5483894348145</v>
          </cell>
          <cell r="R249">
            <v>20.1740455627441</v>
          </cell>
          <cell r="S249">
            <v>0</v>
          </cell>
          <cell r="T249">
            <v>54.9033737182617</v>
          </cell>
        </row>
        <row r="249">
          <cell r="W249">
            <v>4499.50450141799</v>
          </cell>
        </row>
        <row r="249">
          <cell r="AA249">
            <v>49.3377392627542</v>
          </cell>
        </row>
        <row r="250">
          <cell r="A250">
            <v>831</v>
          </cell>
        </row>
        <row r="250">
          <cell r="J250">
            <v>9355.77973138476</v>
          </cell>
        </row>
        <row r="250">
          <cell r="Q250">
            <v>10.1267852783203</v>
          </cell>
          <cell r="R250">
            <v>4.47428894042969</v>
          </cell>
          <cell r="S250">
            <v>0</v>
          </cell>
          <cell r="T250">
            <v>51.8162269592285</v>
          </cell>
        </row>
        <row r="250">
          <cell r="W250">
            <v>4642.92945270602</v>
          </cell>
        </row>
        <row r="250">
          <cell r="AA250">
            <v>50.0026034789603</v>
          </cell>
        </row>
        <row r="251">
          <cell r="A251">
            <v>901</v>
          </cell>
        </row>
        <row r="251">
          <cell r="J251">
            <v>9445.21667046465</v>
          </cell>
        </row>
        <row r="251">
          <cell r="Q251">
            <v>26.4267826080322</v>
          </cell>
          <cell r="R251">
            <v>26.0640525817871</v>
          </cell>
          <cell r="S251">
            <v>0</v>
          </cell>
          <cell r="T251">
            <v>51.6765937805176</v>
          </cell>
        </row>
        <row r="251">
          <cell r="W251">
            <v>4633.34162568422</v>
          </cell>
        </row>
        <row r="251">
          <cell r="AA251">
            <v>50.1430691651588</v>
          </cell>
        </row>
        <row r="252">
          <cell r="A252">
            <v>902</v>
          </cell>
        </row>
        <row r="252">
          <cell r="J252">
            <v>9601.98802951884</v>
          </cell>
        </row>
        <row r="252">
          <cell r="Q252">
            <v>46.205997467041</v>
          </cell>
          <cell r="R252">
            <v>45.9621238708496</v>
          </cell>
          <cell r="S252">
            <v>0</v>
          </cell>
          <cell r="T252">
            <v>50.0866775512695</v>
          </cell>
        </row>
        <row r="252">
          <cell r="W252">
            <v>4514.11170727447</v>
          </cell>
        </row>
        <row r="252">
          <cell r="AA252">
            <v>49.5512317871794</v>
          </cell>
        </row>
        <row r="253">
          <cell r="A253">
            <v>903</v>
          </cell>
        </row>
        <row r="253">
          <cell r="J253">
            <v>9464.58835861706</v>
          </cell>
        </row>
        <row r="253">
          <cell r="Q253">
            <v>32.2872848510742</v>
          </cell>
          <cell r="R253">
            <v>31.9405250549316</v>
          </cell>
          <cell r="S253">
            <v>0</v>
          </cell>
          <cell r="T253">
            <v>50.1576538085938</v>
          </cell>
        </row>
        <row r="253">
          <cell r="W253">
            <v>4303.6628956372</v>
          </cell>
        </row>
        <row r="253">
          <cell r="AA253">
            <v>48.0481787132554</v>
          </cell>
        </row>
        <row r="254">
          <cell r="A254">
            <v>904</v>
          </cell>
        </row>
        <row r="254">
          <cell r="J254">
            <v>9419.6753762527</v>
          </cell>
        </row>
        <row r="254">
          <cell r="Q254">
            <v>14.1337623596191</v>
          </cell>
          <cell r="R254">
            <v>12.5188760757446</v>
          </cell>
          <cell r="S254">
            <v>0</v>
          </cell>
          <cell r="T254">
            <v>51.4184989929199</v>
          </cell>
        </row>
        <row r="254">
          <cell r="W254">
            <v>4206.92881715884</v>
          </cell>
        </row>
        <row r="254">
          <cell r="AA254">
            <v>47.7709987920405</v>
          </cell>
        </row>
        <row r="255">
          <cell r="A255">
            <v>905</v>
          </cell>
        </row>
        <row r="255">
          <cell r="J255">
            <v>12418.8940802601</v>
          </cell>
        </row>
        <row r="255">
          <cell r="Q255">
            <v>9.92125225067139</v>
          </cell>
          <cell r="R255">
            <v>8.86917018890381</v>
          </cell>
          <cell r="S255">
            <v>0</v>
          </cell>
          <cell r="T255">
            <v>48.3602638244629</v>
          </cell>
        </row>
        <row r="255">
          <cell r="W255">
            <v>7961.57168127773</v>
          </cell>
        </row>
        <row r="255">
          <cell r="AA255">
            <v>76.5232445118113</v>
          </cell>
        </row>
        <row r="256">
          <cell r="A256">
            <v>906</v>
          </cell>
        </row>
        <row r="256">
          <cell r="J256">
            <v>12420.834568215</v>
          </cell>
        </row>
        <row r="256">
          <cell r="Q256">
            <v>33.7385330200195</v>
          </cell>
          <cell r="R256">
            <v>33.0603103637695</v>
          </cell>
          <cell r="S256">
            <v>0</v>
          </cell>
          <cell r="T256">
            <v>48.3640060424805</v>
          </cell>
        </row>
        <row r="256">
          <cell r="W256">
            <v>8195.78926387251</v>
          </cell>
        </row>
        <row r="256">
          <cell r="AA256">
            <v>78.1377533297169</v>
          </cell>
        </row>
        <row r="257">
          <cell r="A257">
            <v>907</v>
          </cell>
        </row>
        <row r="257">
          <cell r="J257">
            <v>12232.7092625447</v>
          </cell>
        </row>
        <row r="257">
          <cell r="Q257">
            <v>11.6925497055054</v>
          </cell>
          <cell r="R257">
            <v>7.01341485977173</v>
          </cell>
          <cell r="S257">
            <v>0</v>
          </cell>
          <cell r="T257">
            <v>50.1253662109375</v>
          </cell>
        </row>
        <row r="257">
          <cell r="W257">
            <v>8078.91266211034</v>
          </cell>
        </row>
        <row r="257">
          <cell r="AA257">
            <v>77.8347235140884</v>
          </cell>
        </row>
        <row r="258">
          <cell r="A258">
            <v>908</v>
          </cell>
        </row>
        <row r="258">
          <cell r="J258">
            <v>11560.7176569682</v>
          </cell>
        </row>
        <row r="258">
          <cell r="Q258">
            <v>32.0023765563965</v>
          </cell>
          <cell r="R258">
            <v>31.3348712921143</v>
          </cell>
          <cell r="S258">
            <v>0</v>
          </cell>
          <cell r="T258">
            <v>50.2936019897461</v>
          </cell>
        </row>
        <row r="258">
          <cell r="W258">
            <v>7562.1121570338</v>
          </cell>
        </row>
        <row r="258">
          <cell r="AA258">
            <v>73.8567524809959</v>
          </cell>
        </row>
        <row r="259">
          <cell r="A259">
            <v>909</v>
          </cell>
        </row>
        <row r="259">
          <cell r="J259">
            <v>11620.1867940783</v>
          </cell>
        </row>
        <row r="259">
          <cell r="Q259">
            <v>16.3928565979004</v>
          </cell>
          <cell r="R259">
            <v>10.5730543136597</v>
          </cell>
          <cell r="S259">
            <v>0</v>
          </cell>
          <cell r="T259">
            <v>53.4553413391113</v>
          </cell>
        </row>
        <row r="259">
          <cell r="W259">
            <v>7621.15138472663</v>
          </cell>
        </row>
        <row r="259">
          <cell r="AA259">
            <v>74.2517381623331</v>
          </cell>
        </row>
        <row r="260">
          <cell r="A260">
            <v>910</v>
          </cell>
        </row>
        <row r="260">
          <cell r="J260">
            <v>11657.200927204</v>
          </cell>
        </row>
        <row r="260">
          <cell r="Q260">
            <v>9.48397350311279</v>
          </cell>
          <cell r="R260">
            <v>8.49308490753174</v>
          </cell>
          <cell r="S260">
            <v>0</v>
          </cell>
          <cell r="T260">
            <v>53.521915435791</v>
          </cell>
        </row>
        <row r="260">
          <cell r="W260">
            <v>7601.3347855736</v>
          </cell>
        </row>
        <row r="260">
          <cell r="AA260">
            <v>73.7711284761049</v>
          </cell>
        </row>
        <row r="261">
          <cell r="A261">
            <v>911</v>
          </cell>
        </row>
        <row r="261">
          <cell r="J261">
            <v>11109.177264582</v>
          </cell>
        </row>
        <row r="261">
          <cell r="Q261">
            <v>9.08393859863281</v>
          </cell>
          <cell r="R261">
            <v>7.9591178894043</v>
          </cell>
          <cell r="S261">
            <v>0</v>
          </cell>
          <cell r="T261">
            <v>49.5128707885742</v>
          </cell>
        </row>
        <row r="261">
          <cell r="W261">
            <v>7582.58950309638</v>
          </cell>
        </row>
        <row r="261">
          <cell r="AA261">
            <v>73.6079402462896</v>
          </cell>
        </row>
        <row r="262">
          <cell r="A262">
            <v>912</v>
          </cell>
        </row>
        <row r="262">
          <cell r="J262">
            <v>10393.8894337518</v>
          </cell>
        </row>
        <row r="262">
          <cell r="Q262">
            <v>29.5342788696289</v>
          </cell>
          <cell r="R262">
            <v>28.9327259063721</v>
          </cell>
          <cell r="S262">
            <v>0</v>
          </cell>
          <cell r="T262">
            <v>49.4969863891602</v>
          </cell>
        </row>
        <row r="262">
          <cell r="W262">
            <v>7054.80674930047</v>
          </cell>
        </row>
        <row r="262">
          <cell r="AA262">
            <v>67.701949134566</v>
          </cell>
        </row>
        <row r="263">
          <cell r="A263">
            <v>913</v>
          </cell>
        </row>
        <row r="263">
          <cell r="J263">
            <v>10141.5544292877</v>
          </cell>
        </row>
        <row r="263">
          <cell r="Q263">
            <v>16.5041809082031</v>
          </cell>
          <cell r="R263">
            <v>15.6926536560059</v>
          </cell>
          <cell r="S263">
            <v>0</v>
          </cell>
          <cell r="T263">
            <v>51.6550712585449</v>
          </cell>
        </row>
        <row r="263">
          <cell r="W263">
            <v>6934.84131528527</v>
          </cell>
        </row>
        <row r="263">
          <cell r="AA263">
            <v>66.7024644150163</v>
          </cell>
        </row>
        <row r="264">
          <cell r="A264">
            <v>914</v>
          </cell>
        </row>
        <row r="264">
          <cell r="J264">
            <v>10603.3676406954</v>
          </cell>
        </row>
        <row r="264">
          <cell r="Q264">
            <v>51.6796646118164</v>
          </cell>
          <cell r="R264">
            <v>51.6756134033203</v>
          </cell>
          <cell r="S264">
            <v>0</v>
          </cell>
          <cell r="T264">
            <v>48.4395332336426</v>
          </cell>
        </row>
        <row r="264">
          <cell r="W264">
            <v>6862.26460943831</v>
          </cell>
        </row>
        <row r="264">
          <cell r="AA264">
            <v>67.2654173614859</v>
          </cell>
        </row>
        <row r="265">
          <cell r="A265">
            <v>915</v>
          </cell>
        </row>
        <row r="265">
          <cell r="J265">
            <v>9418.26124194743</v>
          </cell>
        </row>
        <row r="265">
          <cell r="Q265">
            <v>27.4073619842529</v>
          </cell>
          <cell r="R265">
            <v>27.07883644104</v>
          </cell>
          <cell r="S265">
            <v>0</v>
          </cell>
          <cell r="T265">
            <v>48.3408126831055</v>
          </cell>
        </row>
        <row r="265">
          <cell r="W265">
            <v>3789.79407770496</v>
          </cell>
        </row>
        <row r="265">
          <cell r="AA265">
            <v>44.4052314018072</v>
          </cell>
        </row>
        <row r="266">
          <cell r="A266">
            <v>916</v>
          </cell>
        </row>
        <row r="266">
          <cell r="J266">
            <v>9656.23868870813</v>
          </cell>
        </row>
        <row r="266">
          <cell r="Q266">
            <v>9.68438148498535</v>
          </cell>
          <cell r="R266">
            <v>6.68150758743286</v>
          </cell>
          <cell r="S266">
            <v>0</v>
          </cell>
          <cell r="T266">
            <v>48.7801666259766</v>
          </cell>
        </row>
        <row r="266">
          <cell r="W266">
            <v>3157.07341069377</v>
          </cell>
        </row>
        <row r="266">
          <cell r="AA266">
            <v>40.7506679884511</v>
          </cell>
        </row>
        <row r="267">
          <cell r="A267">
            <v>917</v>
          </cell>
        </row>
        <row r="267">
          <cell r="J267">
            <v>10442.6826886892</v>
          </cell>
        </row>
        <row r="267">
          <cell r="Q267">
            <v>26.9277763366699</v>
          </cell>
          <cell r="R267">
            <v>26.3403282165527</v>
          </cell>
          <cell r="S267">
            <v>0</v>
          </cell>
          <cell r="T267">
            <v>48.9840431213379</v>
          </cell>
        </row>
        <row r="267">
          <cell r="W267">
            <v>4473.43094729049</v>
          </cell>
        </row>
        <row r="267">
          <cell r="AA267">
            <v>52.2855494618626</v>
          </cell>
        </row>
        <row r="268">
          <cell r="A268">
            <v>918</v>
          </cell>
        </row>
        <row r="268">
          <cell r="J268">
            <v>11916.3355642839</v>
          </cell>
        </row>
        <row r="268">
          <cell r="Q268">
            <v>31.7643184661865</v>
          </cell>
          <cell r="R268">
            <v>31.1227893829346</v>
          </cell>
          <cell r="S268">
            <v>0</v>
          </cell>
          <cell r="T268">
            <v>51.0237693786621</v>
          </cell>
        </row>
        <row r="268">
          <cell r="W268">
            <v>7225.56928882728</v>
          </cell>
        </row>
        <row r="268">
          <cell r="AA268">
            <v>73.3268407446899</v>
          </cell>
        </row>
        <row r="269">
          <cell r="A269">
            <v>919</v>
          </cell>
        </row>
        <row r="269">
          <cell r="J269">
            <v>11806.8834384112</v>
          </cell>
        </row>
        <row r="269">
          <cell r="Q269">
            <v>10.7370662689209</v>
          </cell>
          <cell r="R269">
            <v>5.40402173995972</v>
          </cell>
          <cell r="S269">
            <v>0</v>
          </cell>
          <cell r="T269">
            <v>55.2681617736816</v>
          </cell>
        </row>
        <row r="269">
          <cell r="W269">
            <v>7476.0130681364</v>
          </cell>
        </row>
        <row r="269">
          <cell r="AA269">
            <v>74.4532293210077</v>
          </cell>
        </row>
        <row r="270">
          <cell r="A270">
            <v>920</v>
          </cell>
        </row>
        <row r="270">
          <cell r="J270">
            <v>9947.80076996718</v>
          </cell>
        </row>
        <row r="270">
          <cell r="Q270">
            <v>8.95191097259521</v>
          </cell>
          <cell r="R270">
            <v>8.49052715301514</v>
          </cell>
          <cell r="S270">
            <v>0</v>
          </cell>
          <cell r="T270">
            <v>52.6916427612305</v>
          </cell>
        </row>
        <row r="270">
          <cell r="W270">
            <v>5573.23535156626</v>
          </cell>
        </row>
        <row r="270">
          <cell r="AA270">
            <v>58.3015033026292</v>
          </cell>
        </row>
        <row r="271">
          <cell r="A271">
            <v>921</v>
          </cell>
        </row>
        <row r="271">
          <cell r="J271">
            <v>9475.2065842043</v>
          </cell>
        </row>
        <row r="271">
          <cell r="Q271">
            <v>15.4585771560669</v>
          </cell>
          <cell r="R271">
            <v>14.9947643280029</v>
          </cell>
          <cell r="S271">
            <v>0</v>
          </cell>
          <cell r="T271">
            <v>52.6310882568359</v>
          </cell>
        </row>
        <row r="271">
          <cell r="W271">
            <v>5158.28062082101</v>
          </cell>
        </row>
        <row r="271">
          <cell r="AA271">
            <v>55.5295977748705</v>
          </cell>
        </row>
        <row r="272">
          <cell r="A272">
            <v>922</v>
          </cell>
        </row>
        <row r="272">
          <cell r="J272">
            <v>10494.4353840986</v>
          </cell>
        </row>
        <row r="272">
          <cell r="Q272">
            <v>9.48462104797363</v>
          </cell>
          <cell r="R272">
            <v>8.76292324066162</v>
          </cell>
          <cell r="S272">
            <v>0</v>
          </cell>
          <cell r="T272">
            <v>51.9768371582031</v>
          </cell>
        </row>
        <row r="272">
          <cell r="W272">
            <v>6265.45502504621</v>
          </cell>
        </row>
        <row r="272">
          <cell r="AA272">
            <v>64.1781902203394</v>
          </cell>
        </row>
        <row r="273">
          <cell r="A273">
            <v>923</v>
          </cell>
        </row>
        <row r="273">
          <cell r="J273">
            <v>9810.07904529966</v>
          </cell>
        </row>
        <row r="273">
          <cell r="Q273">
            <v>7.24179458618164</v>
          </cell>
          <cell r="R273">
            <v>6.81072854995728</v>
          </cell>
          <cell r="S273">
            <v>0</v>
          </cell>
          <cell r="T273">
            <v>49.8936080932617</v>
          </cell>
        </row>
        <row r="273">
          <cell r="W273">
            <v>5328.7303180847</v>
          </cell>
        </row>
        <row r="273">
          <cell r="AA273">
            <v>56.168675648479</v>
          </cell>
        </row>
        <row r="274">
          <cell r="A274">
            <v>924</v>
          </cell>
        </row>
        <row r="274">
          <cell r="J274">
            <v>8987.18054432276</v>
          </cell>
        </row>
        <row r="274">
          <cell r="Q274">
            <v>30.5843677520752</v>
          </cell>
          <cell r="R274">
            <v>30.2170467376709</v>
          </cell>
          <cell r="S274">
            <v>0</v>
          </cell>
          <cell r="T274">
            <v>49.9421691894531</v>
          </cell>
        </row>
        <row r="274">
          <cell r="W274">
            <v>3187.05005357781</v>
          </cell>
        </row>
        <row r="274">
          <cell r="AA274">
            <v>41.693488902795</v>
          </cell>
        </row>
        <row r="275">
          <cell r="A275">
            <v>925</v>
          </cell>
        </row>
        <row r="275">
          <cell r="J275">
            <v>9480.87528651579</v>
          </cell>
        </row>
        <row r="275">
          <cell r="Q275">
            <v>7.23246622085571</v>
          </cell>
          <cell r="R275">
            <v>6.91043996810913</v>
          </cell>
          <cell r="S275">
            <v>0</v>
          </cell>
          <cell r="T275">
            <v>51.3856353759766</v>
          </cell>
        </row>
        <row r="275">
          <cell r="W275">
            <v>3201.02665344045</v>
          </cell>
        </row>
        <row r="275">
          <cell r="AA275">
            <v>41.9683124685641</v>
          </cell>
        </row>
        <row r="276">
          <cell r="A276">
            <v>926</v>
          </cell>
        </row>
        <row r="276">
          <cell r="J276">
            <v>9087.82885537098</v>
          </cell>
        </row>
        <row r="276">
          <cell r="Q276">
            <v>17.2452735900879</v>
          </cell>
          <cell r="R276">
            <v>16.9076347351074</v>
          </cell>
          <cell r="S276">
            <v>0</v>
          </cell>
          <cell r="T276">
            <v>51.1499176025391</v>
          </cell>
        </row>
        <row r="276">
          <cell r="W276">
            <v>3366.42538993346</v>
          </cell>
        </row>
        <row r="276">
          <cell r="AA276">
            <v>42.5931330601262</v>
          </cell>
        </row>
        <row r="277">
          <cell r="A277">
            <v>927</v>
          </cell>
        </row>
        <row r="277">
          <cell r="J277">
            <v>9313.14104872192</v>
          </cell>
        </row>
        <row r="277">
          <cell r="Q277">
            <v>11.9481191635132</v>
          </cell>
          <cell r="R277">
            <v>11.6223011016846</v>
          </cell>
          <cell r="S277">
            <v>0</v>
          </cell>
          <cell r="T277">
            <v>51.1739883422852</v>
          </cell>
        </row>
        <row r="277">
          <cell r="W277">
            <v>3693.29650655928</v>
          </cell>
        </row>
        <row r="277">
          <cell r="AA277">
            <v>44.7531259350806</v>
          </cell>
        </row>
        <row r="278">
          <cell r="A278">
            <v>928</v>
          </cell>
        </row>
        <row r="278">
          <cell r="J278">
            <v>10286.6229360256</v>
          </cell>
        </row>
        <row r="278">
          <cell r="Q278">
            <v>13.9595499038696</v>
          </cell>
          <cell r="R278">
            <v>13.3379306793213</v>
          </cell>
          <cell r="S278">
            <v>0</v>
          </cell>
          <cell r="T278">
            <v>51.1001586914063</v>
          </cell>
        </row>
        <row r="278">
          <cell r="W278">
            <v>6133.72389079334</v>
          </cell>
        </row>
        <row r="278">
          <cell r="AA278">
            <v>63.2151357504757</v>
          </cell>
        </row>
        <row r="279">
          <cell r="A279">
            <v>929</v>
          </cell>
        </row>
        <row r="279">
          <cell r="J279">
            <v>11612.9684434126</v>
          </cell>
        </row>
        <row r="279">
          <cell r="Q279">
            <v>16.3730449676514</v>
          </cell>
          <cell r="R279">
            <v>15.6915302276611</v>
          </cell>
          <cell r="S279">
            <v>0</v>
          </cell>
          <cell r="T279">
            <v>51.1962623596191</v>
          </cell>
        </row>
        <row r="279">
          <cell r="W279">
            <v>7209.62025572538</v>
          </cell>
        </row>
        <row r="279">
          <cell r="AA279">
            <v>69.2178166262616</v>
          </cell>
        </row>
        <row r="280">
          <cell r="A280">
            <v>930</v>
          </cell>
        </row>
        <row r="280">
          <cell r="J280">
            <v>12586.2860462759</v>
          </cell>
        </row>
        <row r="280">
          <cell r="Q280">
            <v>31.6792736053467</v>
          </cell>
          <cell r="R280">
            <v>30.8495769500732</v>
          </cell>
          <cell r="S280">
            <v>0</v>
          </cell>
          <cell r="T280">
            <v>51.2639045715332</v>
          </cell>
        </row>
        <row r="280">
          <cell r="W280">
            <v>8122.50406102725</v>
          </cell>
        </row>
        <row r="280">
          <cell r="AA280">
            <v>76.5412652976995</v>
          </cell>
        </row>
        <row r="281">
          <cell r="A281">
            <v>1001</v>
          </cell>
        </row>
        <row r="282">
          <cell r="A282">
            <v>1002</v>
          </cell>
        </row>
        <row r="283">
          <cell r="A283">
            <v>1003</v>
          </cell>
        </row>
        <row r="284">
          <cell r="A284">
            <v>1004</v>
          </cell>
        </row>
        <row r="285">
          <cell r="A285">
            <v>1005</v>
          </cell>
        </row>
        <row r="286">
          <cell r="A286">
            <v>1006</v>
          </cell>
        </row>
        <row r="287">
          <cell r="A287">
            <v>1007</v>
          </cell>
        </row>
        <row r="288">
          <cell r="A288">
            <v>1008</v>
          </cell>
        </row>
        <row r="289">
          <cell r="A289">
            <v>1009</v>
          </cell>
        </row>
        <row r="290">
          <cell r="A290">
            <v>1010</v>
          </cell>
        </row>
        <row r="291">
          <cell r="A291">
            <v>1011</v>
          </cell>
        </row>
        <row r="292">
          <cell r="A292">
            <v>1012</v>
          </cell>
        </row>
        <row r="293">
          <cell r="A293">
            <v>1013</v>
          </cell>
        </row>
        <row r="294">
          <cell r="A294">
            <v>1014</v>
          </cell>
        </row>
        <row r="295">
          <cell r="A295">
            <v>1015</v>
          </cell>
        </row>
        <row r="296">
          <cell r="A296">
            <v>1016</v>
          </cell>
        </row>
        <row r="297">
          <cell r="A297">
            <v>1017</v>
          </cell>
        </row>
        <row r="298">
          <cell r="A298">
            <v>1018</v>
          </cell>
        </row>
        <row r="299">
          <cell r="A299">
            <v>1019</v>
          </cell>
        </row>
        <row r="300">
          <cell r="A300">
            <v>1020</v>
          </cell>
        </row>
        <row r="301">
          <cell r="A301">
            <v>1021</v>
          </cell>
        </row>
        <row r="302">
          <cell r="A302">
            <v>1022</v>
          </cell>
        </row>
        <row r="303">
          <cell r="A303">
            <v>1023</v>
          </cell>
        </row>
        <row r="304">
          <cell r="A304">
            <v>1024</v>
          </cell>
        </row>
        <row r="305">
          <cell r="A305">
            <v>1025</v>
          </cell>
        </row>
        <row r="306">
          <cell r="A306">
            <v>1026</v>
          </cell>
        </row>
        <row r="307">
          <cell r="A307">
            <v>1027</v>
          </cell>
        </row>
        <row r="308">
          <cell r="A308">
            <v>1028</v>
          </cell>
        </row>
        <row r="309">
          <cell r="A309">
            <v>1029</v>
          </cell>
        </row>
        <row r="310">
          <cell r="A310">
            <v>1030</v>
          </cell>
        </row>
        <row r="311">
          <cell r="A311">
            <v>1031</v>
          </cell>
        </row>
        <row r="312">
          <cell r="A312">
            <v>1101</v>
          </cell>
        </row>
        <row r="313">
          <cell r="A313">
            <v>1102</v>
          </cell>
        </row>
        <row r="314">
          <cell r="A314">
            <v>1103</v>
          </cell>
        </row>
        <row r="315">
          <cell r="A315">
            <v>1104</v>
          </cell>
        </row>
        <row r="316">
          <cell r="A316">
            <v>1105</v>
          </cell>
        </row>
        <row r="317">
          <cell r="A317">
            <v>1106</v>
          </cell>
        </row>
        <row r="318">
          <cell r="A318">
            <v>1107</v>
          </cell>
        </row>
        <row r="319">
          <cell r="A319">
            <v>1108</v>
          </cell>
        </row>
        <row r="320">
          <cell r="A320">
            <v>1109</v>
          </cell>
        </row>
        <row r="321">
          <cell r="A321">
            <v>1110</v>
          </cell>
        </row>
        <row r="322">
          <cell r="A322">
            <v>1111</v>
          </cell>
        </row>
        <row r="323">
          <cell r="A323">
            <v>1112</v>
          </cell>
        </row>
        <row r="324">
          <cell r="A324">
            <v>1113</v>
          </cell>
        </row>
        <row r="325">
          <cell r="A325">
            <v>1114</v>
          </cell>
        </row>
        <row r="326">
          <cell r="A326">
            <v>1115</v>
          </cell>
        </row>
        <row r="327">
          <cell r="A327">
            <v>1116</v>
          </cell>
        </row>
        <row r="328">
          <cell r="A328">
            <v>1117</v>
          </cell>
        </row>
        <row r="329">
          <cell r="A329">
            <v>1118</v>
          </cell>
        </row>
        <row r="330">
          <cell r="A330">
            <v>1119</v>
          </cell>
        </row>
        <row r="331">
          <cell r="A331">
            <v>1120</v>
          </cell>
        </row>
        <row r="332">
          <cell r="A332">
            <v>1121</v>
          </cell>
        </row>
        <row r="333">
          <cell r="A333">
            <v>1122</v>
          </cell>
        </row>
        <row r="334">
          <cell r="A334">
            <v>1123</v>
          </cell>
        </row>
        <row r="335">
          <cell r="A335">
            <v>1124</v>
          </cell>
        </row>
        <row r="336">
          <cell r="A336">
            <v>1125</v>
          </cell>
        </row>
        <row r="337">
          <cell r="A337">
            <v>1126</v>
          </cell>
        </row>
        <row r="338">
          <cell r="A338">
            <v>1127</v>
          </cell>
        </row>
        <row r="339">
          <cell r="A339">
            <v>1128</v>
          </cell>
        </row>
        <row r="340">
          <cell r="A340">
            <v>1129</v>
          </cell>
        </row>
        <row r="341">
          <cell r="A341">
            <v>1130</v>
          </cell>
        </row>
        <row r="342">
          <cell r="A342">
            <v>1201</v>
          </cell>
        </row>
        <row r="343">
          <cell r="A343">
            <v>1202</v>
          </cell>
        </row>
        <row r="344">
          <cell r="A344">
            <v>1203</v>
          </cell>
        </row>
        <row r="345">
          <cell r="A345">
            <v>1204</v>
          </cell>
        </row>
        <row r="346">
          <cell r="A346">
            <v>1205</v>
          </cell>
        </row>
        <row r="347">
          <cell r="A347">
            <v>1206</v>
          </cell>
        </row>
        <row r="348">
          <cell r="A348">
            <v>1207</v>
          </cell>
        </row>
        <row r="349">
          <cell r="A349">
            <v>1208</v>
          </cell>
        </row>
        <row r="350">
          <cell r="A350">
            <v>1209</v>
          </cell>
        </row>
        <row r="351">
          <cell r="A351">
            <v>1210</v>
          </cell>
        </row>
        <row r="352">
          <cell r="A352">
            <v>1211</v>
          </cell>
        </row>
        <row r="353">
          <cell r="A353">
            <v>1212</v>
          </cell>
        </row>
        <row r="354">
          <cell r="A354">
            <v>1213</v>
          </cell>
        </row>
        <row r="355">
          <cell r="A355">
            <v>1214</v>
          </cell>
        </row>
        <row r="356">
          <cell r="A356">
            <v>1215</v>
          </cell>
        </row>
        <row r="357">
          <cell r="A357">
            <v>1216</v>
          </cell>
        </row>
        <row r="358">
          <cell r="A358">
            <v>1217</v>
          </cell>
        </row>
        <row r="359">
          <cell r="A359">
            <v>1218</v>
          </cell>
        </row>
        <row r="360">
          <cell r="A360">
            <v>1219</v>
          </cell>
        </row>
        <row r="361">
          <cell r="A361">
            <v>1220</v>
          </cell>
        </row>
        <row r="362">
          <cell r="A362">
            <v>1221</v>
          </cell>
        </row>
        <row r="363">
          <cell r="A363">
            <v>1222</v>
          </cell>
        </row>
        <row r="364">
          <cell r="A364">
            <v>1223</v>
          </cell>
        </row>
        <row r="365">
          <cell r="A365">
            <v>1224</v>
          </cell>
        </row>
        <row r="366">
          <cell r="A366">
            <v>1225</v>
          </cell>
        </row>
        <row r="367">
          <cell r="A367">
            <v>1226</v>
          </cell>
        </row>
        <row r="368">
          <cell r="A368">
            <v>1227</v>
          </cell>
        </row>
        <row r="369">
          <cell r="A369">
            <v>1228</v>
          </cell>
        </row>
        <row r="370">
          <cell r="A370">
            <v>1229</v>
          </cell>
        </row>
        <row r="371">
          <cell r="A371">
            <v>1230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LIST"/>
      <sheetName val="SBS"/>
      <sheetName val="SU"/>
      <sheetName val="CA"/>
      <sheetName val="TOTAL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CODE</v>
          </cell>
        </row>
        <row r="1">
          <cell r="C1" t="str">
            <v>Qté SU_OUT SUNCOR (MT)</v>
          </cell>
        </row>
        <row r="1">
          <cell r="M1" t="str">
            <v>Qté SU_IN (MT)</v>
          </cell>
        </row>
        <row r="2">
          <cell r="A2">
            <v>101</v>
          </cell>
        </row>
        <row r="2">
          <cell r="C2">
            <v>20.054</v>
          </cell>
        </row>
        <row r="2">
          <cell r="M2">
            <v>0</v>
          </cell>
        </row>
        <row r="3">
          <cell r="A3">
            <v>102</v>
          </cell>
        </row>
        <row r="3">
          <cell r="C3">
            <v>128.078</v>
          </cell>
        </row>
        <row r="3">
          <cell r="M3">
            <v>31.9</v>
          </cell>
        </row>
        <row r="4">
          <cell r="A4">
            <v>103</v>
          </cell>
        </row>
        <row r="4">
          <cell r="C4">
            <v>0</v>
          </cell>
        </row>
        <row r="4">
          <cell r="M4">
            <v>32.1</v>
          </cell>
        </row>
        <row r="5">
          <cell r="A5">
            <v>104</v>
          </cell>
        </row>
        <row r="5">
          <cell r="C5">
            <v>87.021</v>
          </cell>
        </row>
        <row r="5">
          <cell r="M5">
            <v>32.33</v>
          </cell>
        </row>
        <row r="6">
          <cell r="A6">
            <v>105</v>
          </cell>
        </row>
        <row r="6">
          <cell r="C6">
            <v>0</v>
          </cell>
        </row>
        <row r="6">
          <cell r="M6">
            <v>0</v>
          </cell>
        </row>
        <row r="7">
          <cell r="A7">
            <v>106</v>
          </cell>
        </row>
        <row r="7">
          <cell r="C7">
            <v>32.058</v>
          </cell>
        </row>
        <row r="7">
          <cell r="M7">
            <v>32</v>
          </cell>
        </row>
        <row r="8">
          <cell r="A8">
            <v>107</v>
          </cell>
        </row>
        <row r="8">
          <cell r="C8">
            <v>96.015</v>
          </cell>
        </row>
        <row r="8">
          <cell r="M8">
            <v>32.26</v>
          </cell>
        </row>
        <row r="9">
          <cell r="A9">
            <v>108</v>
          </cell>
        </row>
        <row r="9">
          <cell r="C9">
            <v>96.017</v>
          </cell>
        </row>
        <row r="9">
          <cell r="M9">
            <v>31.96</v>
          </cell>
        </row>
        <row r="10">
          <cell r="A10">
            <v>109</v>
          </cell>
        </row>
        <row r="10">
          <cell r="C10">
            <v>32.037</v>
          </cell>
        </row>
        <row r="10">
          <cell r="M10">
            <v>31.82</v>
          </cell>
        </row>
        <row r="11">
          <cell r="A11">
            <v>110</v>
          </cell>
        </row>
        <row r="11">
          <cell r="C11">
            <v>0</v>
          </cell>
        </row>
        <row r="11">
          <cell r="M11">
            <v>0</v>
          </cell>
        </row>
        <row r="12">
          <cell r="A12">
            <v>111</v>
          </cell>
        </row>
        <row r="12">
          <cell r="C12">
            <v>128.054</v>
          </cell>
        </row>
        <row r="12">
          <cell r="M12">
            <v>31.92</v>
          </cell>
        </row>
        <row r="13">
          <cell r="A13">
            <v>112</v>
          </cell>
        </row>
        <row r="13">
          <cell r="C13">
            <v>96.025</v>
          </cell>
        </row>
        <row r="13">
          <cell r="M13">
            <v>0</v>
          </cell>
        </row>
        <row r="14">
          <cell r="A14">
            <v>113</v>
          </cell>
        </row>
        <row r="14">
          <cell r="C14">
            <v>70.102</v>
          </cell>
        </row>
        <row r="14">
          <cell r="M14">
            <v>32.19</v>
          </cell>
        </row>
        <row r="15">
          <cell r="A15">
            <v>114</v>
          </cell>
        </row>
        <row r="15">
          <cell r="C15">
            <v>0</v>
          </cell>
        </row>
        <row r="15">
          <cell r="M15">
            <v>31.89</v>
          </cell>
        </row>
        <row r="16">
          <cell r="A16">
            <v>115</v>
          </cell>
        </row>
        <row r="16">
          <cell r="C16">
            <v>38.053</v>
          </cell>
        </row>
        <row r="16">
          <cell r="M16">
            <v>32.01</v>
          </cell>
        </row>
        <row r="17">
          <cell r="A17">
            <v>116</v>
          </cell>
        </row>
        <row r="17">
          <cell r="C17">
            <v>70.096</v>
          </cell>
        </row>
        <row r="17">
          <cell r="M17">
            <v>32.06</v>
          </cell>
        </row>
        <row r="18">
          <cell r="A18">
            <v>117</v>
          </cell>
        </row>
        <row r="18">
          <cell r="C18">
            <v>87.013</v>
          </cell>
        </row>
        <row r="18">
          <cell r="M18">
            <v>32.29</v>
          </cell>
        </row>
        <row r="19">
          <cell r="A19">
            <v>118</v>
          </cell>
        </row>
        <row r="19">
          <cell r="C19">
            <v>96.026</v>
          </cell>
        </row>
        <row r="19">
          <cell r="M19">
            <v>31.99</v>
          </cell>
        </row>
        <row r="20">
          <cell r="A20">
            <v>119</v>
          </cell>
        </row>
        <row r="20">
          <cell r="C20">
            <v>0</v>
          </cell>
        </row>
        <row r="20">
          <cell r="M20">
            <v>0</v>
          </cell>
        </row>
        <row r="21">
          <cell r="A21">
            <v>120</v>
          </cell>
        </row>
        <row r="21">
          <cell r="C21">
            <v>32.059</v>
          </cell>
        </row>
        <row r="21">
          <cell r="M21">
            <v>31.97</v>
          </cell>
        </row>
        <row r="22">
          <cell r="A22">
            <v>121</v>
          </cell>
        </row>
        <row r="22">
          <cell r="C22">
            <v>87.023</v>
          </cell>
        </row>
        <row r="22">
          <cell r="M22">
            <v>0</v>
          </cell>
        </row>
        <row r="23">
          <cell r="A23">
            <v>122</v>
          </cell>
        </row>
        <row r="23">
          <cell r="C23">
            <v>0</v>
          </cell>
        </row>
        <row r="23">
          <cell r="M23">
            <v>31.92</v>
          </cell>
        </row>
        <row r="24">
          <cell r="A24">
            <v>123</v>
          </cell>
        </row>
        <row r="24">
          <cell r="C24">
            <v>32.038</v>
          </cell>
        </row>
        <row r="24">
          <cell r="M24">
            <v>32.05</v>
          </cell>
        </row>
        <row r="25">
          <cell r="A25">
            <v>124</v>
          </cell>
        </row>
        <row r="25">
          <cell r="C25">
            <v>96.014</v>
          </cell>
        </row>
        <row r="25">
          <cell r="M25">
            <v>32.6</v>
          </cell>
        </row>
        <row r="26">
          <cell r="A26">
            <v>125</v>
          </cell>
        </row>
        <row r="26">
          <cell r="C26">
            <v>0</v>
          </cell>
        </row>
        <row r="26">
          <cell r="M26">
            <v>0</v>
          </cell>
        </row>
        <row r="27">
          <cell r="A27">
            <v>126</v>
          </cell>
        </row>
        <row r="27">
          <cell r="C27">
            <v>20.054</v>
          </cell>
        </row>
        <row r="27">
          <cell r="M27">
            <v>0</v>
          </cell>
        </row>
        <row r="28">
          <cell r="A28">
            <v>127</v>
          </cell>
        </row>
        <row r="28">
          <cell r="C28">
            <v>70.096</v>
          </cell>
        </row>
        <row r="28">
          <cell r="M28">
            <v>32.01</v>
          </cell>
        </row>
        <row r="29">
          <cell r="A29">
            <v>128</v>
          </cell>
        </row>
        <row r="29">
          <cell r="C29">
            <v>125.07</v>
          </cell>
        </row>
        <row r="29">
          <cell r="M29">
            <v>31.91</v>
          </cell>
        </row>
        <row r="30">
          <cell r="A30">
            <v>129</v>
          </cell>
        </row>
        <row r="30">
          <cell r="C30">
            <v>0</v>
          </cell>
        </row>
        <row r="30">
          <cell r="M30">
            <v>32</v>
          </cell>
        </row>
        <row r="31">
          <cell r="A31">
            <v>130</v>
          </cell>
        </row>
        <row r="31">
          <cell r="C31">
            <v>105.659</v>
          </cell>
        </row>
        <row r="31">
          <cell r="M31">
            <v>32.13</v>
          </cell>
        </row>
        <row r="32">
          <cell r="A32">
            <v>131</v>
          </cell>
        </row>
        <row r="32">
          <cell r="C32">
            <v>32.037</v>
          </cell>
        </row>
        <row r="32">
          <cell r="M32">
            <v>32.18</v>
          </cell>
        </row>
        <row r="33">
          <cell r="A33">
            <v>201</v>
          </cell>
        </row>
        <row r="33">
          <cell r="C33">
            <v>0</v>
          </cell>
        </row>
        <row r="33">
          <cell r="M33">
            <v>0</v>
          </cell>
        </row>
        <row r="34">
          <cell r="A34">
            <v>202</v>
          </cell>
        </row>
        <row r="34">
          <cell r="C34">
            <v>96.024</v>
          </cell>
        </row>
        <row r="34">
          <cell r="M34">
            <v>0</v>
          </cell>
        </row>
        <row r="35">
          <cell r="A35">
            <v>203</v>
          </cell>
        </row>
        <row r="35">
          <cell r="C35">
            <v>0</v>
          </cell>
        </row>
        <row r="35">
          <cell r="M35">
            <v>32.43</v>
          </cell>
        </row>
        <row r="36">
          <cell r="A36">
            <v>204</v>
          </cell>
        </row>
        <row r="36">
          <cell r="C36">
            <v>0</v>
          </cell>
        </row>
        <row r="36">
          <cell r="M36">
            <v>32.09</v>
          </cell>
        </row>
        <row r="37">
          <cell r="A37">
            <v>205</v>
          </cell>
        </row>
        <row r="37">
          <cell r="C37">
            <v>32.057</v>
          </cell>
        </row>
        <row r="37">
          <cell r="M37">
            <v>32.1</v>
          </cell>
        </row>
        <row r="38">
          <cell r="A38">
            <v>206</v>
          </cell>
        </row>
        <row r="38">
          <cell r="C38">
            <v>0</v>
          </cell>
        </row>
        <row r="38">
          <cell r="M38">
            <v>0</v>
          </cell>
        </row>
        <row r="39">
          <cell r="A39">
            <v>207</v>
          </cell>
        </row>
        <row r="39">
          <cell r="C39">
            <v>0</v>
          </cell>
        </row>
        <row r="39">
          <cell r="M39">
            <v>32.22</v>
          </cell>
        </row>
        <row r="40">
          <cell r="A40">
            <v>208</v>
          </cell>
        </row>
        <row r="40">
          <cell r="C40">
            <v>32.053</v>
          </cell>
        </row>
        <row r="40">
          <cell r="M40">
            <v>31.71</v>
          </cell>
        </row>
        <row r="41">
          <cell r="A41">
            <v>209</v>
          </cell>
        </row>
        <row r="41">
          <cell r="C41">
            <v>0</v>
          </cell>
        </row>
        <row r="41">
          <cell r="M41">
            <v>0</v>
          </cell>
        </row>
        <row r="42">
          <cell r="A42">
            <v>210</v>
          </cell>
        </row>
        <row r="42">
          <cell r="C42">
            <v>38.062</v>
          </cell>
        </row>
        <row r="42">
          <cell r="M42">
            <v>31.79</v>
          </cell>
        </row>
        <row r="43">
          <cell r="A43">
            <v>211</v>
          </cell>
        </row>
        <row r="43">
          <cell r="C43">
            <v>32.061</v>
          </cell>
        </row>
        <row r="43">
          <cell r="M43">
            <v>32.21</v>
          </cell>
        </row>
        <row r="44">
          <cell r="A44">
            <v>212</v>
          </cell>
        </row>
        <row r="44">
          <cell r="C44">
            <v>125.061</v>
          </cell>
        </row>
        <row r="44">
          <cell r="M44">
            <v>32.37</v>
          </cell>
        </row>
        <row r="45">
          <cell r="A45">
            <v>213</v>
          </cell>
        </row>
        <row r="45">
          <cell r="C45">
            <v>230.09</v>
          </cell>
        </row>
        <row r="45">
          <cell r="M45">
            <v>32.14</v>
          </cell>
        </row>
        <row r="46">
          <cell r="A46">
            <v>214</v>
          </cell>
        </row>
        <row r="46">
          <cell r="C46">
            <v>32.037</v>
          </cell>
        </row>
        <row r="46">
          <cell r="M46">
            <v>31.95</v>
          </cell>
        </row>
        <row r="47">
          <cell r="A47">
            <v>215</v>
          </cell>
        </row>
        <row r="47">
          <cell r="C47">
            <v>0</v>
          </cell>
        </row>
        <row r="47">
          <cell r="M47">
            <v>32.22</v>
          </cell>
        </row>
        <row r="48">
          <cell r="A48">
            <v>216</v>
          </cell>
        </row>
        <row r="48">
          <cell r="C48">
            <v>0</v>
          </cell>
        </row>
        <row r="48">
          <cell r="M48">
            <v>0</v>
          </cell>
        </row>
        <row r="49">
          <cell r="A49">
            <v>217</v>
          </cell>
        </row>
        <row r="49">
          <cell r="C49">
            <v>32.053</v>
          </cell>
        </row>
        <row r="49">
          <cell r="M49">
            <v>32.07</v>
          </cell>
        </row>
        <row r="50">
          <cell r="A50">
            <v>218</v>
          </cell>
        </row>
        <row r="50">
          <cell r="C50">
            <v>58.084</v>
          </cell>
        </row>
        <row r="50">
          <cell r="M50">
            <v>32.22</v>
          </cell>
        </row>
        <row r="51">
          <cell r="A51">
            <v>219</v>
          </cell>
        </row>
        <row r="51">
          <cell r="C51">
            <v>96.024</v>
          </cell>
        </row>
        <row r="51">
          <cell r="M51">
            <v>0</v>
          </cell>
        </row>
        <row r="52">
          <cell r="A52">
            <v>220</v>
          </cell>
        </row>
        <row r="52">
          <cell r="C52">
            <v>119.05</v>
          </cell>
        </row>
        <row r="52">
          <cell r="M52">
            <v>32.19</v>
          </cell>
        </row>
        <row r="53">
          <cell r="A53">
            <v>221</v>
          </cell>
        </row>
        <row r="53">
          <cell r="C53">
            <v>0</v>
          </cell>
        </row>
        <row r="53">
          <cell r="M53">
            <v>32.18</v>
          </cell>
        </row>
        <row r="54">
          <cell r="A54">
            <v>222</v>
          </cell>
        </row>
        <row r="54">
          <cell r="C54">
            <v>192.041</v>
          </cell>
        </row>
        <row r="54">
          <cell r="M54">
            <v>0</v>
          </cell>
        </row>
        <row r="55">
          <cell r="A55">
            <v>223</v>
          </cell>
        </row>
        <row r="55">
          <cell r="C55">
            <v>0</v>
          </cell>
        </row>
        <row r="55">
          <cell r="M55">
            <v>0</v>
          </cell>
        </row>
        <row r="56">
          <cell r="A56">
            <v>224</v>
          </cell>
        </row>
        <row r="56">
          <cell r="C56">
            <v>157.092</v>
          </cell>
        </row>
        <row r="56">
          <cell r="M56">
            <v>32.21</v>
          </cell>
        </row>
        <row r="57">
          <cell r="A57">
            <v>225</v>
          </cell>
        </row>
        <row r="57">
          <cell r="C57">
            <v>38.055</v>
          </cell>
        </row>
        <row r="57">
          <cell r="M57">
            <v>32.16</v>
          </cell>
        </row>
        <row r="58">
          <cell r="A58">
            <v>226</v>
          </cell>
        </row>
        <row r="58">
          <cell r="C58">
            <v>96.017</v>
          </cell>
        </row>
        <row r="58">
          <cell r="M58">
            <v>32.26</v>
          </cell>
        </row>
        <row r="59">
          <cell r="A59">
            <v>227</v>
          </cell>
        </row>
        <row r="59">
          <cell r="C59">
            <v>134.056</v>
          </cell>
        </row>
        <row r="59">
          <cell r="M59">
            <v>32.48</v>
          </cell>
        </row>
        <row r="60">
          <cell r="A60">
            <v>228</v>
          </cell>
        </row>
        <row r="60">
          <cell r="C60">
            <v>0</v>
          </cell>
        </row>
        <row r="60">
          <cell r="M60">
            <v>32.16</v>
          </cell>
        </row>
        <row r="61">
          <cell r="A61">
            <v>229</v>
          </cell>
        </row>
        <row r="61">
          <cell r="C61">
            <v>96.017</v>
          </cell>
        </row>
        <row r="61">
          <cell r="M61">
            <v>32.09</v>
          </cell>
        </row>
        <row r="62">
          <cell r="A62">
            <v>301</v>
          </cell>
        </row>
        <row r="62">
          <cell r="C62">
            <v>32.048</v>
          </cell>
        </row>
        <row r="62">
          <cell r="M62">
            <v>32.3</v>
          </cell>
        </row>
        <row r="63">
          <cell r="A63">
            <v>302</v>
          </cell>
        </row>
        <row r="63">
          <cell r="C63">
            <v>0</v>
          </cell>
        </row>
        <row r="63">
          <cell r="M63">
            <v>32.23</v>
          </cell>
        </row>
        <row r="64">
          <cell r="A64">
            <v>303</v>
          </cell>
        </row>
        <row r="64">
          <cell r="C64">
            <v>96.017</v>
          </cell>
        </row>
        <row r="64">
          <cell r="M64">
            <v>32.08</v>
          </cell>
        </row>
        <row r="65">
          <cell r="A65">
            <v>304</v>
          </cell>
        </row>
        <row r="65">
          <cell r="C65">
            <v>96.022</v>
          </cell>
        </row>
        <row r="65">
          <cell r="M65">
            <v>32.08</v>
          </cell>
        </row>
        <row r="66">
          <cell r="A66">
            <v>305</v>
          </cell>
        </row>
        <row r="66">
          <cell r="C66">
            <v>224.092</v>
          </cell>
        </row>
        <row r="66">
          <cell r="M66">
            <v>31.96</v>
          </cell>
        </row>
        <row r="67">
          <cell r="A67">
            <v>306</v>
          </cell>
        </row>
        <row r="67">
          <cell r="C67">
            <v>96.025</v>
          </cell>
        </row>
        <row r="67">
          <cell r="M67">
            <v>32.15</v>
          </cell>
        </row>
        <row r="68">
          <cell r="A68">
            <v>307</v>
          </cell>
        </row>
        <row r="68">
          <cell r="C68">
            <v>0</v>
          </cell>
        </row>
        <row r="68">
          <cell r="M68">
            <v>0</v>
          </cell>
        </row>
        <row r="69">
          <cell r="A69">
            <v>308</v>
          </cell>
        </row>
        <row r="69">
          <cell r="C69">
            <v>38.049</v>
          </cell>
        </row>
        <row r="69">
          <cell r="M69">
            <v>32.26</v>
          </cell>
        </row>
        <row r="70">
          <cell r="A70">
            <v>309</v>
          </cell>
        </row>
        <row r="70">
          <cell r="C70">
            <v>19.963</v>
          </cell>
        </row>
        <row r="70">
          <cell r="M70">
            <v>0</v>
          </cell>
        </row>
        <row r="71">
          <cell r="A71">
            <v>310</v>
          </cell>
        </row>
        <row r="71">
          <cell r="C71">
            <v>127.072</v>
          </cell>
        </row>
        <row r="71">
          <cell r="M71">
            <v>25.54</v>
          </cell>
        </row>
        <row r="72">
          <cell r="A72">
            <v>311</v>
          </cell>
        </row>
        <row r="72">
          <cell r="C72">
            <v>0</v>
          </cell>
        </row>
        <row r="72">
          <cell r="M72">
            <v>26.06</v>
          </cell>
        </row>
        <row r="73">
          <cell r="A73">
            <v>312</v>
          </cell>
        </row>
        <row r="73">
          <cell r="C73">
            <v>127.567</v>
          </cell>
        </row>
        <row r="73">
          <cell r="M73">
            <v>52.57</v>
          </cell>
        </row>
        <row r="74">
          <cell r="A74">
            <v>313</v>
          </cell>
        </row>
        <row r="74">
          <cell r="C74">
            <v>122.059</v>
          </cell>
        </row>
        <row r="74">
          <cell r="M74">
            <v>26.16</v>
          </cell>
        </row>
        <row r="75">
          <cell r="A75">
            <v>314</v>
          </cell>
        </row>
        <row r="75">
          <cell r="C75">
            <v>113.053</v>
          </cell>
        </row>
        <row r="75">
          <cell r="M75">
            <v>26.17</v>
          </cell>
        </row>
        <row r="76">
          <cell r="A76">
            <v>315</v>
          </cell>
        </row>
        <row r="76">
          <cell r="C76">
            <v>0</v>
          </cell>
        </row>
        <row r="76">
          <cell r="M76">
            <v>25.72</v>
          </cell>
        </row>
        <row r="77">
          <cell r="A77">
            <v>316</v>
          </cell>
        </row>
        <row r="77">
          <cell r="C77">
            <v>0</v>
          </cell>
        </row>
        <row r="77">
          <cell r="M77">
            <v>25.7</v>
          </cell>
        </row>
        <row r="78">
          <cell r="A78">
            <v>317</v>
          </cell>
        </row>
        <row r="78">
          <cell r="C78">
            <v>218.097</v>
          </cell>
        </row>
        <row r="78">
          <cell r="M78">
            <v>25.84</v>
          </cell>
        </row>
        <row r="79">
          <cell r="A79">
            <v>318</v>
          </cell>
        </row>
        <row r="79">
          <cell r="C79">
            <v>96.025</v>
          </cell>
        </row>
        <row r="79">
          <cell r="M79">
            <v>51.82</v>
          </cell>
        </row>
        <row r="80">
          <cell r="A80">
            <v>319</v>
          </cell>
        </row>
        <row r="80">
          <cell r="C80">
            <v>218.083</v>
          </cell>
        </row>
        <row r="80">
          <cell r="M80">
            <v>25.72</v>
          </cell>
        </row>
        <row r="81">
          <cell r="A81">
            <v>320</v>
          </cell>
        </row>
        <row r="81">
          <cell r="C81">
            <v>96.024</v>
          </cell>
        </row>
        <row r="81">
          <cell r="M81">
            <v>25.89</v>
          </cell>
        </row>
        <row r="82">
          <cell r="A82">
            <v>321</v>
          </cell>
        </row>
        <row r="82">
          <cell r="C82">
            <v>113.081</v>
          </cell>
        </row>
        <row r="82">
          <cell r="M82">
            <v>51.42</v>
          </cell>
        </row>
        <row r="83">
          <cell r="A83">
            <v>322</v>
          </cell>
        </row>
        <row r="83">
          <cell r="C83">
            <v>0</v>
          </cell>
        </row>
        <row r="83">
          <cell r="M83">
            <v>0</v>
          </cell>
        </row>
        <row r="84">
          <cell r="A84">
            <v>323</v>
          </cell>
        </row>
        <row r="84">
          <cell r="C84">
            <v>31.05</v>
          </cell>
        </row>
        <row r="84">
          <cell r="M84">
            <v>25.68</v>
          </cell>
        </row>
        <row r="85">
          <cell r="A85">
            <v>324</v>
          </cell>
        </row>
        <row r="85">
          <cell r="C85">
            <v>31.063</v>
          </cell>
        </row>
        <row r="85">
          <cell r="M85">
            <v>25.67</v>
          </cell>
        </row>
        <row r="86">
          <cell r="A86">
            <v>325</v>
          </cell>
        </row>
        <row r="86">
          <cell r="C86">
            <v>113.077</v>
          </cell>
        </row>
        <row r="86">
          <cell r="M86">
            <v>25.68</v>
          </cell>
        </row>
        <row r="87">
          <cell r="A87">
            <v>326</v>
          </cell>
        </row>
        <row r="87">
          <cell r="C87">
            <v>0</v>
          </cell>
        </row>
        <row r="87">
          <cell r="M87">
            <v>25.86</v>
          </cell>
        </row>
        <row r="88">
          <cell r="A88">
            <v>327</v>
          </cell>
        </row>
        <row r="88">
          <cell r="C88">
            <v>0</v>
          </cell>
        </row>
        <row r="88">
          <cell r="M88">
            <v>25.97</v>
          </cell>
        </row>
        <row r="89">
          <cell r="A89">
            <v>328</v>
          </cell>
        </row>
        <row r="89">
          <cell r="C89">
            <v>26.061</v>
          </cell>
        </row>
        <row r="89">
          <cell r="M89">
            <v>25.75</v>
          </cell>
        </row>
        <row r="90">
          <cell r="A90">
            <v>329</v>
          </cell>
        </row>
        <row r="90">
          <cell r="C90">
            <v>0</v>
          </cell>
        </row>
        <row r="90">
          <cell r="M90">
            <v>0</v>
          </cell>
        </row>
        <row r="91">
          <cell r="A91">
            <v>330</v>
          </cell>
        </row>
        <row r="91">
          <cell r="C91">
            <v>31.054</v>
          </cell>
        </row>
        <row r="91">
          <cell r="M91">
            <v>25.84</v>
          </cell>
        </row>
        <row r="92">
          <cell r="A92">
            <v>331</v>
          </cell>
        </row>
        <row r="92">
          <cell r="C92">
            <v>192.043</v>
          </cell>
        </row>
        <row r="92">
          <cell r="M92">
            <v>25.81</v>
          </cell>
        </row>
        <row r="93">
          <cell r="A93">
            <v>401</v>
          </cell>
        </row>
        <row r="93">
          <cell r="C93">
            <v>96.022</v>
          </cell>
        </row>
        <row r="93">
          <cell r="M93">
            <v>25.72</v>
          </cell>
        </row>
        <row r="94">
          <cell r="A94">
            <v>402</v>
          </cell>
        </row>
        <row r="94">
          <cell r="C94">
            <v>142.111</v>
          </cell>
        </row>
        <row r="94">
          <cell r="M94">
            <v>25.76</v>
          </cell>
        </row>
        <row r="95">
          <cell r="A95">
            <v>403</v>
          </cell>
        </row>
        <row r="95">
          <cell r="C95">
            <v>96.016</v>
          </cell>
        </row>
        <row r="95">
          <cell r="M95">
            <v>25.78</v>
          </cell>
        </row>
        <row r="96">
          <cell r="A96">
            <v>404</v>
          </cell>
        </row>
        <row r="96">
          <cell r="C96">
            <v>0</v>
          </cell>
        </row>
        <row r="96">
          <cell r="M96">
            <v>0</v>
          </cell>
        </row>
        <row r="97">
          <cell r="A97">
            <v>405</v>
          </cell>
        </row>
        <row r="97">
          <cell r="C97">
            <v>32.062</v>
          </cell>
        </row>
        <row r="97">
          <cell r="M97">
            <v>0</v>
          </cell>
        </row>
        <row r="98">
          <cell r="A98">
            <v>406</v>
          </cell>
        </row>
        <row r="98">
          <cell r="C98">
            <v>58.111</v>
          </cell>
        </row>
        <row r="98">
          <cell r="M98">
            <v>25.99</v>
          </cell>
        </row>
        <row r="99">
          <cell r="A99">
            <v>407</v>
          </cell>
        </row>
        <row r="99">
          <cell r="C99">
            <v>96.023</v>
          </cell>
        </row>
        <row r="99">
          <cell r="M99">
            <v>26.47</v>
          </cell>
        </row>
        <row r="100">
          <cell r="A100">
            <v>408</v>
          </cell>
        </row>
        <row r="100">
          <cell r="C100">
            <v>32.054</v>
          </cell>
        </row>
        <row r="100">
          <cell r="M100">
            <v>26.24</v>
          </cell>
        </row>
        <row r="101">
          <cell r="A101">
            <v>409</v>
          </cell>
        </row>
        <row r="101">
          <cell r="C101">
            <v>32.051</v>
          </cell>
        </row>
        <row r="101">
          <cell r="M101">
            <v>26.19</v>
          </cell>
        </row>
        <row r="102">
          <cell r="A102">
            <v>410</v>
          </cell>
        </row>
        <row r="102">
          <cell r="C102">
            <v>96.017</v>
          </cell>
        </row>
        <row r="102">
          <cell r="M102">
            <v>25.93</v>
          </cell>
        </row>
        <row r="103">
          <cell r="A103">
            <v>411</v>
          </cell>
        </row>
        <row r="103">
          <cell r="C103">
            <v>0</v>
          </cell>
        </row>
        <row r="103">
          <cell r="M103">
            <v>0</v>
          </cell>
        </row>
        <row r="104">
          <cell r="A104">
            <v>412</v>
          </cell>
        </row>
        <row r="104">
          <cell r="C104">
            <v>96.024</v>
          </cell>
        </row>
        <row r="104">
          <cell r="M104">
            <v>0</v>
          </cell>
        </row>
        <row r="105">
          <cell r="A105">
            <v>413</v>
          </cell>
        </row>
        <row r="105">
          <cell r="C105">
            <v>26.047</v>
          </cell>
        </row>
        <row r="105">
          <cell r="M105">
            <v>26.36</v>
          </cell>
        </row>
        <row r="106">
          <cell r="A106">
            <v>414</v>
          </cell>
        </row>
        <row r="106">
          <cell r="C106">
            <v>26.052</v>
          </cell>
        </row>
        <row r="106">
          <cell r="M106">
            <v>25.56</v>
          </cell>
        </row>
        <row r="107">
          <cell r="A107">
            <v>415</v>
          </cell>
        </row>
        <row r="107">
          <cell r="C107">
            <v>32.054</v>
          </cell>
        </row>
        <row r="107">
          <cell r="M107">
            <v>26.29</v>
          </cell>
        </row>
        <row r="108">
          <cell r="A108">
            <v>416</v>
          </cell>
        </row>
        <row r="108">
          <cell r="C108">
            <v>0</v>
          </cell>
        </row>
        <row r="108">
          <cell r="M108">
            <v>26.11</v>
          </cell>
        </row>
        <row r="109">
          <cell r="A109">
            <v>417</v>
          </cell>
        </row>
        <row r="109">
          <cell r="C109">
            <v>26.059</v>
          </cell>
        </row>
        <row r="109">
          <cell r="M109">
            <v>25.81</v>
          </cell>
        </row>
        <row r="110">
          <cell r="A110">
            <v>418</v>
          </cell>
        </row>
        <row r="110">
          <cell r="C110">
            <v>0</v>
          </cell>
        </row>
        <row r="110">
          <cell r="M110">
            <v>0</v>
          </cell>
        </row>
        <row r="111">
          <cell r="A111">
            <v>419</v>
          </cell>
        </row>
        <row r="111">
          <cell r="C111">
            <v>0</v>
          </cell>
        </row>
        <row r="111">
          <cell r="M111">
            <v>0</v>
          </cell>
        </row>
        <row r="112">
          <cell r="A112">
            <v>420</v>
          </cell>
        </row>
        <row r="112">
          <cell r="C112">
            <v>116.066</v>
          </cell>
        </row>
        <row r="112">
          <cell r="M112">
            <v>26.14</v>
          </cell>
        </row>
        <row r="113">
          <cell r="A113">
            <v>421</v>
          </cell>
        </row>
        <row r="113">
          <cell r="C113">
            <v>0</v>
          </cell>
        </row>
        <row r="113">
          <cell r="M113">
            <v>25.76</v>
          </cell>
        </row>
        <row r="114">
          <cell r="A114">
            <v>422</v>
          </cell>
        </row>
        <row r="114">
          <cell r="C114">
            <v>57.591</v>
          </cell>
        </row>
        <row r="114">
          <cell r="M114">
            <v>25.85</v>
          </cell>
        </row>
        <row r="115">
          <cell r="A115">
            <v>423</v>
          </cell>
        </row>
        <row r="115">
          <cell r="C115">
            <v>31.793</v>
          </cell>
        </row>
        <row r="115">
          <cell r="M115">
            <v>25.85</v>
          </cell>
        </row>
        <row r="116">
          <cell r="A116">
            <v>424</v>
          </cell>
        </row>
        <row r="116">
          <cell r="C116">
            <v>0</v>
          </cell>
        </row>
        <row r="116">
          <cell r="M116">
            <v>0</v>
          </cell>
        </row>
        <row r="117">
          <cell r="A117">
            <v>425</v>
          </cell>
        </row>
        <row r="117">
          <cell r="C117">
            <v>96.015</v>
          </cell>
        </row>
        <row r="117">
          <cell r="M117">
            <v>0</v>
          </cell>
        </row>
        <row r="118">
          <cell r="A118">
            <v>426</v>
          </cell>
        </row>
        <row r="118">
          <cell r="C118">
            <v>20.045</v>
          </cell>
        </row>
        <row r="118">
          <cell r="M118">
            <v>0</v>
          </cell>
        </row>
        <row r="119">
          <cell r="A119">
            <v>427</v>
          </cell>
        </row>
        <row r="119">
          <cell r="C119">
            <v>26.048</v>
          </cell>
        </row>
        <row r="119">
          <cell r="M119">
            <v>25.87</v>
          </cell>
        </row>
        <row r="120">
          <cell r="A120">
            <v>428</v>
          </cell>
        </row>
        <row r="120">
          <cell r="C120">
            <v>96.016</v>
          </cell>
        </row>
        <row r="120">
          <cell r="M120">
            <v>26.16</v>
          </cell>
        </row>
        <row r="121">
          <cell r="A121">
            <v>429</v>
          </cell>
        </row>
        <row r="121">
          <cell r="C121">
            <v>96.024</v>
          </cell>
        </row>
        <row r="121">
          <cell r="M121">
            <v>25.93</v>
          </cell>
        </row>
        <row r="122">
          <cell r="A122">
            <v>430</v>
          </cell>
        </row>
        <row r="122">
          <cell r="C122">
            <v>96.022</v>
          </cell>
        </row>
        <row r="122">
          <cell r="M122">
            <v>25.79</v>
          </cell>
        </row>
        <row r="123">
          <cell r="A123">
            <v>501</v>
          </cell>
        </row>
        <row r="123">
          <cell r="C123">
            <v>0</v>
          </cell>
        </row>
        <row r="123">
          <cell r="M123">
            <v>0</v>
          </cell>
        </row>
        <row r="124">
          <cell r="A124">
            <v>502</v>
          </cell>
        </row>
        <row r="124">
          <cell r="C124">
            <v>0</v>
          </cell>
        </row>
        <row r="124">
          <cell r="M124">
            <v>0</v>
          </cell>
        </row>
        <row r="125">
          <cell r="A125">
            <v>503</v>
          </cell>
        </row>
        <row r="125">
          <cell r="C125">
            <v>31.553</v>
          </cell>
        </row>
        <row r="125">
          <cell r="M125">
            <v>0</v>
          </cell>
        </row>
        <row r="126">
          <cell r="A126">
            <v>504</v>
          </cell>
        </row>
        <row r="126">
          <cell r="C126">
            <v>26.038</v>
          </cell>
        </row>
        <row r="126">
          <cell r="M126">
            <v>26.06</v>
          </cell>
        </row>
        <row r="127">
          <cell r="A127">
            <v>505</v>
          </cell>
        </row>
        <row r="127">
          <cell r="C127">
            <v>32.05</v>
          </cell>
        </row>
        <row r="127">
          <cell r="M127">
            <v>25.75</v>
          </cell>
        </row>
        <row r="128">
          <cell r="A128">
            <v>506</v>
          </cell>
        </row>
        <row r="128">
          <cell r="C128">
            <v>32.055</v>
          </cell>
        </row>
        <row r="128">
          <cell r="M128">
            <v>0</v>
          </cell>
        </row>
        <row r="129">
          <cell r="A129">
            <v>507</v>
          </cell>
        </row>
        <row r="129">
          <cell r="C129">
            <v>26.056</v>
          </cell>
        </row>
        <row r="129">
          <cell r="M129">
            <v>25.73</v>
          </cell>
        </row>
        <row r="130">
          <cell r="A130">
            <v>508</v>
          </cell>
        </row>
        <row r="130">
          <cell r="C130">
            <v>0</v>
          </cell>
        </row>
        <row r="130">
          <cell r="M130">
            <v>26.18</v>
          </cell>
        </row>
        <row r="131">
          <cell r="A131">
            <v>509</v>
          </cell>
        </row>
        <row r="131">
          <cell r="C131">
            <v>96.022</v>
          </cell>
        </row>
        <row r="131">
          <cell r="M131">
            <v>32.14</v>
          </cell>
        </row>
        <row r="132">
          <cell r="A132">
            <v>510</v>
          </cell>
        </row>
        <row r="132">
          <cell r="C132">
            <v>0</v>
          </cell>
        </row>
        <row r="132">
          <cell r="M132">
            <v>0</v>
          </cell>
        </row>
        <row r="133">
          <cell r="A133">
            <v>511</v>
          </cell>
        </row>
        <row r="133">
          <cell r="C133">
            <v>32.053</v>
          </cell>
        </row>
        <row r="133">
          <cell r="M133">
            <v>32.14</v>
          </cell>
        </row>
        <row r="134">
          <cell r="A134">
            <v>512</v>
          </cell>
        </row>
        <row r="134">
          <cell r="C134">
            <v>96.014</v>
          </cell>
        </row>
        <row r="134">
          <cell r="M134">
            <v>32.22</v>
          </cell>
        </row>
        <row r="135">
          <cell r="A135">
            <v>513</v>
          </cell>
        </row>
        <row r="135">
          <cell r="C135">
            <v>96.023</v>
          </cell>
        </row>
        <row r="135">
          <cell r="M135">
            <v>32.15</v>
          </cell>
        </row>
        <row r="136">
          <cell r="A136">
            <v>514</v>
          </cell>
        </row>
        <row r="136">
          <cell r="C136">
            <v>0</v>
          </cell>
        </row>
        <row r="136">
          <cell r="M136">
            <v>32.32</v>
          </cell>
        </row>
        <row r="137">
          <cell r="A137">
            <v>515</v>
          </cell>
        </row>
        <row r="137">
          <cell r="C137">
            <v>0</v>
          </cell>
        </row>
        <row r="137">
          <cell r="M137">
            <v>32.31</v>
          </cell>
        </row>
        <row r="138">
          <cell r="A138">
            <v>516</v>
          </cell>
        </row>
        <row r="138">
          <cell r="C138">
            <v>32.038</v>
          </cell>
        </row>
        <row r="138">
          <cell r="M138">
            <v>32.34</v>
          </cell>
        </row>
        <row r="139">
          <cell r="A139">
            <v>517</v>
          </cell>
        </row>
        <row r="139">
          <cell r="C139">
            <v>0</v>
          </cell>
        </row>
        <row r="139">
          <cell r="M139">
            <v>32.09</v>
          </cell>
        </row>
        <row r="140">
          <cell r="A140">
            <v>518</v>
          </cell>
        </row>
        <row r="140">
          <cell r="C140">
            <v>134.07</v>
          </cell>
        </row>
        <row r="140">
          <cell r="M140">
            <v>32.05</v>
          </cell>
        </row>
        <row r="141">
          <cell r="A141">
            <v>519</v>
          </cell>
        </row>
        <row r="141">
          <cell r="C141">
            <v>20.042</v>
          </cell>
        </row>
        <row r="141">
          <cell r="M141">
            <v>32.35</v>
          </cell>
        </row>
        <row r="142">
          <cell r="A142">
            <v>520</v>
          </cell>
        </row>
        <row r="142">
          <cell r="C142">
            <v>134.072</v>
          </cell>
        </row>
        <row r="142">
          <cell r="M142">
            <v>32.19</v>
          </cell>
        </row>
        <row r="143">
          <cell r="A143">
            <v>521</v>
          </cell>
        </row>
        <row r="143">
          <cell r="C143">
            <v>70.102</v>
          </cell>
        </row>
        <row r="143">
          <cell r="M143">
            <v>31.98</v>
          </cell>
        </row>
        <row r="144">
          <cell r="A144">
            <v>522</v>
          </cell>
        </row>
        <row r="144">
          <cell r="C144">
            <v>87.015</v>
          </cell>
        </row>
        <row r="144">
          <cell r="M144">
            <v>32.58</v>
          </cell>
        </row>
        <row r="145">
          <cell r="A145">
            <v>523</v>
          </cell>
        </row>
        <row r="145">
          <cell r="C145">
            <v>0</v>
          </cell>
        </row>
        <row r="145">
          <cell r="M145">
            <v>0</v>
          </cell>
        </row>
        <row r="146">
          <cell r="A146">
            <v>524</v>
          </cell>
        </row>
        <row r="146">
          <cell r="C146">
            <v>87.024</v>
          </cell>
        </row>
        <row r="146">
          <cell r="M146">
            <v>0</v>
          </cell>
        </row>
        <row r="147">
          <cell r="A147">
            <v>525</v>
          </cell>
        </row>
        <row r="147">
          <cell r="C147">
            <v>0</v>
          </cell>
        </row>
        <row r="147">
          <cell r="M147">
            <v>32.45</v>
          </cell>
        </row>
        <row r="148">
          <cell r="A148">
            <v>526</v>
          </cell>
        </row>
        <row r="148">
          <cell r="C148">
            <v>58.107</v>
          </cell>
        </row>
        <row r="148">
          <cell r="M148">
            <v>32.49</v>
          </cell>
        </row>
        <row r="149">
          <cell r="A149">
            <v>527</v>
          </cell>
        </row>
        <row r="149">
          <cell r="C149">
            <v>192.039</v>
          </cell>
        </row>
        <row r="149">
          <cell r="M149">
            <v>31.56</v>
          </cell>
        </row>
        <row r="150">
          <cell r="A150">
            <v>528</v>
          </cell>
        </row>
        <row r="150">
          <cell r="C150">
            <v>20.036</v>
          </cell>
        </row>
        <row r="150">
          <cell r="M150">
            <v>32.28</v>
          </cell>
        </row>
        <row r="151">
          <cell r="A151">
            <v>529</v>
          </cell>
        </row>
        <row r="151">
          <cell r="C151">
            <v>0</v>
          </cell>
        </row>
        <row r="151">
          <cell r="M151">
            <v>32.51</v>
          </cell>
        </row>
        <row r="152">
          <cell r="A152">
            <v>530</v>
          </cell>
        </row>
        <row r="152">
          <cell r="C152">
            <v>96.015</v>
          </cell>
        </row>
        <row r="152">
          <cell r="M152">
            <v>32.04</v>
          </cell>
        </row>
        <row r="153">
          <cell r="A153">
            <v>531</v>
          </cell>
        </row>
        <row r="153">
          <cell r="C153">
            <v>0</v>
          </cell>
        </row>
        <row r="153">
          <cell r="M153">
            <v>0</v>
          </cell>
        </row>
        <row r="154">
          <cell r="A154">
            <v>601</v>
          </cell>
        </row>
        <row r="154">
          <cell r="C154">
            <v>38.048</v>
          </cell>
        </row>
        <row r="154">
          <cell r="M154">
            <v>32.35</v>
          </cell>
        </row>
        <row r="155">
          <cell r="A155">
            <v>602</v>
          </cell>
        </row>
        <row r="155">
          <cell r="C155">
            <v>38.049</v>
          </cell>
        </row>
        <row r="155">
          <cell r="M155">
            <v>32.14</v>
          </cell>
        </row>
        <row r="156">
          <cell r="A156">
            <v>603</v>
          </cell>
        </row>
        <row r="156">
          <cell r="C156">
            <v>96.013</v>
          </cell>
        </row>
        <row r="156">
          <cell r="M156">
            <v>32.13</v>
          </cell>
        </row>
        <row r="157">
          <cell r="A157">
            <v>604</v>
          </cell>
        </row>
        <row r="157">
          <cell r="C157">
            <v>38.056</v>
          </cell>
        </row>
        <row r="157">
          <cell r="M157">
            <v>0</v>
          </cell>
        </row>
        <row r="158">
          <cell r="A158">
            <v>605</v>
          </cell>
        </row>
        <row r="158">
          <cell r="C158">
            <v>0</v>
          </cell>
        </row>
        <row r="158">
          <cell r="M158">
            <v>32.2</v>
          </cell>
        </row>
        <row r="159">
          <cell r="A159">
            <v>606</v>
          </cell>
        </row>
        <row r="159">
          <cell r="C159">
            <v>0</v>
          </cell>
        </row>
        <row r="159">
          <cell r="M159">
            <v>0</v>
          </cell>
        </row>
        <row r="160">
          <cell r="A160">
            <v>607</v>
          </cell>
        </row>
        <row r="160">
          <cell r="C160">
            <v>0</v>
          </cell>
        </row>
        <row r="160">
          <cell r="M160">
            <v>0</v>
          </cell>
        </row>
        <row r="161">
          <cell r="A161">
            <v>608</v>
          </cell>
        </row>
        <row r="161">
          <cell r="C161">
            <v>96.016</v>
          </cell>
        </row>
        <row r="161">
          <cell r="M161">
            <v>64.53</v>
          </cell>
        </row>
        <row r="162">
          <cell r="A162">
            <v>609</v>
          </cell>
        </row>
        <row r="162">
          <cell r="C162">
            <v>32.045</v>
          </cell>
        </row>
        <row r="162">
          <cell r="M162">
            <v>32.32</v>
          </cell>
        </row>
        <row r="163">
          <cell r="A163">
            <v>610</v>
          </cell>
        </row>
        <row r="163">
          <cell r="C163">
            <v>96.026</v>
          </cell>
        </row>
        <row r="163">
          <cell r="M163">
            <v>32.09</v>
          </cell>
        </row>
        <row r="164">
          <cell r="A164">
            <v>611</v>
          </cell>
        </row>
        <row r="164">
          <cell r="C164">
            <v>0</v>
          </cell>
        </row>
        <row r="164">
          <cell r="M164">
            <v>32.16</v>
          </cell>
        </row>
        <row r="165">
          <cell r="A165">
            <v>612</v>
          </cell>
        </row>
        <row r="165">
          <cell r="C165">
            <v>87.017</v>
          </cell>
        </row>
        <row r="165">
          <cell r="M165">
            <v>31.98</v>
          </cell>
        </row>
        <row r="166">
          <cell r="A166">
            <v>613</v>
          </cell>
        </row>
        <row r="166">
          <cell r="C166">
            <v>0</v>
          </cell>
        </row>
        <row r="166">
          <cell r="M166">
            <v>0</v>
          </cell>
        </row>
        <row r="167">
          <cell r="A167">
            <v>614</v>
          </cell>
        </row>
        <row r="167">
          <cell r="C167">
            <v>38.051</v>
          </cell>
        </row>
        <row r="167">
          <cell r="M167">
            <v>0</v>
          </cell>
        </row>
        <row r="168">
          <cell r="A168">
            <v>615</v>
          </cell>
        </row>
        <row r="168">
          <cell r="C168">
            <v>32.044</v>
          </cell>
        </row>
        <row r="168">
          <cell r="M168">
            <v>32.1</v>
          </cell>
        </row>
        <row r="169">
          <cell r="A169">
            <v>616</v>
          </cell>
        </row>
        <row r="169">
          <cell r="C169">
            <v>78.136</v>
          </cell>
        </row>
        <row r="169">
          <cell r="M169">
            <v>32.13</v>
          </cell>
        </row>
        <row r="170">
          <cell r="A170">
            <v>617</v>
          </cell>
        </row>
        <row r="170">
          <cell r="C170">
            <v>38.058</v>
          </cell>
        </row>
        <row r="170">
          <cell r="M170">
            <v>32.15</v>
          </cell>
        </row>
        <row r="171">
          <cell r="A171">
            <v>618</v>
          </cell>
        </row>
        <row r="171">
          <cell r="C171">
            <v>183.041</v>
          </cell>
        </row>
        <row r="171">
          <cell r="M171">
            <v>32.19</v>
          </cell>
        </row>
        <row r="172">
          <cell r="A172">
            <v>619</v>
          </cell>
        </row>
        <row r="172">
          <cell r="C172">
            <v>0</v>
          </cell>
        </row>
        <row r="172">
          <cell r="M172">
            <v>0</v>
          </cell>
        </row>
        <row r="173">
          <cell r="A173">
            <v>620</v>
          </cell>
        </row>
        <row r="173">
          <cell r="C173">
            <v>96.027</v>
          </cell>
        </row>
        <row r="173">
          <cell r="M173">
            <v>0</v>
          </cell>
        </row>
        <row r="174">
          <cell r="A174">
            <v>621</v>
          </cell>
        </row>
        <row r="174">
          <cell r="C174">
            <v>0</v>
          </cell>
        </row>
        <row r="174">
          <cell r="M174">
            <v>0</v>
          </cell>
        </row>
        <row r="175">
          <cell r="A175">
            <v>622</v>
          </cell>
        </row>
        <row r="175">
          <cell r="C175">
            <v>0</v>
          </cell>
        </row>
        <row r="175">
          <cell r="M175">
            <v>32.36</v>
          </cell>
        </row>
        <row r="176">
          <cell r="A176">
            <v>623</v>
          </cell>
        </row>
        <row r="176">
          <cell r="C176">
            <v>96.022</v>
          </cell>
        </row>
        <row r="176">
          <cell r="M176">
            <v>32.29</v>
          </cell>
        </row>
        <row r="177">
          <cell r="A177">
            <v>624</v>
          </cell>
        </row>
        <row r="177">
          <cell r="C177">
            <v>38.05</v>
          </cell>
        </row>
        <row r="177">
          <cell r="M177">
            <v>32.19</v>
          </cell>
        </row>
        <row r="178">
          <cell r="A178">
            <v>625</v>
          </cell>
        </row>
        <row r="178">
          <cell r="C178">
            <v>20.034</v>
          </cell>
        </row>
        <row r="178">
          <cell r="M178">
            <v>32.19</v>
          </cell>
        </row>
        <row r="179">
          <cell r="A179">
            <v>626</v>
          </cell>
        </row>
        <row r="179">
          <cell r="C179">
            <v>96.02</v>
          </cell>
        </row>
        <row r="179">
          <cell r="M179">
            <v>32.26</v>
          </cell>
        </row>
        <row r="180">
          <cell r="A180">
            <v>627</v>
          </cell>
        </row>
        <row r="180">
          <cell r="C180">
            <v>0</v>
          </cell>
        </row>
        <row r="180">
          <cell r="M180">
            <v>32.2</v>
          </cell>
        </row>
        <row r="181">
          <cell r="A181">
            <v>628</v>
          </cell>
        </row>
        <row r="181">
          <cell r="C181">
            <v>0</v>
          </cell>
        </row>
        <row r="181">
          <cell r="M181">
            <v>0</v>
          </cell>
        </row>
        <row r="182">
          <cell r="A182">
            <v>629</v>
          </cell>
        </row>
        <row r="182">
          <cell r="C182">
            <v>70.108</v>
          </cell>
        </row>
        <row r="182">
          <cell r="M182">
            <v>32.15</v>
          </cell>
        </row>
        <row r="183">
          <cell r="A183">
            <v>630</v>
          </cell>
        </row>
        <row r="183">
          <cell r="C183">
            <v>38.048</v>
          </cell>
        </row>
        <row r="183">
          <cell r="M183">
            <v>32.45</v>
          </cell>
        </row>
        <row r="184">
          <cell r="A184">
            <v>701</v>
          </cell>
        </row>
        <row r="184">
          <cell r="C184">
            <v>96.016</v>
          </cell>
        </row>
        <row r="184">
          <cell r="M184">
            <v>0</v>
          </cell>
        </row>
        <row r="185">
          <cell r="A185">
            <v>702</v>
          </cell>
        </row>
        <row r="185">
          <cell r="C185">
            <v>70.093</v>
          </cell>
        </row>
        <row r="185">
          <cell r="M185">
            <v>32.13</v>
          </cell>
        </row>
        <row r="186">
          <cell r="A186">
            <v>703</v>
          </cell>
        </row>
        <row r="186">
          <cell r="C186">
            <v>0</v>
          </cell>
        </row>
        <row r="186">
          <cell r="M186">
            <v>0</v>
          </cell>
        </row>
        <row r="187">
          <cell r="A187">
            <v>704</v>
          </cell>
        </row>
        <row r="187">
          <cell r="C187">
            <v>96.028</v>
          </cell>
        </row>
        <row r="187">
          <cell r="M187">
            <v>32.18</v>
          </cell>
        </row>
        <row r="188">
          <cell r="A188">
            <v>705</v>
          </cell>
        </row>
        <row r="188">
          <cell r="C188">
            <v>96.024</v>
          </cell>
        </row>
        <row r="188">
          <cell r="M188">
            <v>0</v>
          </cell>
        </row>
        <row r="189">
          <cell r="A189">
            <v>706</v>
          </cell>
        </row>
        <row r="189">
          <cell r="C189">
            <v>32.05</v>
          </cell>
        </row>
        <row r="189">
          <cell r="M189">
            <v>32.47</v>
          </cell>
        </row>
        <row r="190">
          <cell r="A190">
            <v>707</v>
          </cell>
        </row>
        <row r="190">
          <cell r="C190">
            <v>116.066</v>
          </cell>
        </row>
        <row r="190">
          <cell r="M190">
            <v>32</v>
          </cell>
        </row>
        <row r="191">
          <cell r="A191">
            <v>708</v>
          </cell>
        </row>
        <row r="191">
          <cell r="C191">
            <v>87.015</v>
          </cell>
        </row>
        <row r="191">
          <cell r="M191">
            <v>32.64</v>
          </cell>
        </row>
        <row r="192">
          <cell r="A192">
            <v>709</v>
          </cell>
        </row>
        <row r="192">
          <cell r="C192">
            <v>32.044</v>
          </cell>
        </row>
        <row r="192">
          <cell r="M192">
            <v>31.88</v>
          </cell>
        </row>
        <row r="193">
          <cell r="A193">
            <v>710</v>
          </cell>
        </row>
        <row r="193">
          <cell r="C193">
            <v>0</v>
          </cell>
        </row>
        <row r="193">
          <cell r="M193">
            <v>32.06</v>
          </cell>
        </row>
        <row r="194">
          <cell r="A194">
            <v>711</v>
          </cell>
        </row>
        <row r="194">
          <cell r="C194">
            <v>96.022</v>
          </cell>
        </row>
        <row r="194">
          <cell r="M194">
            <v>0</v>
          </cell>
        </row>
        <row r="195">
          <cell r="A195">
            <v>712</v>
          </cell>
        </row>
        <row r="195">
          <cell r="C195">
            <v>37.561</v>
          </cell>
        </row>
        <row r="195">
          <cell r="M195">
            <v>32.07</v>
          </cell>
        </row>
        <row r="196">
          <cell r="A196">
            <v>713</v>
          </cell>
        </row>
        <row r="196">
          <cell r="C196">
            <v>20.059</v>
          </cell>
        </row>
        <row r="196">
          <cell r="M196">
            <v>32.18</v>
          </cell>
        </row>
        <row r="197">
          <cell r="A197">
            <v>714</v>
          </cell>
        </row>
        <row r="197">
          <cell r="C197">
            <v>165.627</v>
          </cell>
        </row>
        <row r="197">
          <cell r="M197">
            <v>32.14</v>
          </cell>
        </row>
        <row r="198">
          <cell r="A198">
            <v>715</v>
          </cell>
        </row>
        <row r="198">
          <cell r="C198">
            <v>37.557</v>
          </cell>
        </row>
        <row r="198">
          <cell r="M198">
            <v>32.38</v>
          </cell>
        </row>
        <row r="199">
          <cell r="A199">
            <v>716</v>
          </cell>
        </row>
        <row r="199">
          <cell r="C199">
            <v>96.023</v>
          </cell>
        </row>
        <row r="199">
          <cell r="M199">
            <v>32.14</v>
          </cell>
        </row>
        <row r="200">
          <cell r="A200">
            <v>717</v>
          </cell>
        </row>
        <row r="200">
          <cell r="C200">
            <v>128.057</v>
          </cell>
        </row>
        <row r="200">
          <cell r="M200">
            <v>32.24</v>
          </cell>
        </row>
        <row r="201">
          <cell r="A201">
            <v>718</v>
          </cell>
        </row>
        <row r="201">
          <cell r="C201">
            <v>0</v>
          </cell>
        </row>
        <row r="201">
          <cell r="M201">
            <v>0</v>
          </cell>
        </row>
        <row r="202">
          <cell r="A202">
            <v>719</v>
          </cell>
        </row>
        <row r="202">
          <cell r="C202">
            <v>0</v>
          </cell>
        </row>
        <row r="202">
          <cell r="M202">
            <v>32.21</v>
          </cell>
        </row>
        <row r="203">
          <cell r="A203">
            <v>720</v>
          </cell>
        </row>
        <row r="203">
          <cell r="C203">
            <v>32.052</v>
          </cell>
        </row>
        <row r="203">
          <cell r="M203">
            <v>32.19</v>
          </cell>
        </row>
        <row r="204">
          <cell r="A204">
            <v>721</v>
          </cell>
        </row>
        <row r="204">
          <cell r="C204">
            <v>96.016</v>
          </cell>
        </row>
        <row r="204">
          <cell r="M204">
            <v>0</v>
          </cell>
        </row>
        <row r="205">
          <cell r="A205">
            <v>722</v>
          </cell>
        </row>
        <row r="205">
          <cell r="C205">
            <v>0</v>
          </cell>
        </row>
        <row r="205">
          <cell r="M205">
            <v>32.08</v>
          </cell>
        </row>
        <row r="206">
          <cell r="A206">
            <v>723</v>
          </cell>
        </row>
        <row r="206">
          <cell r="C206">
            <v>185.681</v>
          </cell>
        </row>
        <row r="206">
          <cell r="M206">
            <v>32.25</v>
          </cell>
        </row>
        <row r="207">
          <cell r="A207">
            <v>724</v>
          </cell>
        </row>
        <row r="207">
          <cell r="C207">
            <v>87.024</v>
          </cell>
        </row>
        <row r="207">
          <cell r="M207">
            <v>32.44</v>
          </cell>
        </row>
        <row r="208">
          <cell r="A208">
            <v>725</v>
          </cell>
        </row>
        <row r="208">
          <cell r="C208">
            <v>0</v>
          </cell>
        </row>
        <row r="208">
          <cell r="M208">
            <v>0</v>
          </cell>
        </row>
        <row r="209">
          <cell r="A209">
            <v>726</v>
          </cell>
        </row>
        <row r="209">
          <cell r="C209">
            <v>96.024</v>
          </cell>
        </row>
        <row r="209">
          <cell r="M209">
            <v>32.39</v>
          </cell>
        </row>
        <row r="210">
          <cell r="A210">
            <v>727</v>
          </cell>
        </row>
        <row r="210">
          <cell r="C210">
            <v>70.108</v>
          </cell>
        </row>
        <row r="210">
          <cell r="M210">
            <v>32.21</v>
          </cell>
        </row>
        <row r="211">
          <cell r="A211">
            <v>728</v>
          </cell>
        </row>
        <row r="211">
          <cell r="C211">
            <v>134.078</v>
          </cell>
        </row>
        <row r="211">
          <cell r="M211">
            <v>32.34</v>
          </cell>
        </row>
        <row r="212">
          <cell r="A212">
            <v>729</v>
          </cell>
        </row>
        <row r="212">
          <cell r="C212">
            <v>32.036</v>
          </cell>
        </row>
        <row r="212">
          <cell r="M212">
            <v>32.25</v>
          </cell>
        </row>
        <row r="213">
          <cell r="A213">
            <v>730</v>
          </cell>
        </row>
        <row r="213">
          <cell r="C213">
            <v>38.051</v>
          </cell>
        </row>
        <row r="213">
          <cell r="M213">
            <v>32.19</v>
          </cell>
        </row>
        <row r="214">
          <cell r="A214">
            <v>731</v>
          </cell>
        </row>
        <row r="214">
          <cell r="C214">
            <v>87.027</v>
          </cell>
        </row>
        <row r="214">
          <cell r="M214">
            <v>0</v>
          </cell>
        </row>
        <row r="215">
          <cell r="A215">
            <v>801</v>
          </cell>
        </row>
        <row r="215">
          <cell r="C215">
            <v>32.053</v>
          </cell>
        </row>
        <row r="215">
          <cell r="M215">
            <v>32.26</v>
          </cell>
        </row>
        <row r="216">
          <cell r="A216">
            <v>802</v>
          </cell>
        </row>
        <row r="216">
          <cell r="C216">
            <v>96.025</v>
          </cell>
        </row>
        <row r="216">
          <cell r="M216">
            <v>0</v>
          </cell>
        </row>
        <row r="217">
          <cell r="A217">
            <v>803</v>
          </cell>
        </row>
        <row r="217">
          <cell r="C217">
            <v>32.051</v>
          </cell>
        </row>
        <row r="217">
          <cell r="M217">
            <v>32.43</v>
          </cell>
        </row>
        <row r="218">
          <cell r="A218">
            <v>804</v>
          </cell>
        </row>
        <row r="218">
          <cell r="C218">
            <v>0</v>
          </cell>
        </row>
        <row r="218">
          <cell r="M218">
            <v>32.26</v>
          </cell>
        </row>
        <row r="219">
          <cell r="A219">
            <v>805</v>
          </cell>
        </row>
        <row r="219">
          <cell r="C219">
            <v>0</v>
          </cell>
        </row>
        <row r="219">
          <cell r="M219">
            <v>32.22</v>
          </cell>
        </row>
        <row r="220">
          <cell r="A220">
            <v>806</v>
          </cell>
        </row>
        <row r="220">
          <cell r="C220">
            <v>148.108</v>
          </cell>
        </row>
        <row r="220">
          <cell r="M220">
            <v>64.29</v>
          </cell>
        </row>
        <row r="221">
          <cell r="A221">
            <v>807</v>
          </cell>
        </row>
        <row r="221">
          <cell r="C221">
            <v>87.026</v>
          </cell>
        </row>
        <row r="221">
          <cell r="M221">
            <v>0</v>
          </cell>
        </row>
        <row r="222">
          <cell r="A222">
            <v>808</v>
          </cell>
        </row>
        <row r="222">
          <cell r="C222">
            <v>96.02</v>
          </cell>
        </row>
        <row r="222">
          <cell r="M222">
            <v>0</v>
          </cell>
        </row>
        <row r="223">
          <cell r="A223">
            <v>809</v>
          </cell>
        </row>
        <row r="223">
          <cell r="C223">
            <v>38.05</v>
          </cell>
        </row>
        <row r="223">
          <cell r="M223">
            <v>0</v>
          </cell>
        </row>
        <row r="224">
          <cell r="A224">
            <v>810</v>
          </cell>
        </row>
        <row r="224">
          <cell r="C224">
            <v>70.109</v>
          </cell>
        </row>
        <row r="224">
          <cell r="M224">
            <v>32.27</v>
          </cell>
        </row>
        <row r="225">
          <cell r="A225">
            <v>811</v>
          </cell>
        </row>
        <row r="225">
          <cell r="C225">
            <v>0</v>
          </cell>
        </row>
        <row r="225">
          <cell r="M225">
            <v>0</v>
          </cell>
        </row>
        <row r="226">
          <cell r="A226">
            <v>812</v>
          </cell>
        </row>
        <row r="226">
          <cell r="C226">
            <v>58.087</v>
          </cell>
        </row>
        <row r="226">
          <cell r="M226">
            <v>32.41</v>
          </cell>
        </row>
        <row r="227">
          <cell r="A227">
            <v>813</v>
          </cell>
        </row>
        <row r="227">
          <cell r="C227">
            <v>166.107</v>
          </cell>
        </row>
        <row r="227">
          <cell r="M227">
            <v>32.45</v>
          </cell>
        </row>
        <row r="228">
          <cell r="A228">
            <v>814</v>
          </cell>
        </row>
        <row r="228">
          <cell r="C228">
            <v>96.027</v>
          </cell>
        </row>
        <row r="228">
          <cell r="M228">
            <v>32.54</v>
          </cell>
        </row>
        <row r="229">
          <cell r="A229">
            <v>815</v>
          </cell>
        </row>
        <row r="229">
          <cell r="C229">
            <v>0</v>
          </cell>
        </row>
        <row r="229">
          <cell r="M229">
            <v>0</v>
          </cell>
        </row>
        <row r="230">
          <cell r="A230">
            <v>816</v>
          </cell>
        </row>
        <row r="230">
          <cell r="C230">
            <v>0</v>
          </cell>
        </row>
        <row r="230">
          <cell r="M230">
            <v>32.4</v>
          </cell>
        </row>
        <row r="231">
          <cell r="A231">
            <v>817</v>
          </cell>
        </row>
        <row r="231">
          <cell r="C231">
            <v>87.019</v>
          </cell>
        </row>
        <row r="231">
          <cell r="M231">
            <v>32.5</v>
          </cell>
        </row>
        <row r="232">
          <cell r="A232">
            <v>818</v>
          </cell>
        </row>
        <row r="232">
          <cell r="C232">
            <v>20.048</v>
          </cell>
        </row>
        <row r="232">
          <cell r="M232">
            <v>32.28</v>
          </cell>
        </row>
        <row r="233">
          <cell r="A233">
            <v>819</v>
          </cell>
        </row>
        <row r="233">
          <cell r="C233">
            <v>128.07</v>
          </cell>
        </row>
        <row r="233">
          <cell r="M233">
            <v>32.29</v>
          </cell>
        </row>
        <row r="234">
          <cell r="A234">
            <v>820</v>
          </cell>
        </row>
        <row r="234">
          <cell r="C234">
            <v>96.023</v>
          </cell>
        </row>
        <row r="234">
          <cell r="M234">
            <v>32.3</v>
          </cell>
        </row>
        <row r="235">
          <cell r="A235">
            <v>821</v>
          </cell>
        </row>
        <row r="235">
          <cell r="C235">
            <v>128.089</v>
          </cell>
        </row>
        <row r="235">
          <cell r="M235">
            <v>32.28</v>
          </cell>
        </row>
        <row r="236">
          <cell r="A236">
            <v>822</v>
          </cell>
        </row>
        <row r="236">
          <cell r="C236">
            <v>96.023</v>
          </cell>
        </row>
        <row r="236">
          <cell r="M236">
            <v>32.4</v>
          </cell>
        </row>
        <row r="237">
          <cell r="A237">
            <v>823</v>
          </cell>
        </row>
        <row r="237">
          <cell r="C237">
            <v>0</v>
          </cell>
        </row>
        <row r="237">
          <cell r="M237">
            <v>0</v>
          </cell>
        </row>
        <row r="238">
          <cell r="A238">
            <v>824</v>
          </cell>
        </row>
        <row r="238">
          <cell r="C238">
            <v>32.045</v>
          </cell>
        </row>
        <row r="238">
          <cell r="M238">
            <v>32.19</v>
          </cell>
        </row>
        <row r="239">
          <cell r="A239">
            <v>825</v>
          </cell>
        </row>
        <row r="239">
          <cell r="C239">
            <v>192.038</v>
          </cell>
        </row>
        <row r="239">
          <cell r="M239">
            <v>32.47</v>
          </cell>
        </row>
        <row r="240">
          <cell r="A240">
            <v>826</v>
          </cell>
        </row>
        <row r="240">
          <cell r="C240">
            <v>20.049</v>
          </cell>
        </row>
        <row r="240">
          <cell r="M240">
            <v>32.42</v>
          </cell>
        </row>
        <row r="241">
          <cell r="A241">
            <v>827</v>
          </cell>
        </row>
        <row r="241">
          <cell r="C241">
            <v>203.1</v>
          </cell>
        </row>
        <row r="241">
          <cell r="M241">
            <v>32.18</v>
          </cell>
        </row>
        <row r="242">
          <cell r="A242">
            <v>828</v>
          </cell>
        </row>
        <row r="242">
          <cell r="C242">
            <v>32.056</v>
          </cell>
        </row>
        <row r="242">
          <cell r="M242">
            <v>32.35</v>
          </cell>
        </row>
        <row r="243">
          <cell r="A243">
            <v>829</v>
          </cell>
        </row>
        <row r="243">
          <cell r="C243">
            <v>96.024</v>
          </cell>
        </row>
        <row r="243">
          <cell r="M243">
            <v>0</v>
          </cell>
        </row>
        <row r="244">
          <cell r="A244">
            <v>830</v>
          </cell>
        </row>
        <row r="244">
          <cell r="C244">
            <v>0</v>
          </cell>
        </row>
        <row r="244">
          <cell r="M244">
            <v>0</v>
          </cell>
        </row>
        <row r="245">
          <cell r="A245">
            <v>831</v>
          </cell>
        </row>
        <row r="245">
          <cell r="C245">
            <v>128.014</v>
          </cell>
        </row>
        <row r="245">
          <cell r="M245">
            <v>32.14</v>
          </cell>
        </row>
        <row r="246">
          <cell r="A246">
            <v>901</v>
          </cell>
        </row>
        <row r="246">
          <cell r="C246">
            <v>20.054</v>
          </cell>
        </row>
        <row r="246">
          <cell r="M246">
            <v>32.28</v>
          </cell>
        </row>
        <row r="247">
          <cell r="A247">
            <v>902</v>
          </cell>
        </row>
        <row r="247">
          <cell r="C247">
            <v>32.044</v>
          </cell>
        </row>
        <row r="247">
          <cell r="M247">
            <v>32.1</v>
          </cell>
        </row>
        <row r="248">
          <cell r="A248">
            <v>903</v>
          </cell>
        </row>
        <row r="248">
          <cell r="C248">
            <v>96.025</v>
          </cell>
        </row>
        <row r="248">
          <cell r="M248">
            <v>32.31</v>
          </cell>
        </row>
        <row r="249">
          <cell r="A249">
            <v>904</v>
          </cell>
        </row>
        <row r="249">
          <cell r="C249">
            <v>96.016</v>
          </cell>
        </row>
        <row r="249">
          <cell r="M249">
            <v>32.28</v>
          </cell>
        </row>
        <row r="250">
          <cell r="A250">
            <v>905</v>
          </cell>
        </row>
        <row r="250">
          <cell r="C250">
            <v>96.026</v>
          </cell>
        </row>
        <row r="250">
          <cell r="M250">
            <v>0</v>
          </cell>
        </row>
        <row r="251">
          <cell r="A251">
            <v>906</v>
          </cell>
        </row>
        <row r="251">
          <cell r="C251">
            <v>0</v>
          </cell>
        </row>
        <row r="251">
          <cell r="M251">
            <v>0</v>
          </cell>
        </row>
        <row r="252">
          <cell r="A252">
            <v>907</v>
          </cell>
        </row>
        <row r="252">
          <cell r="C252">
            <v>128.053</v>
          </cell>
        </row>
        <row r="252">
          <cell r="M252">
            <v>32.35</v>
          </cell>
        </row>
        <row r="253">
          <cell r="A253">
            <v>908</v>
          </cell>
        </row>
        <row r="253">
          <cell r="C253">
            <v>32.053</v>
          </cell>
        </row>
        <row r="253">
          <cell r="M253">
            <v>32.24</v>
          </cell>
        </row>
        <row r="254">
          <cell r="A254">
            <v>909</v>
          </cell>
        </row>
        <row r="254">
          <cell r="C254">
            <v>96.017</v>
          </cell>
        </row>
        <row r="254">
          <cell r="M254">
            <v>32.22</v>
          </cell>
        </row>
        <row r="255">
          <cell r="A255">
            <v>910</v>
          </cell>
        </row>
        <row r="255">
          <cell r="C255">
            <v>96.022</v>
          </cell>
        </row>
        <row r="255">
          <cell r="M255">
            <v>32.35</v>
          </cell>
        </row>
        <row r="256">
          <cell r="A256">
            <v>911</v>
          </cell>
        </row>
        <row r="256">
          <cell r="C256">
            <v>128.073</v>
          </cell>
        </row>
        <row r="256">
          <cell r="M256">
            <v>32.03</v>
          </cell>
        </row>
        <row r="257">
          <cell r="A257">
            <v>912</v>
          </cell>
        </row>
        <row r="257">
          <cell r="C257">
            <v>0</v>
          </cell>
        </row>
        <row r="257">
          <cell r="M257">
            <v>0</v>
          </cell>
        </row>
        <row r="258">
          <cell r="A258">
            <v>913</v>
          </cell>
        </row>
        <row r="258">
          <cell r="C258">
            <v>87.026</v>
          </cell>
        </row>
        <row r="258">
          <cell r="M258">
            <v>32.24</v>
          </cell>
        </row>
        <row r="259">
          <cell r="A259">
            <v>914</v>
          </cell>
        </row>
        <row r="259">
          <cell r="C259">
            <v>32.049</v>
          </cell>
        </row>
        <row r="259">
          <cell r="M259">
            <v>31.93</v>
          </cell>
        </row>
        <row r="260">
          <cell r="A260">
            <v>915</v>
          </cell>
        </row>
        <row r="260">
          <cell r="C260">
            <v>116.076</v>
          </cell>
        </row>
        <row r="260">
          <cell r="M260">
            <v>31.43</v>
          </cell>
        </row>
        <row r="261">
          <cell r="A261">
            <v>916</v>
          </cell>
        </row>
        <row r="261">
          <cell r="C261">
            <v>96.013</v>
          </cell>
        </row>
        <row r="261">
          <cell r="M261">
            <v>31.86</v>
          </cell>
        </row>
        <row r="262">
          <cell r="A262">
            <v>917</v>
          </cell>
        </row>
        <row r="262">
          <cell r="C262">
            <v>20.045</v>
          </cell>
        </row>
        <row r="262">
          <cell r="M262">
            <v>32.15</v>
          </cell>
        </row>
        <row r="263">
          <cell r="A263">
            <v>918</v>
          </cell>
        </row>
        <row r="263">
          <cell r="C263">
            <v>50.095</v>
          </cell>
        </row>
        <row r="263">
          <cell r="M263">
            <v>31.89</v>
          </cell>
        </row>
        <row r="264">
          <cell r="A264">
            <v>919</v>
          </cell>
        </row>
        <row r="264">
          <cell r="C264">
            <v>96.016</v>
          </cell>
        </row>
        <row r="264">
          <cell r="M264">
            <v>31.91</v>
          </cell>
        </row>
        <row r="265">
          <cell r="A265">
            <v>920</v>
          </cell>
        </row>
        <row r="265">
          <cell r="C265">
            <v>96.027</v>
          </cell>
        </row>
        <row r="265">
          <cell r="M265">
            <v>32.16</v>
          </cell>
        </row>
        <row r="266">
          <cell r="A266">
            <v>921</v>
          </cell>
        </row>
        <row r="266">
          <cell r="C266">
            <v>52.108</v>
          </cell>
        </row>
        <row r="266">
          <cell r="M266">
            <v>31.87</v>
          </cell>
        </row>
        <row r="267">
          <cell r="A267">
            <v>922</v>
          </cell>
        </row>
        <row r="267">
          <cell r="C267">
            <v>96.023</v>
          </cell>
        </row>
        <row r="267">
          <cell r="M267">
            <v>32.08</v>
          </cell>
        </row>
        <row r="268">
          <cell r="A268">
            <v>923</v>
          </cell>
        </row>
        <row r="268">
          <cell r="C268">
            <v>96.024</v>
          </cell>
        </row>
        <row r="268">
          <cell r="M268">
            <v>32.12</v>
          </cell>
        </row>
        <row r="269">
          <cell r="A269">
            <v>924</v>
          </cell>
        </row>
        <row r="269">
          <cell r="C269">
            <v>0</v>
          </cell>
        </row>
        <row r="269">
          <cell r="M269">
            <v>32.33</v>
          </cell>
        </row>
        <row r="270">
          <cell r="A270">
            <v>925</v>
          </cell>
        </row>
        <row r="270">
          <cell r="C270">
            <v>96.023</v>
          </cell>
        </row>
        <row r="270">
          <cell r="M270">
            <v>32.34</v>
          </cell>
        </row>
        <row r="271">
          <cell r="A271">
            <v>926</v>
          </cell>
        </row>
        <row r="271">
          <cell r="C271">
            <v>0</v>
          </cell>
        </row>
        <row r="271">
          <cell r="M271">
            <v>0</v>
          </cell>
        </row>
        <row r="272">
          <cell r="A272">
            <v>927</v>
          </cell>
        </row>
        <row r="272">
          <cell r="C272">
            <v>70.098</v>
          </cell>
        </row>
        <row r="272">
          <cell r="M272">
            <v>32.4</v>
          </cell>
        </row>
        <row r="273">
          <cell r="A273">
            <v>928</v>
          </cell>
        </row>
        <row r="273">
          <cell r="C273">
            <v>70.098</v>
          </cell>
        </row>
        <row r="273">
          <cell r="M273">
            <v>32.3</v>
          </cell>
        </row>
        <row r="274">
          <cell r="A274">
            <v>929</v>
          </cell>
        </row>
        <row r="274">
          <cell r="C274">
            <v>76.098</v>
          </cell>
        </row>
        <row r="274">
          <cell r="M274">
            <v>32.24</v>
          </cell>
        </row>
        <row r="275">
          <cell r="A275">
            <v>930</v>
          </cell>
        </row>
        <row r="275">
          <cell r="C275">
            <v>20.05</v>
          </cell>
        </row>
        <row r="275">
          <cell r="M275">
            <v>0</v>
          </cell>
        </row>
        <row r="276">
          <cell r="A276">
            <v>1001</v>
          </cell>
        </row>
        <row r="276">
          <cell r="C276">
            <v>0</v>
          </cell>
        </row>
        <row r="276">
          <cell r="M276">
            <v>0</v>
          </cell>
        </row>
        <row r="277">
          <cell r="A277">
            <v>1002</v>
          </cell>
        </row>
        <row r="277">
          <cell r="C277">
            <v>0</v>
          </cell>
        </row>
        <row r="277">
          <cell r="M277">
            <v>0</v>
          </cell>
        </row>
        <row r="278">
          <cell r="A278">
            <v>1003</v>
          </cell>
        </row>
        <row r="278">
          <cell r="C278">
            <v>0</v>
          </cell>
        </row>
        <row r="278">
          <cell r="M278">
            <v>0</v>
          </cell>
        </row>
        <row r="279">
          <cell r="A279">
            <v>1004</v>
          </cell>
        </row>
        <row r="279">
          <cell r="C279">
            <v>0</v>
          </cell>
        </row>
        <row r="279">
          <cell r="M279">
            <v>0</v>
          </cell>
        </row>
        <row r="280">
          <cell r="A280">
            <v>1005</v>
          </cell>
        </row>
        <row r="280">
          <cell r="C280">
            <v>0</v>
          </cell>
        </row>
        <row r="280">
          <cell r="M280">
            <v>0</v>
          </cell>
        </row>
        <row r="281">
          <cell r="A281">
            <v>1006</v>
          </cell>
        </row>
        <row r="281">
          <cell r="C281">
            <v>0</v>
          </cell>
        </row>
        <row r="281">
          <cell r="M281">
            <v>0</v>
          </cell>
        </row>
        <row r="282">
          <cell r="A282">
            <v>1007</v>
          </cell>
        </row>
        <row r="282">
          <cell r="C282">
            <v>0</v>
          </cell>
        </row>
        <row r="282">
          <cell r="M282">
            <v>0</v>
          </cell>
        </row>
        <row r="283">
          <cell r="A283">
            <v>1008</v>
          </cell>
        </row>
        <row r="283">
          <cell r="C283">
            <v>0</v>
          </cell>
        </row>
        <row r="283">
          <cell r="M283">
            <v>0</v>
          </cell>
        </row>
        <row r="284">
          <cell r="A284">
            <v>1009</v>
          </cell>
        </row>
        <row r="284">
          <cell r="C284">
            <v>0</v>
          </cell>
        </row>
        <row r="284">
          <cell r="M284">
            <v>0</v>
          </cell>
        </row>
        <row r="285">
          <cell r="A285">
            <v>1010</v>
          </cell>
        </row>
        <row r="285">
          <cell r="C285">
            <v>0</v>
          </cell>
        </row>
        <row r="285">
          <cell r="M285">
            <v>0</v>
          </cell>
        </row>
        <row r="286">
          <cell r="A286">
            <v>1011</v>
          </cell>
        </row>
        <row r="286">
          <cell r="C286">
            <v>0</v>
          </cell>
        </row>
        <row r="286">
          <cell r="M286">
            <v>0</v>
          </cell>
        </row>
        <row r="287">
          <cell r="A287">
            <v>1012</v>
          </cell>
        </row>
        <row r="287">
          <cell r="C287">
            <v>0</v>
          </cell>
        </row>
        <row r="287">
          <cell r="M287">
            <v>0</v>
          </cell>
        </row>
        <row r="288">
          <cell r="A288">
            <v>1013</v>
          </cell>
        </row>
        <row r="288">
          <cell r="C288">
            <v>0</v>
          </cell>
        </row>
        <row r="288">
          <cell r="M288">
            <v>0</v>
          </cell>
        </row>
        <row r="289">
          <cell r="A289">
            <v>1014</v>
          </cell>
        </row>
        <row r="289">
          <cell r="C289">
            <v>0</v>
          </cell>
        </row>
        <row r="289">
          <cell r="M289">
            <v>0</v>
          </cell>
        </row>
        <row r="290">
          <cell r="A290">
            <v>1015</v>
          </cell>
        </row>
        <row r="290">
          <cell r="C290">
            <v>0</v>
          </cell>
        </row>
        <row r="290">
          <cell r="M290">
            <v>0</v>
          </cell>
        </row>
        <row r="291">
          <cell r="A291">
            <v>1016</v>
          </cell>
        </row>
        <row r="291">
          <cell r="C291">
            <v>0</v>
          </cell>
        </row>
        <row r="291">
          <cell r="M291">
            <v>0</v>
          </cell>
        </row>
        <row r="292">
          <cell r="A292">
            <v>1017</v>
          </cell>
        </row>
        <row r="292">
          <cell r="C292">
            <v>0</v>
          </cell>
        </row>
        <row r="292">
          <cell r="M292">
            <v>0</v>
          </cell>
        </row>
        <row r="293">
          <cell r="A293">
            <v>1018</v>
          </cell>
        </row>
        <row r="293">
          <cell r="C293">
            <v>0</v>
          </cell>
        </row>
        <row r="293">
          <cell r="M293">
            <v>0</v>
          </cell>
        </row>
        <row r="294">
          <cell r="A294">
            <v>1019</v>
          </cell>
        </row>
        <row r="294">
          <cell r="C294">
            <v>0</v>
          </cell>
        </row>
        <row r="294">
          <cell r="M294">
            <v>0</v>
          </cell>
        </row>
        <row r="295">
          <cell r="A295">
            <v>1020</v>
          </cell>
        </row>
        <row r="295">
          <cell r="C295">
            <v>0</v>
          </cell>
        </row>
        <row r="295">
          <cell r="M295">
            <v>0</v>
          </cell>
        </row>
        <row r="296">
          <cell r="A296">
            <v>1021</v>
          </cell>
        </row>
        <row r="296">
          <cell r="C296">
            <v>0</v>
          </cell>
        </row>
        <row r="296">
          <cell r="M296">
            <v>0</v>
          </cell>
        </row>
        <row r="297">
          <cell r="A297">
            <v>1022</v>
          </cell>
        </row>
        <row r="297">
          <cell r="C297">
            <v>0</v>
          </cell>
        </row>
        <row r="297">
          <cell r="M297">
            <v>0</v>
          </cell>
        </row>
        <row r="298">
          <cell r="A298">
            <v>1023</v>
          </cell>
        </row>
        <row r="298">
          <cell r="C298">
            <v>0</v>
          </cell>
        </row>
        <row r="298">
          <cell r="M298">
            <v>0</v>
          </cell>
        </row>
        <row r="299">
          <cell r="A299">
            <v>1024</v>
          </cell>
        </row>
        <row r="299">
          <cell r="C299">
            <v>0</v>
          </cell>
        </row>
        <row r="299">
          <cell r="M299">
            <v>0</v>
          </cell>
        </row>
        <row r="300">
          <cell r="A300">
            <v>1025</v>
          </cell>
        </row>
        <row r="300">
          <cell r="C300">
            <v>0</v>
          </cell>
        </row>
        <row r="300">
          <cell r="M300">
            <v>0</v>
          </cell>
        </row>
        <row r="301">
          <cell r="A301">
            <v>1026</v>
          </cell>
        </row>
        <row r="301">
          <cell r="C301">
            <v>0</v>
          </cell>
        </row>
        <row r="301">
          <cell r="M301">
            <v>0</v>
          </cell>
        </row>
        <row r="302">
          <cell r="A302">
            <v>1027</v>
          </cell>
        </row>
        <row r="302">
          <cell r="C302">
            <v>0</v>
          </cell>
        </row>
        <row r="302">
          <cell r="M302">
            <v>0</v>
          </cell>
        </row>
        <row r="303">
          <cell r="A303">
            <v>1028</v>
          </cell>
        </row>
        <row r="303">
          <cell r="C303">
            <v>0</v>
          </cell>
        </row>
        <row r="303">
          <cell r="M303">
            <v>0</v>
          </cell>
        </row>
        <row r="304">
          <cell r="A304">
            <v>1029</v>
          </cell>
        </row>
        <row r="304">
          <cell r="C304">
            <v>0</v>
          </cell>
        </row>
        <row r="304">
          <cell r="M304">
            <v>0</v>
          </cell>
        </row>
        <row r="305">
          <cell r="A305">
            <v>1030</v>
          </cell>
        </row>
        <row r="305">
          <cell r="C305">
            <v>0</v>
          </cell>
        </row>
        <row r="305">
          <cell r="M305">
            <v>0</v>
          </cell>
        </row>
        <row r="306">
          <cell r="A306">
            <v>1031</v>
          </cell>
        </row>
        <row r="306">
          <cell r="C306">
            <v>0</v>
          </cell>
        </row>
        <row r="306">
          <cell r="M306">
            <v>0</v>
          </cell>
        </row>
        <row r="307">
          <cell r="A307">
            <v>1101</v>
          </cell>
        </row>
        <row r="307">
          <cell r="C307">
            <v>0</v>
          </cell>
        </row>
        <row r="307">
          <cell r="M307">
            <v>0</v>
          </cell>
        </row>
        <row r="308">
          <cell r="A308">
            <v>1102</v>
          </cell>
        </row>
        <row r="308">
          <cell r="C308">
            <v>0</v>
          </cell>
        </row>
        <row r="308">
          <cell r="M308">
            <v>0</v>
          </cell>
        </row>
        <row r="309">
          <cell r="A309">
            <v>1103</v>
          </cell>
        </row>
        <row r="309">
          <cell r="C309">
            <v>0</v>
          </cell>
        </row>
        <row r="309">
          <cell r="M309">
            <v>0</v>
          </cell>
        </row>
        <row r="310">
          <cell r="A310">
            <v>1104</v>
          </cell>
        </row>
        <row r="310">
          <cell r="C310">
            <v>0</v>
          </cell>
        </row>
        <row r="310">
          <cell r="M310">
            <v>0</v>
          </cell>
        </row>
        <row r="311">
          <cell r="A311">
            <v>1105</v>
          </cell>
        </row>
        <row r="311">
          <cell r="C311">
            <v>0</v>
          </cell>
        </row>
        <row r="311">
          <cell r="M311">
            <v>0</v>
          </cell>
        </row>
        <row r="312">
          <cell r="A312">
            <v>1106</v>
          </cell>
        </row>
        <row r="312">
          <cell r="C312">
            <v>0</v>
          </cell>
        </row>
        <row r="312">
          <cell r="M312">
            <v>0</v>
          </cell>
        </row>
        <row r="313">
          <cell r="A313">
            <v>1107</v>
          </cell>
        </row>
        <row r="313">
          <cell r="C313">
            <v>0</v>
          </cell>
        </row>
        <row r="313">
          <cell r="M313">
            <v>0</v>
          </cell>
        </row>
        <row r="314">
          <cell r="A314">
            <v>1108</v>
          </cell>
        </row>
        <row r="314">
          <cell r="C314">
            <v>0</v>
          </cell>
        </row>
        <row r="314">
          <cell r="M314">
            <v>0</v>
          </cell>
        </row>
        <row r="315">
          <cell r="A315">
            <v>1109</v>
          </cell>
        </row>
        <row r="315">
          <cell r="C315">
            <v>0</v>
          </cell>
        </row>
        <row r="315">
          <cell r="M315">
            <v>0</v>
          </cell>
        </row>
        <row r="316">
          <cell r="A316">
            <v>1110</v>
          </cell>
        </row>
        <row r="316">
          <cell r="C316">
            <v>0</v>
          </cell>
        </row>
        <row r="316">
          <cell r="M316">
            <v>0</v>
          </cell>
        </row>
        <row r="317">
          <cell r="A317">
            <v>1111</v>
          </cell>
        </row>
        <row r="317">
          <cell r="C317">
            <v>0</v>
          </cell>
        </row>
        <row r="317">
          <cell r="M317">
            <v>0</v>
          </cell>
        </row>
        <row r="318">
          <cell r="A318">
            <v>1112</v>
          </cell>
        </row>
        <row r="318">
          <cell r="C318">
            <v>0</v>
          </cell>
        </row>
        <row r="318">
          <cell r="M318">
            <v>0</v>
          </cell>
        </row>
        <row r="319">
          <cell r="A319">
            <v>1113</v>
          </cell>
        </row>
        <row r="319">
          <cell r="C319">
            <v>0</v>
          </cell>
        </row>
        <row r="319">
          <cell r="M319">
            <v>0</v>
          </cell>
        </row>
        <row r="320">
          <cell r="A320">
            <v>1114</v>
          </cell>
        </row>
        <row r="320">
          <cell r="C320">
            <v>0</v>
          </cell>
        </row>
        <row r="320">
          <cell r="M320">
            <v>0</v>
          </cell>
        </row>
        <row r="321">
          <cell r="A321">
            <v>1115</v>
          </cell>
        </row>
        <row r="321">
          <cell r="C321">
            <v>0</v>
          </cell>
        </row>
        <row r="321">
          <cell r="M321">
            <v>0</v>
          </cell>
        </row>
        <row r="322">
          <cell r="A322">
            <v>1116</v>
          </cell>
        </row>
        <row r="322">
          <cell r="C322">
            <v>0</v>
          </cell>
        </row>
        <row r="322">
          <cell r="M322">
            <v>0</v>
          </cell>
        </row>
        <row r="323">
          <cell r="A323">
            <v>1117</v>
          </cell>
        </row>
        <row r="323">
          <cell r="C323">
            <v>0</v>
          </cell>
        </row>
        <row r="323">
          <cell r="M323">
            <v>0</v>
          </cell>
        </row>
        <row r="324">
          <cell r="A324">
            <v>1118</v>
          </cell>
        </row>
        <row r="324">
          <cell r="C324">
            <v>0</v>
          </cell>
        </row>
        <row r="324">
          <cell r="M324">
            <v>0</v>
          </cell>
        </row>
        <row r="325">
          <cell r="A325">
            <v>1119</v>
          </cell>
        </row>
        <row r="325">
          <cell r="C325">
            <v>0</v>
          </cell>
        </row>
        <row r="325">
          <cell r="M325">
            <v>0</v>
          </cell>
        </row>
        <row r="326">
          <cell r="A326">
            <v>1120</v>
          </cell>
        </row>
        <row r="326">
          <cell r="C326">
            <v>0</v>
          </cell>
        </row>
        <row r="326">
          <cell r="M326">
            <v>0</v>
          </cell>
        </row>
        <row r="327">
          <cell r="A327">
            <v>1121</v>
          </cell>
        </row>
        <row r="327">
          <cell r="C327">
            <v>0</v>
          </cell>
        </row>
        <row r="327">
          <cell r="M327">
            <v>0</v>
          </cell>
        </row>
        <row r="328">
          <cell r="A328">
            <v>1122</v>
          </cell>
        </row>
        <row r="328">
          <cell r="C328">
            <v>0</v>
          </cell>
        </row>
        <row r="328">
          <cell r="M328">
            <v>0</v>
          </cell>
        </row>
        <row r="329">
          <cell r="A329">
            <v>1123</v>
          </cell>
        </row>
        <row r="329">
          <cell r="C329">
            <v>0</v>
          </cell>
        </row>
        <row r="329">
          <cell r="M329">
            <v>0</v>
          </cell>
        </row>
        <row r="330">
          <cell r="A330">
            <v>1124</v>
          </cell>
        </row>
        <row r="330">
          <cell r="C330">
            <v>0</v>
          </cell>
        </row>
        <row r="330">
          <cell r="M330">
            <v>0</v>
          </cell>
        </row>
        <row r="331">
          <cell r="A331">
            <v>1125</v>
          </cell>
        </row>
        <row r="331">
          <cell r="C331">
            <v>0</v>
          </cell>
        </row>
        <row r="331">
          <cell r="M331">
            <v>0</v>
          </cell>
        </row>
        <row r="332">
          <cell r="A332">
            <v>1126</v>
          </cell>
        </row>
        <row r="332">
          <cell r="C332">
            <v>0</v>
          </cell>
        </row>
        <row r="332">
          <cell r="M332">
            <v>0</v>
          </cell>
        </row>
        <row r="333">
          <cell r="A333">
            <v>1127</v>
          </cell>
        </row>
        <row r="333">
          <cell r="C333">
            <v>0</v>
          </cell>
        </row>
        <row r="333">
          <cell r="M333">
            <v>0</v>
          </cell>
        </row>
        <row r="334">
          <cell r="A334">
            <v>1128</v>
          </cell>
        </row>
        <row r="334">
          <cell r="C334">
            <v>0</v>
          </cell>
        </row>
        <row r="334">
          <cell r="M334">
            <v>0</v>
          </cell>
        </row>
        <row r="335">
          <cell r="A335">
            <v>1129</v>
          </cell>
        </row>
        <row r="335">
          <cell r="C335">
            <v>0</v>
          </cell>
        </row>
        <row r="335">
          <cell r="M335">
            <v>0</v>
          </cell>
        </row>
        <row r="336">
          <cell r="A336">
            <v>1130</v>
          </cell>
        </row>
        <row r="336">
          <cell r="C336">
            <v>0</v>
          </cell>
        </row>
        <row r="336">
          <cell r="M336">
            <v>0</v>
          </cell>
        </row>
        <row r="337">
          <cell r="A337">
            <v>1201</v>
          </cell>
        </row>
        <row r="337">
          <cell r="C337">
            <v>0</v>
          </cell>
        </row>
        <row r="337">
          <cell r="M337">
            <v>0</v>
          </cell>
        </row>
        <row r="338">
          <cell r="A338">
            <v>1202</v>
          </cell>
        </row>
        <row r="338">
          <cell r="C338">
            <v>0</v>
          </cell>
        </row>
        <row r="338">
          <cell r="M338">
            <v>0</v>
          </cell>
        </row>
        <row r="339">
          <cell r="A339">
            <v>1203</v>
          </cell>
        </row>
        <row r="339">
          <cell r="C339">
            <v>0</v>
          </cell>
        </row>
        <row r="339">
          <cell r="M339">
            <v>0</v>
          </cell>
        </row>
        <row r="340">
          <cell r="A340">
            <v>1204</v>
          </cell>
        </row>
        <row r="340">
          <cell r="C340">
            <v>0</v>
          </cell>
        </row>
        <row r="340">
          <cell r="M340">
            <v>0</v>
          </cell>
        </row>
        <row r="341">
          <cell r="A341">
            <v>1205</v>
          </cell>
        </row>
        <row r="341">
          <cell r="C341">
            <v>0</v>
          </cell>
        </row>
        <row r="341">
          <cell r="M341">
            <v>0</v>
          </cell>
        </row>
        <row r="342">
          <cell r="A342">
            <v>1206</v>
          </cell>
        </row>
        <row r="342">
          <cell r="C342">
            <v>0</v>
          </cell>
        </row>
        <row r="342">
          <cell r="M342">
            <v>0</v>
          </cell>
        </row>
        <row r="343">
          <cell r="A343">
            <v>1207</v>
          </cell>
        </row>
        <row r="343">
          <cell r="C343">
            <v>0</v>
          </cell>
        </row>
        <row r="343">
          <cell r="M343">
            <v>0</v>
          </cell>
        </row>
        <row r="344">
          <cell r="A344">
            <v>1208</v>
          </cell>
        </row>
        <row r="344">
          <cell r="C344">
            <v>0</v>
          </cell>
        </row>
        <row r="344">
          <cell r="M344">
            <v>0</v>
          </cell>
        </row>
        <row r="345">
          <cell r="A345">
            <v>1209</v>
          </cell>
        </row>
        <row r="345">
          <cell r="C345">
            <v>0</v>
          </cell>
        </row>
        <row r="345">
          <cell r="M345">
            <v>0</v>
          </cell>
        </row>
        <row r="346">
          <cell r="A346">
            <v>1210</v>
          </cell>
        </row>
        <row r="346">
          <cell r="C346">
            <v>0</v>
          </cell>
        </row>
        <row r="346">
          <cell r="M346">
            <v>0</v>
          </cell>
        </row>
        <row r="347">
          <cell r="A347">
            <v>1211</v>
          </cell>
        </row>
        <row r="347">
          <cell r="C347">
            <v>0</v>
          </cell>
        </row>
        <row r="347">
          <cell r="M347">
            <v>0</v>
          </cell>
        </row>
        <row r="348">
          <cell r="A348">
            <v>1212</v>
          </cell>
        </row>
        <row r="348">
          <cell r="C348">
            <v>0</v>
          </cell>
        </row>
        <row r="348">
          <cell r="M348">
            <v>0</v>
          </cell>
        </row>
        <row r="349">
          <cell r="A349">
            <v>1213</v>
          </cell>
        </row>
        <row r="349">
          <cell r="C349">
            <v>0</v>
          </cell>
        </row>
        <row r="349">
          <cell r="M349">
            <v>0</v>
          </cell>
        </row>
        <row r="350">
          <cell r="A350">
            <v>1214</v>
          </cell>
        </row>
        <row r="350">
          <cell r="C350">
            <v>0</v>
          </cell>
        </row>
        <row r="350">
          <cell r="M350">
            <v>0</v>
          </cell>
        </row>
        <row r="351">
          <cell r="A351">
            <v>1215</v>
          </cell>
        </row>
        <row r="351">
          <cell r="C351">
            <v>0</v>
          </cell>
        </row>
        <row r="351">
          <cell r="M351">
            <v>0</v>
          </cell>
        </row>
        <row r="352">
          <cell r="A352">
            <v>1216</v>
          </cell>
        </row>
        <row r="352">
          <cell r="C352">
            <v>0</v>
          </cell>
        </row>
        <row r="352">
          <cell r="M352">
            <v>0</v>
          </cell>
        </row>
        <row r="353">
          <cell r="A353">
            <v>1217</v>
          </cell>
        </row>
        <row r="353">
          <cell r="C353">
            <v>0</v>
          </cell>
        </row>
        <row r="353">
          <cell r="M353">
            <v>0</v>
          </cell>
        </row>
        <row r="354">
          <cell r="A354">
            <v>1218</v>
          </cell>
        </row>
        <row r="354">
          <cell r="C354">
            <v>0</v>
          </cell>
        </row>
        <row r="354">
          <cell r="M354">
            <v>0</v>
          </cell>
        </row>
        <row r="355">
          <cell r="A355">
            <v>1219</v>
          </cell>
        </row>
        <row r="355">
          <cell r="C355">
            <v>0</v>
          </cell>
        </row>
        <row r="355">
          <cell r="M355">
            <v>0</v>
          </cell>
        </row>
        <row r="356">
          <cell r="A356">
            <v>1220</v>
          </cell>
        </row>
        <row r="356">
          <cell r="C356">
            <v>0</v>
          </cell>
        </row>
        <row r="356">
          <cell r="M356">
            <v>0</v>
          </cell>
        </row>
        <row r="357">
          <cell r="A357">
            <v>1221</v>
          </cell>
        </row>
        <row r="357">
          <cell r="C357">
            <v>0</v>
          </cell>
        </row>
        <row r="357">
          <cell r="M357">
            <v>0</v>
          </cell>
        </row>
        <row r="358">
          <cell r="A358">
            <v>1222</v>
          </cell>
        </row>
        <row r="358">
          <cell r="C358">
            <v>0</v>
          </cell>
        </row>
        <row r="358">
          <cell r="M358">
            <v>0</v>
          </cell>
        </row>
        <row r="359">
          <cell r="A359">
            <v>1223</v>
          </cell>
        </row>
        <row r="359">
          <cell r="C359">
            <v>0</v>
          </cell>
        </row>
        <row r="359">
          <cell r="M359">
            <v>0</v>
          </cell>
        </row>
        <row r="360">
          <cell r="A360">
            <v>1224</v>
          </cell>
        </row>
        <row r="360">
          <cell r="C360">
            <v>0</v>
          </cell>
        </row>
        <row r="360">
          <cell r="M360">
            <v>0</v>
          </cell>
        </row>
        <row r="361">
          <cell r="A361">
            <v>1225</v>
          </cell>
        </row>
        <row r="361">
          <cell r="C361">
            <v>0</v>
          </cell>
        </row>
        <row r="361">
          <cell r="M361">
            <v>0</v>
          </cell>
        </row>
        <row r="362">
          <cell r="A362">
            <v>1226</v>
          </cell>
        </row>
        <row r="362">
          <cell r="C362">
            <v>0</v>
          </cell>
        </row>
        <row r="362">
          <cell r="M362">
            <v>0</v>
          </cell>
        </row>
        <row r="363">
          <cell r="A363">
            <v>1227</v>
          </cell>
        </row>
        <row r="363">
          <cell r="C363">
            <v>0</v>
          </cell>
        </row>
        <row r="363">
          <cell r="M363">
            <v>0</v>
          </cell>
        </row>
        <row r="364">
          <cell r="A364">
            <v>1228</v>
          </cell>
        </row>
        <row r="364">
          <cell r="C364">
            <v>0</v>
          </cell>
        </row>
        <row r="364">
          <cell r="M364">
            <v>0</v>
          </cell>
        </row>
        <row r="365">
          <cell r="A365">
            <v>1229</v>
          </cell>
        </row>
        <row r="365">
          <cell r="C365">
            <v>0</v>
          </cell>
        </row>
        <row r="365">
          <cell r="M365">
            <v>0</v>
          </cell>
        </row>
        <row r="366">
          <cell r="A366">
            <v>1230</v>
          </cell>
        </row>
        <row r="366">
          <cell r="C366">
            <v>0</v>
          </cell>
        </row>
        <row r="366">
          <cell r="M366">
            <v>0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V48"/>
  <sheetViews>
    <sheetView showGridLines="0" zoomScale="85" zoomScaleNormal="85" workbookViewId="0">
      <selection activeCell="C2" sqref="C2"/>
    </sheetView>
  </sheetViews>
  <sheetFormatPr defaultColWidth="8.88888888888889" defaultRowHeight="14.4"/>
  <cols>
    <col min="1" max="1" width="5.66666666666667" style="2" customWidth="1"/>
    <col min="2" max="2" width="18.5555555555556" style="2" customWidth="1"/>
    <col min="3" max="3" width="17.1111111111111" style="2" customWidth="1"/>
    <col min="4" max="4" width="14.3333333333333" style="2" customWidth="1"/>
    <col min="5" max="7" width="12.6666666666667" style="2" customWidth="1"/>
    <col min="8" max="8" width="10.1111111111111" style="2" customWidth="1"/>
    <col min="9" max="9" width="12.6666666666667" style="2" customWidth="1"/>
    <col min="10" max="10" width="13.4444444444444" style="2" customWidth="1"/>
    <col min="11" max="11" width="15.3333333333333" style="2" customWidth="1"/>
    <col min="12" max="12" width="8.55555555555556" style="1" customWidth="1"/>
    <col min="13" max="14" width="11.4444444444444" style="1" customWidth="1"/>
    <col min="15" max="15" width="9" style="2" customWidth="1"/>
    <col min="16" max="16" width="8.44444444444444" style="2" customWidth="1"/>
    <col min="17" max="17" width="9.44444444444444" style="1" customWidth="1"/>
    <col min="18" max="18" width="8.44444444444444" style="1" customWidth="1"/>
    <col min="19" max="20" width="8.88888888888889" style="2"/>
    <col min="21" max="21" width="12" style="2" customWidth="1"/>
    <col min="22" max="22" width="12.6666666666667" style="2" customWidth="1"/>
    <col min="23" max="23" width="12" style="2" customWidth="1"/>
    <col min="24" max="16384" width="8.88888888888889" style="2"/>
  </cols>
  <sheetData>
    <row r="2" ht="15.6" spans="2:10">
      <c r="B2" s="169">
        <v>2021</v>
      </c>
      <c r="C2" s="170" t="s">
        <v>0</v>
      </c>
      <c r="D2" s="170"/>
      <c r="E2" s="170"/>
      <c r="F2" s="170"/>
      <c r="G2" s="170"/>
      <c r="H2" s="170"/>
      <c r="I2" s="170"/>
      <c r="J2" s="170"/>
    </row>
    <row r="3" ht="15.15"/>
    <row r="4" spans="2:21">
      <c r="B4" s="171"/>
      <c r="C4" s="172" t="s">
        <v>1</v>
      </c>
      <c r="D4" s="173" t="s">
        <v>2</v>
      </c>
      <c r="E4" s="172" t="s">
        <v>3</v>
      </c>
      <c r="F4" s="173" t="s">
        <v>4</v>
      </c>
      <c r="G4" s="172" t="s">
        <v>5</v>
      </c>
      <c r="H4" s="173"/>
      <c r="I4" s="209" t="s">
        <v>6</v>
      </c>
      <c r="J4" s="1"/>
      <c r="K4" s="1"/>
      <c r="M4" s="49" t="s">
        <v>7</v>
      </c>
      <c r="N4" s="210"/>
      <c r="O4" s="210"/>
      <c r="P4" s="210"/>
      <c r="Q4" s="210"/>
      <c r="R4" s="210"/>
      <c r="S4" s="210"/>
      <c r="T4" s="210"/>
      <c r="U4" s="50"/>
    </row>
    <row r="5" ht="15.15" spans="2:21">
      <c r="B5" s="174"/>
      <c r="C5" s="175" t="s">
        <v>8</v>
      </c>
      <c r="D5" s="176" t="s">
        <v>8</v>
      </c>
      <c r="E5" s="175" t="s">
        <v>8</v>
      </c>
      <c r="F5" s="176" t="s">
        <v>8</v>
      </c>
      <c r="G5" s="175" t="s">
        <v>8</v>
      </c>
      <c r="H5" s="176" t="s">
        <v>9</v>
      </c>
      <c r="I5" s="211" t="s">
        <v>8</v>
      </c>
      <c r="J5" s="1" t="s">
        <v>10</v>
      </c>
      <c r="K5" s="1" t="s">
        <v>11</v>
      </c>
      <c r="M5" s="212" t="s">
        <v>12</v>
      </c>
      <c r="N5" s="213" t="s">
        <v>13</v>
      </c>
      <c r="O5" s="214" t="s">
        <v>14</v>
      </c>
      <c r="P5" s="213" t="s">
        <v>15</v>
      </c>
      <c r="Q5" s="213" t="s">
        <v>16</v>
      </c>
      <c r="R5" s="213" t="s">
        <v>17</v>
      </c>
      <c r="S5" s="214" t="s">
        <v>18</v>
      </c>
      <c r="T5" s="213" t="s">
        <v>19</v>
      </c>
      <c r="U5" s="235" t="s">
        <v>20</v>
      </c>
    </row>
    <row r="6" spans="2:21">
      <c r="B6" s="177" t="s">
        <v>21</v>
      </c>
      <c r="C6" s="38">
        <f>JAN!$D$6+JAN!$H$6</f>
        <v>537.974924339726</v>
      </c>
      <c r="D6" s="178"/>
      <c r="E6" s="179"/>
      <c r="F6" s="178"/>
      <c r="G6" s="180"/>
      <c r="H6" s="178"/>
      <c r="I6" s="215">
        <f>JAN!M6</f>
        <v>537.974924339726</v>
      </c>
      <c r="J6" s="1"/>
      <c r="K6" s="1"/>
      <c r="M6" s="32" t="s">
        <v>22</v>
      </c>
      <c r="N6" s="36" t="s">
        <v>22</v>
      </c>
      <c r="O6" s="216" t="s">
        <v>22</v>
      </c>
      <c r="P6" s="36" t="s">
        <v>22</v>
      </c>
      <c r="Q6" s="36" t="s">
        <v>22</v>
      </c>
      <c r="R6" s="36" t="s">
        <v>22</v>
      </c>
      <c r="S6" s="216" t="s">
        <v>22</v>
      </c>
      <c r="T6" s="36" t="s">
        <v>22</v>
      </c>
      <c r="U6" s="236" t="s">
        <v>23</v>
      </c>
    </row>
    <row r="7" spans="2:21">
      <c r="B7" s="177" t="s">
        <v>24</v>
      </c>
      <c r="C7" s="181">
        <f>JAN!D$40</f>
        <v>537.030399346019</v>
      </c>
      <c r="D7" s="178">
        <f>IF($C7="","",JAN!$E$38+JAN!$I$38)</f>
        <v>-0.944524993707002</v>
      </c>
      <c r="E7" s="179">
        <f>IF($C7="","",JAN!$J$38)</f>
        <v>1676.699</v>
      </c>
      <c r="F7" s="178">
        <f>IF($C7="","",JAN!K38)</f>
        <v>737.49</v>
      </c>
      <c r="G7" s="180">
        <f>IF($C7="","",JAN!$L$38)</f>
        <v>938.264475006293</v>
      </c>
      <c r="H7" s="182">
        <f>IF($C7="","",G7/31)</f>
        <v>30.2665959679449</v>
      </c>
      <c r="I7" s="217">
        <f>IF($C7="","",JAN!$M$38)</f>
        <v>537.030399346019</v>
      </c>
      <c r="J7" s="160">
        <f t="shared" ref="J7:J13" si="0">IFERROR(I6+G7-E7,"")</f>
        <v>-200.459600653981</v>
      </c>
      <c r="K7" s="160">
        <f t="shared" ref="K7:K13" si="1">IFERROR(J7-I7,"")</f>
        <v>-737.49</v>
      </c>
      <c r="L7" s="160"/>
      <c r="M7" s="218">
        <v>107.28</v>
      </c>
      <c r="N7" s="219">
        <v>143.83</v>
      </c>
      <c r="O7" s="220">
        <v>58.97</v>
      </c>
      <c r="P7" s="219">
        <v>20.92</v>
      </c>
      <c r="Q7" s="219">
        <v>8.5</v>
      </c>
      <c r="R7" s="237">
        <f>SUM(O7:Q7)</f>
        <v>88.39</v>
      </c>
      <c r="S7" s="238">
        <f t="shared" ref="S7:S15" si="2">50%*((N7-R7)-(M7-80.48))</f>
        <v>14.32</v>
      </c>
      <c r="T7" s="237">
        <f>N7-R7-IF(S7&lt;0,0,S7)</f>
        <v>41.12</v>
      </c>
      <c r="U7" s="239">
        <f t="shared" ref="U7:U13" si="3">T7*E7</f>
        <v>68945.86288</v>
      </c>
    </row>
    <row r="8" spans="2:21">
      <c r="B8" s="177" t="s">
        <v>25</v>
      </c>
      <c r="C8" s="181">
        <f>FEB!D$40</f>
        <v>841.291952907942</v>
      </c>
      <c r="D8" s="178">
        <f>IF($C8="","",FEB!$E$38+FEB!$I$38)</f>
        <v>304.261553561923</v>
      </c>
      <c r="E8" s="179">
        <f>IF($C8="","",FEB!$J$38)</f>
        <v>1635.934</v>
      </c>
      <c r="F8" s="178">
        <f>IF($C8="","",FEB!K38)</f>
        <v>675.25</v>
      </c>
      <c r="G8" s="180">
        <f>IF($C8="","",FEB!$L$38)</f>
        <v>1264.94555356192</v>
      </c>
      <c r="H8" s="182">
        <f>IF($C8="","",G8/31)</f>
        <v>40.8046952761911</v>
      </c>
      <c r="I8" s="217">
        <f>IF($C8="","",FEB!$M$38)</f>
        <v>841.291952907942</v>
      </c>
      <c r="J8" s="160">
        <f t="shared" si="0"/>
        <v>166.041952907942</v>
      </c>
      <c r="K8" s="160">
        <f t="shared" si="1"/>
        <v>-675.25</v>
      </c>
      <c r="L8" s="160"/>
      <c r="M8" s="218">
        <v>107.28</v>
      </c>
      <c r="N8" s="219">
        <v>119.6</v>
      </c>
      <c r="O8" s="220">
        <v>63.8</v>
      </c>
      <c r="P8" s="219">
        <v>20.92</v>
      </c>
      <c r="Q8" s="219">
        <v>8.5</v>
      </c>
      <c r="R8" s="237">
        <f t="shared" ref="R8:R19" si="4">SUM(O8:Q8)</f>
        <v>93.22</v>
      </c>
      <c r="S8" s="238">
        <f t="shared" si="2"/>
        <v>-0.210000000000001</v>
      </c>
      <c r="T8" s="237">
        <f t="shared" ref="T8:T19" si="5">N8-R8-IF(S8&lt;0,0,S8)</f>
        <v>26.38</v>
      </c>
      <c r="U8" s="239">
        <f t="shared" si="3"/>
        <v>43155.93892</v>
      </c>
    </row>
    <row r="9" spans="2:21">
      <c r="B9" s="177" t="s">
        <v>26</v>
      </c>
      <c r="C9" s="181">
        <f>MAR!D$40</f>
        <v>681.076971383647</v>
      </c>
      <c r="D9" s="178">
        <f>IF($C9="","",MAR!$E$38+MAR!$I$38)</f>
        <v>-160.214981524295</v>
      </c>
      <c r="E9" s="179">
        <f>IF($C9="","",MAR!$J$38)</f>
        <v>2257.625</v>
      </c>
      <c r="F9" s="178">
        <f>IF($C9="","",MAR!K38)</f>
        <v>819.93</v>
      </c>
      <c r="G9" s="180">
        <f>IF($C9="","",MAR!$L$38)</f>
        <v>1277.4800184757</v>
      </c>
      <c r="H9" s="182">
        <f>IF($C9="","",G9/31)</f>
        <v>41.209032854055</v>
      </c>
      <c r="I9" s="217">
        <f>IF($C9="","",MAR!$M$38)</f>
        <v>681.076971383647</v>
      </c>
      <c r="J9" s="160">
        <f t="shared" si="0"/>
        <v>-138.853028616353</v>
      </c>
      <c r="K9" s="160">
        <f t="shared" si="1"/>
        <v>-819.93</v>
      </c>
      <c r="L9" s="160"/>
      <c r="M9" s="218">
        <v>107.28</v>
      </c>
      <c r="N9" s="219">
        <v>118.64</v>
      </c>
      <c r="O9" s="220">
        <v>53.16</v>
      </c>
      <c r="P9" s="219">
        <v>20.92</v>
      </c>
      <c r="Q9" s="219">
        <v>8.5</v>
      </c>
      <c r="R9" s="237">
        <f t="shared" si="4"/>
        <v>82.58</v>
      </c>
      <c r="S9" s="238">
        <f t="shared" si="2"/>
        <v>4.63</v>
      </c>
      <c r="T9" s="237">
        <f t="shared" si="5"/>
        <v>31.43</v>
      </c>
      <c r="U9" s="239">
        <f t="shared" si="3"/>
        <v>70957.15375</v>
      </c>
    </row>
    <row r="10" spans="2:21">
      <c r="B10" s="177" t="s">
        <v>27</v>
      </c>
      <c r="C10" s="181">
        <f>APR!D$40</f>
        <v>538.06566186432</v>
      </c>
      <c r="D10" s="178">
        <f>IF($C10="","",APR!$E$38+APR!$I$38)</f>
        <v>-143.011309519326</v>
      </c>
      <c r="E10" s="179">
        <f>IF($C10="","",APR!$J$38)</f>
        <v>1522.323</v>
      </c>
      <c r="F10" s="178">
        <f>IF($C10="","",APR!K38)</f>
        <v>545.56</v>
      </c>
      <c r="G10" s="180">
        <f>IF($C10="","",APR!$L$38)</f>
        <v>833.751690480674</v>
      </c>
      <c r="H10" s="182">
        <f>IF($C10="","",G10/31)</f>
        <v>26.8952158219572</v>
      </c>
      <c r="I10" s="217">
        <f>IF($C10="","",APR!$M$38)</f>
        <v>538.06566186432</v>
      </c>
      <c r="J10" s="160">
        <f t="shared" si="0"/>
        <v>-7.49433813567975</v>
      </c>
      <c r="K10" s="160">
        <f t="shared" si="1"/>
        <v>-545.56</v>
      </c>
      <c r="L10" s="160"/>
      <c r="M10" s="218">
        <v>86.61</v>
      </c>
      <c r="N10" s="219">
        <v>113.53</v>
      </c>
      <c r="O10" s="220">
        <v>60.3</v>
      </c>
      <c r="P10" s="219">
        <v>20.92</v>
      </c>
      <c r="Q10" s="219">
        <v>8.5</v>
      </c>
      <c r="R10" s="237">
        <f t="shared" si="4"/>
        <v>89.72</v>
      </c>
      <c r="S10" s="238">
        <f t="shared" si="2"/>
        <v>8.84</v>
      </c>
      <c r="T10" s="237">
        <f t="shared" si="5"/>
        <v>14.97</v>
      </c>
      <c r="U10" s="239">
        <f t="shared" si="3"/>
        <v>22789.17531</v>
      </c>
    </row>
    <row r="11" spans="2:21">
      <c r="B11" s="177" t="s">
        <v>28</v>
      </c>
      <c r="C11" s="181">
        <f>MAY!D$40</f>
        <v>565.604389355029</v>
      </c>
      <c r="D11" s="178">
        <f>IF($C11="","",MAY!$E$38+MAY!$I$38)</f>
        <v>27.5387274907086</v>
      </c>
      <c r="E11" s="179">
        <f>IF($C11="","",MAY!$J$38)</f>
        <v>1398.424</v>
      </c>
      <c r="F11" s="178">
        <f>IF($C11="","",MAY!K38)</f>
        <v>715.91</v>
      </c>
      <c r="G11" s="180">
        <f>IF($C11="","",MAY!$L$38)</f>
        <v>710.052727490709</v>
      </c>
      <c r="H11" s="182">
        <f t="shared" ref="H11:H12" si="6">IF($C11="","",G11/31)</f>
        <v>22.9049266932487</v>
      </c>
      <c r="I11" s="217">
        <f>IF($C11="","",MAY!$M$38)</f>
        <v>565.604389355029</v>
      </c>
      <c r="J11" s="160">
        <f t="shared" si="0"/>
        <v>-150.305610644971</v>
      </c>
      <c r="K11" s="160">
        <f t="shared" si="1"/>
        <v>-715.91</v>
      </c>
      <c r="L11" s="160"/>
      <c r="M11" s="218">
        <v>86.61</v>
      </c>
      <c r="N11" s="219">
        <v>104.46</v>
      </c>
      <c r="O11" s="220">
        <v>67.36</v>
      </c>
      <c r="P11" s="219">
        <v>20.92</v>
      </c>
      <c r="Q11" s="219">
        <v>8.5</v>
      </c>
      <c r="R11" s="237">
        <f t="shared" si="4"/>
        <v>96.78</v>
      </c>
      <c r="S11" s="238">
        <f t="shared" si="2"/>
        <v>0.774999999999999</v>
      </c>
      <c r="T11" s="237">
        <f t="shared" si="5"/>
        <v>6.90499999999999</v>
      </c>
      <c r="U11" s="239">
        <f t="shared" si="3"/>
        <v>9656.11771999999</v>
      </c>
    </row>
    <row r="12" spans="2:21">
      <c r="B12" s="177" t="s">
        <v>29</v>
      </c>
      <c r="C12" s="181">
        <f>JUN!D$40</f>
        <v>588.213171085073</v>
      </c>
      <c r="D12" s="178">
        <f>IF($C12="","",JUN!$E$38+JUN!$I$38)</f>
        <v>22.6087817300435</v>
      </c>
      <c r="E12" s="179">
        <f>IF($C12="","",JUN!$J$38)</f>
        <v>1344.909</v>
      </c>
      <c r="F12" s="178">
        <f>IF($C12="","",JUN!K38)</f>
        <v>708.56</v>
      </c>
      <c r="G12" s="180">
        <f>IF($C12="","",JUN!$L$38)</f>
        <v>658.957781730044</v>
      </c>
      <c r="H12" s="182">
        <f t="shared" si="6"/>
        <v>21.256702636453</v>
      </c>
      <c r="I12" s="217">
        <f>IF($C12="","",JUN!$M$38)</f>
        <v>588.213171085073</v>
      </c>
      <c r="J12" s="160">
        <f t="shared" si="0"/>
        <v>-120.346828914927</v>
      </c>
      <c r="K12" s="160">
        <f t="shared" si="1"/>
        <v>-708.56</v>
      </c>
      <c r="L12" s="160"/>
      <c r="M12" s="218">
        <v>86.61</v>
      </c>
      <c r="N12" s="219">
        <v>99.78</v>
      </c>
      <c r="O12" s="220">
        <v>57.83</v>
      </c>
      <c r="P12" s="219">
        <v>20.92</v>
      </c>
      <c r="Q12" s="219">
        <v>8.5</v>
      </c>
      <c r="R12" s="237">
        <f t="shared" si="4"/>
        <v>87.25</v>
      </c>
      <c r="S12" s="238">
        <f t="shared" si="2"/>
        <v>3.2</v>
      </c>
      <c r="T12" s="237">
        <f t="shared" si="5"/>
        <v>9.33</v>
      </c>
      <c r="U12" s="239">
        <f t="shared" si="3"/>
        <v>12548.00097</v>
      </c>
    </row>
    <row r="13" spans="2:21">
      <c r="B13" s="183" t="s">
        <v>30</v>
      </c>
      <c r="C13" s="181">
        <f>JUL!D$40</f>
        <v>537.914998575275</v>
      </c>
      <c r="D13" s="178">
        <f>IF($C13="","",JUL!$E$38+JUL!$I$38)</f>
        <v>-50.2981725097975</v>
      </c>
      <c r="E13" s="179">
        <f>IF($C13="","",JUL!$J$38)</f>
        <v>2064.339</v>
      </c>
      <c r="F13" s="178">
        <f>IF($C13="","",JUL!K38)</f>
        <v>741.06</v>
      </c>
      <c r="G13" s="180">
        <f>IF($C13="","",JUL!$L$38)</f>
        <v>1272.9808274902</v>
      </c>
      <c r="H13" s="182">
        <f t="shared" ref="H13" si="7">IF($C13="","",G13/31)</f>
        <v>41.0638976609743</v>
      </c>
      <c r="I13" s="217">
        <f>IF($C13="","",JUL!$M$38)</f>
        <v>537.914998575275</v>
      </c>
      <c r="J13" s="160">
        <f t="shared" si="0"/>
        <v>-203.145001424724</v>
      </c>
      <c r="K13" s="221">
        <f t="shared" si="1"/>
        <v>-741.059999999999</v>
      </c>
      <c r="L13" s="221"/>
      <c r="M13" s="222">
        <v>73.82</v>
      </c>
      <c r="N13" s="223">
        <v>85.14</v>
      </c>
      <c r="O13" s="224">
        <v>156.14</v>
      </c>
      <c r="P13" s="223">
        <v>20.92</v>
      </c>
      <c r="Q13" s="223">
        <v>8.5</v>
      </c>
      <c r="R13" s="240">
        <f t="shared" si="4"/>
        <v>185.56</v>
      </c>
      <c r="S13" s="241">
        <f t="shared" si="2"/>
        <v>-46.88</v>
      </c>
      <c r="T13" s="240">
        <f t="shared" si="5"/>
        <v>-100.42</v>
      </c>
      <c r="U13" s="242">
        <f t="shared" si="3"/>
        <v>-207300.92238</v>
      </c>
    </row>
    <row r="14" spans="2:21">
      <c r="B14" s="177" t="s">
        <v>31</v>
      </c>
      <c r="C14" s="181">
        <f>AUG!D$40</f>
        <v>533.925955332867</v>
      </c>
      <c r="D14" s="178">
        <f>IF($C14="","",AUG!$E$38+AUG!$I$38)</f>
        <v>-3.98904324240799</v>
      </c>
      <c r="E14" s="179">
        <f>IF($C14="","",AUG!$J$38)</f>
        <v>2178.261</v>
      </c>
      <c r="F14" s="178">
        <f>IF($C14="","",AUG!K38)</f>
        <v>743.33</v>
      </c>
      <c r="G14" s="180">
        <f>IF($C14="","",AUG!$L$38)</f>
        <v>1430.94195675759</v>
      </c>
      <c r="H14" s="182">
        <f t="shared" ref="H14" si="8">IF($C14="","",G14/31)</f>
        <v>46.1594179599223</v>
      </c>
      <c r="I14" s="217">
        <f>IF($C14="","",AUG!$M$38)</f>
        <v>533.925955332867</v>
      </c>
      <c r="J14" s="160" t="str">
        <f>IFERROR(I13+#REF!+#REF!-#REF!,"")</f>
        <v/>
      </c>
      <c r="K14" s="160" t="str">
        <f>IFERROR(J14-#REF!,"")</f>
        <v/>
      </c>
      <c r="L14" s="221"/>
      <c r="M14" s="225"/>
      <c r="N14" s="226"/>
      <c r="O14" s="227"/>
      <c r="P14" s="226"/>
      <c r="Q14" s="226"/>
      <c r="R14" s="240">
        <f t="shared" ref="R14" si="9">SUM(O14:Q14)</f>
        <v>0</v>
      </c>
      <c r="S14" s="241">
        <f t="shared" si="2"/>
        <v>40.24</v>
      </c>
      <c r="T14" s="240">
        <f t="shared" ref="T14" si="10">N14-R14-IF(S14&lt;0,0,S14)</f>
        <v>-40.24</v>
      </c>
      <c r="U14" s="242" t="e">
        <f>T14*#REF!</f>
        <v>#REF!</v>
      </c>
    </row>
    <row r="15" spans="2:21">
      <c r="B15" s="177" t="s">
        <v>32</v>
      </c>
      <c r="C15" s="181">
        <f>SEP!D$40</f>
        <v>585.956334609504</v>
      </c>
      <c r="D15" s="178">
        <f>IF($C15="","",SEP!$E$38+SEP!$I$38)</f>
        <v>58.9664499314774</v>
      </c>
      <c r="E15" s="179">
        <f>IF($C15="","",SEP!$J$38)</f>
        <v>1990.252</v>
      </c>
      <c r="F15" s="178">
        <f>IF($C15="","",SEP!K38)</f>
        <v>803.41</v>
      </c>
      <c r="G15" s="180">
        <f>IF($C15="","",SEP!$L$38)</f>
        <v>1245.80844993148</v>
      </c>
      <c r="H15" s="182">
        <f t="shared" ref="H15" si="11">IF($C15="","",G15/31)</f>
        <v>40.1873693526283</v>
      </c>
      <c r="I15" s="217">
        <f>IF($C15="","",SEP!$M$38)</f>
        <v>585.956334609504</v>
      </c>
      <c r="J15" s="160" t="str">
        <f>IFERROR(#REF!+G14+F14-E14,"")</f>
        <v/>
      </c>
      <c r="K15" s="160" t="str">
        <f>IFERROR(J15-I14,"")</f>
        <v/>
      </c>
      <c r="L15" s="160"/>
      <c r="M15" s="225"/>
      <c r="N15" s="226"/>
      <c r="O15" s="227"/>
      <c r="P15" s="226"/>
      <c r="Q15" s="226"/>
      <c r="R15" s="237">
        <f t="shared" si="4"/>
        <v>0</v>
      </c>
      <c r="S15" s="238">
        <f t="shared" si="2"/>
        <v>40.24</v>
      </c>
      <c r="T15" s="237">
        <f t="shared" si="5"/>
        <v>-40.24</v>
      </c>
      <c r="U15" s="239">
        <f>T15*E14</f>
        <v>-87653.22264</v>
      </c>
    </row>
    <row r="16" spans="2:21">
      <c r="B16" s="177" t="s">
        <v>33</v>
      </c>
      <c r="C16" s="181"/>
      <c r="D16" s="178"/>
      <c r="E16" s="179"/>
      <c r="F16" s="178"/>
      <c r="G16" s="180"/>
      <c r="H16" s="182"/>
      <c r="I16" s="217"/>
      <c r="J16" s="160" t="e">
        <f>IFERROR(I14+G15+F15-E15,"")+#REF!</f>
        <v>#REF!</v>
      </c>
      <c r="K16" s="160" t="str">
        <f>IFERROR(J16-I15,"")</f>
        <v/>
      </c>
      <c r="M16" s="225"/>
      <c r="N16" s="226"/>
      <c r="O16" s="227"/>
      <c r="P16" s="226"/>
      <c r="Q16" s="226"/>
      <c r="R16" s="237">
        <f t="shared" si="4"/>
        <v>0</v>
      </c>
      <c r="S16" s="238">
        <f t="shared" ref="S16:S19" si="12">50%*((N16-R16)-(M16-80.48))</f>
        <v>40.24</v>
      </c>
      <c r="T16" s="237">
        <f t="shared" si="5"/>
        <v>-40.24</v>
      </c>
      <c r="U16" s="239">
        <f>T16*E15</f>
        <v>-80087.74048</v>
      </c>
    </row>
    <row r="17" spans="2:21">
      <c r="B17" s="177" t="s">
        <v>34</v>
      </c>
      <c r="C17" s="181"/>
      <c r="D17" s="178"/>
      <c r="E17" s="179"/>
      <c r="F17" s="178"/>
      <c r="G17" s="180"/>
      <c r="H17" s="182"/>
      <c r="I17" s="217"/>
      <c r="J17" s="160">
        <f>IFERROR(I15+G16+F16-E16,"")</f>
        <v>585.956334609504</v>
      </c>
      <c r="K17" s="160">
        <f>IFERROR(J17-I16,"")</f>
        <v>585.956334609504</v>
      </c>
      <c r="M17" s="225"/>
      <c r="N17" s="226"/>
      <c r="O17" s="227"/>
      <c r="P17" s="226"/>
      <c r="Q17" s="226"/>
      <c r="R17" s="237">
        <f t="shared" si="4"/>
        <v>0</v>
      </c>
      <c r="S17" s="238">
        <f t="shared" si="12"/>
        <v>40.24</v>
      </c>
      <c r="T17" s="237">
        <f t="shared" si="5"/>
        <v>-40.24</v>
      </c>
      <c r="U17" s="239">
        <f>T17*E16</f>
        <v>0</v>
      </c>
    </row>
    <row r="18" ht="15.15" spans="2:21">
      <c r="B18" s="184" t="s">
        <v>35</v>
      </c>
      <c r="C18" s="181"/>
      <c r="D18" s="178"/>
      <c r="E18" s="179"/>
      <c r="F18" s="178"/>
      <c r="G18" s="180"/>
      <c r="H18" s="182"/>
      <c r="I18" s="217"/>
      <c r="J18" s="160">
        <f>IFERROR(I16+G17+F17-E17,"")</f>
        <v>0</v>
      </c>
      <c r="K18" s="160">
        <f>IFERROR(J18-I17,"")</f>
        <v>0</v>
      </c>
      <c r="M18" s="225"/>
      <c r="N18" s="226"/>
      <c r="O18" s="227"/>
      <c r="P18" s="226"/>
      <c r="Q18" s="226"/>
      <c r="R18" s="237">
        <f t="shared" si="4"/>
        <v>0</v>
      </c>
      <c r="S18" s="238">
        <f t="shared" si="12"/>
        <v>40.24</v>
      </c>
      <c r="T18" s="237">
        <f t="shared" si="5"/>
        <v>-40.24</v>
      </c>
      <c r="U18" s="239">
        <f>T18*E17</f>
        <v>0</v>
      </c>
    </row>
    <row r="19" ht="15.15" spans="2:21">
      <c r="B19" s="185" t="s">
        <v>36</v>
      </c>
      <c r="C19" s="186">
        <f>C6+D19</f>
        <v>592.892405264345</v>
      </c>
      <c r="D19" s="187">
        <f>SUM(D7:D18)</f>
        <v>54.9174809246184</v>
      </c>
      <c r="E19" s="186">
        <f>SUM(E7:E18)</f>
        <v>16068.766</v>
      </c>
      <c r="F19" s="187">
        <f>SUM(F7:F18)</f>
        <v>6490.5</v>
      </c>
      <c r="G19" s="188">
        <f>SUM(G7:G18)</f>
        <v>9633.18348092462</v>
      </c>
      <c r="H19" s="189">
        <f>AVERAGE(H7:H18)</f>
        <v>34.5275393581528</v>
      </c>
      <c r="I19" s="228">
        <f>I6+G19-E19</f>
        <v>-5897.60759473566</v>
      </c>
      <c r="J19" s="160">
        <f>IFERROR(I17+G18+F18-E18,"")</f>
        <v>0</v>
      </c>
      <c r="K19" s="160">
        <f>IFERROR(J19-I18,"")</f>
        <v>0</v>
      </c>
      <c r="M19" s="225"/>
      <c r="N19" s="226"/>
      <c r="O19" s="227"/>
      <c r="P19" s="226"/>
      <c r="Q19" s="226"/>
      <c r="R19" s="237">
        <f t="shared" si="4"/>
        <v>0</v>
      </c>
      <c r="S19" s="238">
        <f t="shared" si="12"/>
        <v>40.24</v>
      </c>
      <c r="T19" s="237">
        <f t="shared" si="5"/>
        <v>-40.24</v>
      </c>
      <c r="U19" s="239">
        <f>T19*E18</f>
        <v>0</v>
      </c>
    </row>
    <row r="20" ht="15.15" spans="10:22">
      <c r="J20" s="77"/>
      <c r="K20" s="1"/>
      <c r="N20" s="229">
        <f>AVERAGE(M7:M19)</f>
        <v>93.6414285714286</v>
      </c>
      <c r="O20" s="230"/>
      <c r="P20" s="231"/>
      <c r="Q20" s="230"/>
      <c r="R20" s="230"/>
      <c r="S20" s="230">
        <f>AVERAGE(R7:R19)</f>
        <v>55.6538461538462</v>
      </c>
      <c r="T20" s="231"/>
      <c r="U20" s="230">
        <f>AVERAGE(T7:T19)</f>
        <v>-16.2865384615385</v>
      </c>
      <c r="V20" s="243" t="e">
        <f>SUM(U7:U19)</f>
        <v>#REF!</v>
      </c>
    </row>
    <row r="21" ht="15.15" spans="11:22">
      <c r="K21" s="1"/>
      <c r="N21" s="232" t="s">
        <v>37</v>
      </c>
      <c r="O21" s="232"/>
      <c r="P21" s="232"/>
      <c r="Q21" s="232"/>
      <c r="R21" s="232"/>
      <c r="S21" s="232"/>
      <c r="T21" s="232"/>
      <c r="U21" s="232"/>
      <c r="V21" s="232"/>
    </row>
    <row r="22" spans="2:21">
      <c r="B22" s="171"/>
      <c r="C22" s="172" t="s">
        <v>1</v>
      </c>
      <c r="D22" s="173" t="s">
        <v>2</v>
      </c>
      <c r="E22" s="172" t="s">
        <v>3</v>
      </c>
      <c r="F22" s="173" t="s">
        <v>4</v>
      </c>
      <c r="G22" s="172" t="s">
        <v>5</v>
      </c>
      <c r="H22" s="173"/>
      <c r="I22" s="209" t="s">
        <v>6</v>
      </c>
      <c r="J22" s="1"/>
      <c r="K22" s="1"/>
      <c r="M22" s="233" t="s">
        <v>38</v>
      </c>
      <c r="N22" s="233"/>
      <c r="O22" s="233"/>
      <c r="P22" s="233"/>
      <c r="Q22" s="233"/>
      <c r="R22" s="233"/>
      <c r="S22" s="233"/>
      <c r="T22" s="233"/>
      <c r="U22" s="233"/>
    </row>
    <row r="23" ht="15.15" spans="2:21">
      <c r="B23" s="174"/>
      <c r="C23" s="175" t="s">
        <v>39</v>
      </c>
      <c r="D23" s="176" t="s">
        <v>39</v>
      </c>
      <c r="E23" s="175" t="s">
        <v>39</v>
      </c>
      <c r="F23" s="176" t="s">
        <v>39</v>
      </c>
      <c r="G23" s="175" t="s">
        <v>39</v>
      </c>
      <c r="H23" s="176"/>
      <c r="I23" s="211" t="s">
        <v>39</v>
      </c>
      <c r="J23" s="1"/>
      <c r="K23" s="1"/>
      <c r="M23" s="233" t="s">
        <v>40</v>
      </c>
      <c r="N23" s="233"/>
      <c r="O23" s="233"/>
      <c r="P23" s="233"/>
      <c r="Q23" s="233"/>
      <c r="R23" s="233"/>
      <c r="S23" s="233"/>
      <c r="T23" s="233"/>
      <c r="U23" s="233"/>
    </row>
    <row r="24" spans="2:21">
      <c r="B24" s="177" t="s">
        <v>21</v>
      </c>
      <c r="C24" s="179">
        <f t="shared" ref="C24:G31" si="13">IFERROR(C6*1000/1.9,"")</f>
        <v>283144.697020908</v>
      </c>
      <c r="D24" s="178">
        <f t="shared" si="13"/>
        <v>0</v>
      </c>
      <c r="E24" s="179">
        <f t="shared" si="13"/>
        <v>0</v>
      </c>
      <c r="F24" s="178">
        <f t="shared" si="13"/>
        <v>0</v>
      </c>
      <c r="G24" s="190">
        <f t="shared" si="13"/>
        <v>0</v>
      </c>
      <c r="H24" s="191"/>
      <c r="I24" s="215">
        <f t="shared" ref="I24:I37" si="14">IFERROR(I6*1000/1.9,"")</f>
        <v>283144.697020908</v>
      </c>
      <c r="J24" s="1"/>
      <c r="K24" s="1"/>
      <c r="M24" s="233" t="s">
        <v>41</v>
      </c>
      <c r="N24" s="233"/>
      <c r="O24" s="233"/>
      <c r="P24" s="233"/>
      <c r="Q24" s="233"/>
      <c r="R24" s="233"/>
      <c r="S24" s="233"/>
      <c r="T24" s="233"/>
      <c r="U24" s="233"/>
    </row>
    <row r="25" spans="2:18">
      <c r="B25" s="177" t="s">
        <v>24</v>
      </c>
      <c r="C25" s="179">
        <f t="shared" si="13"/>
        <v>282647.578603168</v>
      </c>
      <c r="D25" s="178">
        <f t="shared" si="13"/>
        <v>-497.118417740528</v>
      </c>
      <c r="E25" s="179">
        <f t="shared" si="13"/>
        <v>882473.157894737</v>
      </c>
      <c r="F25" s="178">
        <f t="shared" si="13"/>
        <v>388152.631578947</v>
      </c>
      <c r="G25" s="180">
        <f t="shared" si="13"/>
        <v>493823.407898049</v>
      </c>
      <c r="H25" s="192"/>
      <c r="I25" s="217">
        <f t="shared" si="14"/>
        <v>282647.578603168</v>
      </c>
      <c r="J25" s="1"/>
      <c r="K25" s="1"/>
      <c r="M25" s="2"/>
      <c r="N25" s="2"/>
      <c r="O25" s="1"/>
      <c r="P25" s="1"/>
      <c r="Q25" s="2"/>
      <c r="R25" s="2"/>
    </row>
    <row r="26" spans="2:18">
      <c r="B26" s="177" t="s">
        <v>25</v>
      </c>
      <c r="C26" s="179">
        <f t="shared" si="13"/>
        <v>442785.238372601</v>
      </c>
      <c r="D26" s="178">
        <f t="shared" si="13"/>
        <v>160137.659769433</v>
      </c>
      <c r="E26" s="179">
        <f t="shared" si="13"/>
        <v>861017.894736842</v>
      </c>
      <c r="F26" s="178">
        <f t="shared" si="13"/>
        <v>355394.736842105</v>
      </c>
      <c r="G26" s="180">
        <f t="shared" si="13"/>
        <v>665760.81766417</v>
      </c>
      <c r="H26" s="192"/>
      <c r="I26" s="217">
        <f t="shared" si="14"/>
        <v>442785.238372601</v>
      </c>
      <c r="J26" s="1"/>
      <c r="K26" s="1"/>
      <c r="M26" s="2"/>
      <c r="N26" s="2"/>
      <c r="O26" s="1"/>
      <c r="P26" s="1"/>
      <c r="Q26" s="2"/>
      <c r="R26" s="2"/>
    </row>
    <row r="27" spans="2:18">
      <c r="B27" s="177" t="s">
        <v>26</v>
      </c>
      <c r="C27" s="179">
        <f t="shared" si="13"/>
        <v>358461.56388613</v>
      </c>
      <c r="D27" s="178">
        <f t="shared" si="13"/>
        <v>-84323.6744864713</v>
      </c>
      <c r="E27" s="179">
        <f t="shared" si="13"/>
        <v>1188223.68421053</v>
      </c>
      <c r="F27" s="178">
        <f t="shared" si="13"/>
        <v>431542.105263158</v>
      </c>
      <c r="G27" s="180">
        <f t="shared" si="13"/>
        <v>672357.904460897</v>
      </c>
      <c r="H27" s="192"/>
      <c r="I27" s="217">
        <f t="shared" si="14"/>
        <v>358461.56388613</v>
      </c>
      <c r="J27" s="1"/>
      <c r="K27" s="1"/>
      <c r="M27" s="2"/>
      <c r="N27" s="2"/>
      <c r="O27" s="1"/>
      <c r="P27" s="1"/>
      <c r="Q27" s="2"/>
      <c r="R27" s="2"/>
    </row>
    <row r="28" spans="2:18">
      <c r="B28" s="177" t="s">
        <v>27</v>
      </c>
      <c r="C28" s="179">
        <f t="shared" si="13"/>
        <v>283192.4536128</v>
      </c>
      <c r="D28" s="178">
        <f t="shared" si="13"/>
        <v>-75269.1102733296</v>
      </c>
      <c r="E28" s="179">
        <f t="shared" si="13"/>
        <v>801222.631578948</v>
      </c>
      <c r="F28" s="178">
        <f t="shared" si="13"/>
        <v>287136.842105263</v>
      </c>
      <c r="G28" s="180">
        <f t="shared" si="13"/>
        <v>438816.679200355</v>
      </c>
      <c r="H28" s="192"/>
      <c r="I28" s="217">
        <f t="shared" si="14"/>
        <v>283192.4536128</v>
      </c>
      <c r="J28" s="1"/>
      <c r="K28" s="1"/>
      <c r="M28" s="2"/>
      <c r="N28" s="2"/>
      <c r="O28" s="1"/>
      <c r="P28" s="1"/>
      <c r="Q28" s="2"/>
      <c r="R28" s="2"/>
    </row>
    <row r="29" spans="2:18">
      <c r="B29" s="177" t="s">
        <v>28</v>
      </c>
      <c r="C29" s="179">
        <f t="shared" si="13"/>
        <v>297686.520713173</v>
      </c>
      <c r="D29" s="178">
        <f t="shared" si="13"/>
        <v>14494.0671003729</v>
      </c>
      <c r="E29" s="179">
        <f t="shared" si="13"/>
        <v>736012.631578947</v>
      </c>
      <c r="F29" s="178">
        <f t="shared" si="13"/>
        <v>376794.736842105</v>
      </c>
      <c r="G29" s="180">
        <f t="shared" si="13"/>
        <v>373711.961837215</v>
      </c>
      <c r="H29" s="192"/>
      <c r="I29" s="217">
        <f t="shared" si="14"/>
        <v>297686.520713173</v>
      </c>
      <c r="J29" s="1"/>
      <c r="K29" s="1"/>
      <c r="M29" s="2"/>
      <c r="N29" s="2"/>
      <c r="O29" s="1"/>
      <c r="P29" s="1"/>
      <c r="Q29" s="2"/>
      <c r="R29" s="2"/>
    </row>
    <row r="30" spans="2:18">
      <c r="B30" s="177" t="s">
        <v>29</v>
      </c>
      <c r="C30" s="179">
        <f t="shared" si="13"/>
        <v>309585.879518459</v>
      </c>
      <c r="D30" s="178">
        <f t="shared" si="13"/>
        <v>11899.3588052861</v>
      </c>
      <c r="E30" s="179">
        <f t="shared" si="13"/>
        <v>707846.842105263</v>
      </c>
      <c r="F30" s="178">
        <f t="shared" si="13"/>
        <v>372926.315789474</v>
      </c>
      <c r="G30" s="180">
        <f t="shared" si="13"/>
        <v>346819.885121076</v>
      </c>
      <c r="H30" s="192"/>
      <c r="I30" s="217">
        <f t="shared" si="14"/>
        <v>309585.879518459</v>
      </c>
      <c r="J30" s="1"/>
      <c r="K30" s="1"/>
      <c r="M30" s="2"/>
      <c r="N30" s="2"/>
      <c r="O30" s="1"/>
      <c r="P30" s="1"/>
      <c r="Q30" s="2"/>
      <c r="R30" s="2"/>
    </row>
    <row r="31" spans="2:18">
      <c r="B31" s="177" t="s">
        <v>30</v>
      </c>
      <c r="C31" s="179">
        <f t="shared" si="13"/>
        <v>283113.157144882</v>
      </c>
      <c r="D31" s="178">
        <f t="shared" si="13"/>
        <v>-26472.7223735776</v>
      </c>
      <c r="E31" s="179">
        <f t="shared" si="13"/>
        <v>1086494.21052632</v>
      </c>
      <c r="F31" s="178">
        <f t="shared" si="13"/>
        <v>390031.578947368</v>
      </c>
      <c r="G31" s="180">
        <f t="shared" si="13"/>
        <v>669989.90920537</v>
      </c>
      <c r="H31" s="192"/>
      <c r="I31" s="217">
        <f t="shared" si="14"/>
        <v>283113.157144882</v>
      </c>
      <c r="J31" s="1"/>
      <c r="K31" s="1"/>
      <c r="M31" s="2"/>
      <c r="N31" s="2"/>
      <c r="O31" s="1"/>
      <c r="P31" s="1"/>
      <c r="Q31" s="2"/>
      <c r="R31" s="2"/>
    </row>
    <row r="32" spans="2:18">
      <c r="B32" s="177" t="s">
        <v>31</v>
      </c>
      <c r="C32" s="179">
        <f t="shared" ref="C32:E37" si="15">IFERROR(C14*1000/1.9,"")</f>
        <v>281013.660701509</v>
      </c>
      <c r="D32" s="178">
        <f t="shared" si="15"/>
        <v>-2099.49644337263</v>
      </c>
      <c r="E32" s="179">
        <f t="shared" si="15"/>
        <v>1146453.15789474</v>
      </c>
      <c r="F32" s="178">
        <f t="shared" ref="F32:F37" si="16">IFERROR(F14*1000/1.9,"")</f>
        <v>391226.315789474</v>
      </c>
      <c r="G32" s="180">
        <f t="shared" ref="G32:G37" si="17">IFERROR(G14*1000/1.9,"")</f>
        <v>753127.345661891</v>
      </c>
      <c r="H32" s="192"/>
      <c r="I32" s="217">
        <f t="shared" si="14"/>
        <v>281013.660701509</v>
      </c>
      <c r="J32" s="1"/>
      <c r="K32" s="1"/>
      <c r="M32" s="2"/>
      <c r="N32" s="2"/>
      <c r="O32" s="1"/>
      <c r="P32" s="1"/>
      <c r="Q32" s="2"/>
      <c r="R32" s="2"/>
    </row>
    <row r="33" spans="2:18">
      <c r="B33" s="177" t="s">
        <v>32</v>
      </c>
      <c r="C33" s="179">
        <f t="shared" si="15"/>
        <v>308398.070847107</v>
      </c>
      <c r="D33" s="178">
        <f t="shared" si="15"/>
        <v>31034.973648146</v>
      </c>
      <c r="E33" s="179">
        <f t="shared" si="15"/>
        <v>1047501.05263158</v>
      </c>
      <c r="F33" s="178">
        <f t="shared" si="16"/>
        <v>422847.368421053</v>
      </c>
      <c r="G33" s="180">
        <f t="shared" si="17"/>
        <v>655688.657858672</v>
      </c>
      <c r="H33" s="192"/>
      <c r="I33" s="217">
        <f t="shared" si="14"/>
        <v>308398.070847107</v>
      </c>
      <c r="J33" s="1"/>
      <c r="K33" s="1"/>
      <c r="M33" s="2"/>
      <c r="N33" s="2"/>
      <c r="O33" s="1"/>
      <c r="P33" s="1"/>
      <c r="Q33" s="2"/>
      <c r="R33" s="2"/>
    </row>
    <row r="34" spans="2:18">
      <c r="B34" s="177" t="s">
        <v>33</v>
      </c>
      <c r="C34" s="179">
        <f t="shared" si="15"/>
        <v>0</v>
      </c>
      <c r="D34" s="178">
        <f t="shared" si="15"/>
        <v>0</v>
      </c>
      <c r="E34" s="179">
        <f t="shared" si="15"/>
        <v>0</v>
      </c>
      <c r="F34" s="178">
        <f t="shared" si="16"/>
        <v>0</v>
      </c>
      <c r="G34" s="180">
        <f t="shared" si="17"/>
        <v>0</v>
      </c>
      <c r="H34" s="192"/>
      <c r="I34" s="217">
        <f t="shared" si="14"/>
        <v>0</v>
      </c>
      <c r="J34" s="1"/>
      <c r="K34" s="1"/>
      <c r="M34" s="2"/>
      <c r="N34" s="2"/>
      <c r="O34" s="1"/>
      <c r="P34" s="1"/>
      <c r="Q34" s="2"/>
      <c r="R34" s="2"/>
    </row>
    <row r="35" spans="2:18">
      <c r="B35" s="177" t="s">
        <v>34</v>
      </c>
      <c r="C35" s="179">
        <f t="shared" si="15"/>
        <v>0</v>
      </c>
      <c r="D35" s="178">
        <f t="shared" si="15"/>
        <v>0</v>
      </c>
      <c r="E35" s="179">
        <f t="shared" si="15"/>
        <v>0</v>
      </c>
      <c r="F35" s="178">
        <f t="shared" si="16"/>
        <v>0</v>
      </c>
      <c r="G35" s="180">
        <f t="shared" si="17"/>
        <v>0</v>
      </c>
      <c r="H35" s="192"/>
      <c r="I35" s="217">
        <f t="shared" si="14"/>
        <v>0</v>
      </c>
      <c r="J35" s="1"/>
      <c r="K35" s="1"/>
      <c r="M35" s="2"/>
      <c r="N35" s="2"/>
      <c r="O35" s="1"/>
      <c r="P35" s="1"/>
      <c r="Q35" s="2"/>
      <c r="R35" s="2"/>
    </row>
    <row r="36" ht="15.15" spans="2:18">
      <c r="B36" s="184" t="s">
        <v>35</v>
      </c>
      <c r="C36" s="193">
        <f t="shared" si="15"/>
        <v>0</v>
      </c>
      <c r="D36" s="178">
        <f t="shared" si="15"/>
        <v>0</v>
      </c>
      <c r="E36" s="179">
        <f t="shared" si="15"/>
        <v>0</v>
      </c>
      <c r="F36" s="178">
        <f t="shared" si="16"/>
        <v>0</v>
      </c>
      <c r="G36" s="194">
        <f t="shared" si="17"/>
        <v>0</v>
      </c>
      <c r="H36" s="195"/>
      <c r="I36" s="234">
        <f t="shared" si="14"/>
        <v>0</v>
      </c>
      <c r="J36" s="1"/>
      <c r="K36" s="1"/>
      <c r="M36" s="2"/>
      <c r="N36" s="2"/>
      <c r="O36" s="1"/>
      <c r="P36" s="1"/>
      <c r="Q36" s="2"/>
      <c r="R36" s="2"/>
    </row>
    <row r="37" ht="15.15" spans="2:18">
      <c r="B37" s="185" t="s">
        <v>36</v>
      </c>
      <c r="C37" s="186">
        <f t="shared" si="15"/>
        <v>312048.634349655</v>
      </c>
      <c r="D37" s="187">
        <f t="shared" si="15"/>
        <v>28903.9373287465</v>
      </c>
      <c r="E37" s="186">
        <f t="shared" si="15"/>
        <v>8457245.26315789</v>
      </c>
      <c r="F37" s="187">
        <f t="shared" si="16"/>
        <v>3416052.63157895</v>
      </c>
      <c r="G37" s="188">
        <f t="shared" si="17"/>
        <v>5070096.56890769</v>
      </c>
      <c r="H37" s="196"/>
      <c r="I37" s="228">
        <f t="shared" si="14"/>
        <v>-3104003.99722929</v>
      </c>
      <c r="J37" s="1"/>
      <c r="K37" s="1"/>
      <c r="M37" s="2"/>
      <c r="N37" s="2"/>
      <c r="O37" s="1"/>
      <c r="P37" s="1"/>
      <c r="Q37" s="2"/>
      <c r="R37" s="2"/>
    </row>
    <row r="38" spans="9:10">
      <c r="I38" s="74"/>
      <c r="J38" s="77"/>
    </row>
    <row r="39" spans="2:7">
      <c r="B39" s="197" t="s">
        <v>42</v>
      </c>
      <c r="C39" s="197"/>
      <c r="D39" s="197"/>
      <c r="E39" s="197"/>
      <c r="F39" s="197"/>
      <c r="G39" s="197"/>
    </row>
    <row r="40" spans="2:7">
      <c r="B40" s="198" t="s">
        <v>43</v>
      </c>
      <c r="C40" s="198"/>
      <c r="D40" s="198"/>
      <c r="E40" s="198"/>
      <c r="F40" s="198"/>
      <c r="G40" s="198"/>
    </row>
    <row r="41" spans="2:7">
      <c r="B41" s="198" t="s">
        <v>44</v>
      </c>
      <c r="C41" s="198"/>
      <c r="D41" s="198"/>
      <c r="E41" s="198"/>
      <c r="F41" s="198"/>
      <c r="G41" s="198"/>
    </row>
    <row r="42" spans="2:7">
      <c r="B42" s="198" t="s">
        <v>45</v>
      </c>
      <c r="C42" s="198"/>
      <c r="D42" s="198"/>
      <c r="E42" s="198"/>
      <c r="F42" s="198"/>
      <c r="G42" s="198"/>
    </row>
    <row r="44" ht="26.4" spans="2:4">
      <c r="B44" s="199" t="s">
        <v>46</v>
      </c>
      <c r="C44" s="200" t="s">
        <v>47</v>
      </c>
      <c r="D44" s="201"/>
    </row>
    <row r="45" spans="2:4">
      <c r="B45" s="202" t="s">
        <v>48</v>
      </c>
      <c r="C45" s="203">
        <f>24*9.98</f>
        <v>239.52</v>
      </c>
      <c r="D45" s="204"/>
    </row>
    <row r="46" spans="2:4">
      <c r="B46" s="205" t="s">
        <v>49</v>
      </c>
      <c r="C46" s="206">
        <v>3000</v>
      </c>
      <c r="D46" s="204"/>
    </row>
    <row r="47" spans="2:4">
      <c r="B47" s="2" t="s">
        <v>50</v>
      </c>
      <c r="C47" s="207">
        <f>360*9.979</f>
        <v>3592.44</v>
      </c>
      <c r="D47" s="201"/>
    </row>
    <row r="48" ht="30.6" spans="2:2">
      <c r="B48" s="208" t="s">
        <v>51</v>
      </c>
    </row>
  </sheetData>
  <mergeCells count="26">
    <mergeCell ref="G4:H4"/>
    <mergeCell ref="M4:U4"/>
    <mergeCell ref="N21:V21"/>
    <mergeCell ref="G22:H22"/>
    <mergeCell ref="M22:U22"/>
    <mergeCell ref="G23:H23"/>
    <mergeCell ref="M23:U23"/>
    <mergeCell ref="G24:H24"/>
    <mergeCell ref="M24:U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B39:G39"/>
    <mergeCell ref="B40:G40"/>
    <mergeCell ref="B41:G41"/>
    <mergeCell ref="B42:G42"/>
  </mergeCells>
  <pageMargins left="0.7" right="0.7" top="0.75" bottom="0.75" header="0.3" footer="0.3"/>
  <pageSetup paperSize="1" scale="49" orientation="landscape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46"/>
  <sheetViews>
    <sheetView showGridLines="0" zoomScale="70" zoomScaleNormal="70" workbookViewId="0">
      <selection activeCell="B8" sqref="B8:O37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6.1111111111111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4" t="s">
        <v>52</v>
      </c>
      <c r="B1" s="4"/>
      <c r="C1" s="4"/>
      <c r="D1" s="4"/>
      <c r="E1" s="4"/>
      <c r="F1" s="5">
        <v>100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161" t="s">
        <v>59</v>
      </c>
      <c r="M4" s="47" t="s">
        <v>60</v>
      </c>
      <c r="N4" s="49" t="s">
        <v>61</v>
      </c>
      <c r="O4" s="50"/>
    </row>
    <row r="5" spans="1:15">
      <c r="A5" s="15" t="s">
        <v>62</v>
      </c>
      <c r="B5" s="16" t="s">
        <v>63</v>
      </c>
      <c r="C5" s="17" t="s">
        <v>64</v>
      </c>
      <c r="D5" s="17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2" t="s">
        <v>8</v>
      </c>
      <c r="M5" s="162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93">
        <f>LOOKUP(A6,'[1]DCS Data'!$A:$A,'[1]DCS Data'!$Q:$Q)</f>
        <v>14.3856716156006</v>
      </c>
      <c r="C6" s="93">
        <f>LOOKUP(A6,'[1]DCS Data'!$A:$A,'[1]DCS Data'!$R:$R)</f>
        <v>3.64586091041565</v>
      </c>
      <c r="D6" s="156">
        <v>32.4218343163673</v>
      </c>
      <c r="E6" s="244" t="s">
        <v>70</v>
      </c>
      <c r="F6" s="93">
        <f>LOOKUP(A6,'[1]DCS Data'!$A:$A,'[1]DCS Data'!$S:$S)</f>
        <v>0</v>
      </c>
      <c r="G6" s="93">
        <f>LOOKUP(A6,'[1]DCS Data'!$A:$A,'[1]DCS Data'!$T:$T)</f>
        <v>187.032623291016</v>
      </c>
      <c r="H6" s="22">
        <v>505.553090023359</v>
      </c>
      <c r="I6" s="245" t="s">
        <v>70</v>
      </c>
      <c r="J6" s="246" t="s">
        <v>70</v>
      </c>
      <c r="K6" s="247" t="s">
        <v>70</v>
      </c>
      <c r="L6" s="248" t="s">
        <v>70</v>
      </c>
      <c r="M6" s="164">
        <v>537.974924339726</v>
      </c>
      <c r="N6" s="249" t="s">
        <v>70</v>
      </c>
      <c r="O6" s="250" t="s">
        <v>70</v>
      </c>
    </row>
    <row r="7" ht="13.95" customHeight="1" spans="1:16">
      <c r="A7" s="24">
        <v>1</v>
      </c>
      <c r="B7" s="94">
        <f>LOOKUP(A7+$F$1,'[2]DCS Data'!$A:$A,'[2]DCS Data'!$Q:$Q)</f>
        <v>17.9903373718262</v>
      </c>
      <c r="C7" s="94">
        <f>LOOKUP(A7+$F$1,'[2]DCS Data'!$A:$A,'[2]DCS Data'!$R:$R)</f>
        <v>17.6037330627441</v>
      </c>
      <c r="D7" s="26">
        <f>IF(B7="","",$A$3*2.54^3*(B7*138.25*282.5+C7*138*311)/1000000)</f>
        <v>42.5085788158665</v>
      </c>
      <c r="E7" s="27">
        <f>IF(SUM(B7:C7)=0,"",D7-D6)</f>
        <v>10.0867444994992</v>
      </c>
      <c r="F7" s="94">
        <f>LOOKUP(A7+$F$1,'[2]DCS Data'!$A:$A,'[2]DCS Data'!$S:$S)</f>
        <v>0</v>
      </c>
      <c r="G7" s="94">
        <f>LOOKUP(A7+$F$1,'[2]DCS Data'!$A:$A,'[2]DCS Data'!$T:$T)</f>
        <v>50.6966438293457</v>
      </c>
      <c r="H7" s="26">
        <f>IF(F7="","",$A$3*(F7*390^2+G7*330^2)*2.54^3*PI()/1000000)</f>
        <v>505.631427806076</v>
      </c>
      <c r="I7" s="63">
        <f>IF(SUM(F7:G7)=0,"",H7-H6)</f>
        <v>0.0783377827173695</v>
      </c>
      <c r="J7" s="64">
        <f>IF(B7="","",LOOKUP($F$1+A7,[3]SU!A:A,[3]SU!C:C))</f>
        <v>20.054</v>
      </c>
      <c r="K7" s="138">
        <f>IF(B7="","",LOOKUP($F$1+A7,[3]SU!A:A,[3]SU!M:M))</f>
        <v>0</v>
      </c>
      <c r="L7" s="165">
        <f>IFERROR(E7+I7+J7-K7,0)</f>
        <v>30.2190822822166</v>
      </c>
      <c r="M7" s="166">
        <f t="shared" ref="M7" si="0">IFERROR(D7+H7,"")</f>
        <v>548.140006621943</v>
      </c>
      <c r="N7" s="111">
        <f>IFERROR(LOOKUP(A7+$F$1,'[2]DCS Data'!$A:$A,'[2]DCS Data'!$W:$W)*3785.4*$A$3/1000000,0)</f>
        <v>29.3588260142325</v>
      </c>
      <c r="O7" s="69">
        <f>IFERROR(LOOKUP(A7+$F$1,'[2]DCS Data'!$A:$A,'[2]DCS Data'!$AA:$AA)*0.95-12-(LOOKUP(A7+$F$1,'[2]DCS Data'!$A:$A,'[2]DCS Data'!$J:$J)*3785*0.993*1.36/1000000)*38%*0.308,0)</f>
        <v>25.6859244139234</v>
      </c>
      <c r="P7" s="84"/>
    </row>
    <row r="8" ht="13.95" customHeight="1" spans="1:16">
      <c r="A8" s="28">
        <v>2</v>
      </c>
      <c r="B8" s="119">
        <v>4.23873281478882</v>
      </c>
      <c r="C8" s="119">
        <v>3.80333256721497</v>
      </c>
      <c r="D8" s="120">
        <v>9.58472297462107</v>
      </c>
      <c r="E8" s="121">
        <v>-32.9238558412454</v>
      </c>
      <c r="F8" s="119">
        <v>0</v>
      </c>
      <c r="G8" s="119">
        <v>47.3411865234375</v>
      </c>
      <c r="H8" s="120">
        <v>472.165215047696</v>
      </c>
      <c r="I8" s="126">
        <v>-33.4662127583801</v>
      </c>
      <c r="J8" s="127">
        <v>128.078</v>
      </c>
      <c r="K8" s="130">
        <v>31.9</v>
      </c>
      <c r="L8" s="167">
        <v>29.7879314003745</v>
      </c>
      <c r="M8" s="168">
        <v>481.749938022317</v>
      </c>
      <c r="N8" s="140">
        <v>29.4863420186932</v>
      </c>
      <c r="O8" s="141">
        <v>25.672027632552</v>
      </c>
      <c r="P8" s="84"/>
    </row>
    <row r="9" ht="13.95" customHeight="1" spans="1:16">
      <c r="A9" s="28">
        <v>3</v>
      </c>
      <c r="B9" s="119">
        <v>31.683084487915</v>
      </c>
      <c r="C9" s="119">
        <v>31.3128852844238</v>
      </c>
      <c r="D9" s="120">
        <v>75.2512540246899</v>
      </c>
      <c r="E9" s="121">
        <v>65.6665310500688</v>
      </c>
      <c r="F9" s="119">
        <v>0</v>
      </c>
      <c r="G9" s="119">
        <v>47.3451499938965</v>
      </c>
      <c r="H9" s="120">
        <v>472.204745380986</v>
      </c>
      <c r="I9" s="126">
        <v>0.039530333289747</v>
      </c>
      <c r="J9" s="127">
        <v>0</v>
      </c>
      <c r="K9" s="130">
        <v>32.1</v>
      </c>
      <c r="L9" s="167">
        <v>33.6060613833585</v>
      </c>
      <c r="M9" s="168">
        <v>547.455999405676</v>
      </c>
      <c r="N9" s="140">
        <v>31.320245910121</v>
      </c>
      <c r="O9" s="141">
        <v>27.6234063716163</v>
      </c>
      <c r="P9" s="84"/>
    </row>
    <row r="10" ht="13.95" customHeight="1" spans="1:16">
      <c r="A10" s="28">
        <v>4</v>
      </c>
      <c r="B10" s="119">
        <v>13.946928024292</v>
      </c>
      <c r="C10" s="119">
        <v>13.4470272064209</v>
      </c>
      <c r="D10" s="120">
        <v>32.7041154561602</v>
      </c>
      <c r="E10" s="121">
        <v>-42.5471385685297</v>
      </c>
      <c r="F10" s="119">
        <v>0</v>
      </c>
      <c r="G10" s="119">
        <v>49.4215888977051</v>
      </c>
      <c r="H10" s="120">
        <v>492.914454907696</v>
      </c>
      <c r="I10" s="126">
        <v>20.70970952671</v>
      </c>
      <c r="J10" s="127">
        <v>87.021</v>
      </c>
      <c r="K10" s="130">
        <v>32.33</v>
      </c>
      <c r="L10" s="167">
        <v>32.8535709581803</v>
      </c>
      <c r="M10" s="168">
        <v>525.618570363856</v>
      </c>
      <c r="N10" s="140">
        <v>29.8549907022622</v>
      </c>
      <c r="O10" s="141">
        <v>26.2732863725498</v>
      </c>
      <c r="P10" s="84"/>
    </row>
    <row r="11" ht="13.95" customHeight="1" spans="1:16">
      <c r="A11" s="28">
        <v>5</v>
      </c>
      <c r="B11" s="119">
        <v>27.1806449890137</v>
      </c>
      <c r="C11" s="119">
        <v>26.6869335174561</v>
      </c>
      <c r="D11" s="120">
        <v>64.3370448128148</v>
      </c>
      <c r="E11" s="121">
        <v>31.6329293566546</v>
      </c>
      <c r="F11" s="119">
        <v>0</v>
      </c>
      <c r="G11" s="119">
        <v>49.5149917602539</v>
      </c>
      <c r="H11" s="120">
        <v>493.846023926559</v>
      </c>
      <c r="I11" s="126">
        <v>0.931569018862717</v>
      </c>
      <c r="J11" s="127">
        <v>0</v>
      </c>
      <c r="K11" s="130">
        <v>0</v>
      </c>
      <c r="L11" s="167">
        <v>32.5644983755173</v>
      </c>
      <c r="M11" s="168">
        <v>558.183068739373</v>
      </c>
      <c r="N11" s="140">
        <v>30.2559994025516</v>
      </c>
      <c r="O11" s="141">
        <v>26.4152131714396</v>
      </c>
      <c r="P11" s="84"/>
    </row>
    <row r="12" ht="13.95" customHeight="1" spans="1:16">
      <c r="A12" s="28">
        <v>6</v>
      </c>
      <c r="B12" s="119">
        <v>45.8451957702637</v>
      </c>
      <c r="C12" s="119">
        <v>45.5687675476074</v>
      </c>
      <c r="D12" s="120">
        <v>109.212386986858</v>
      </c>
      <c r="E12" s="121">
        <v>44.8753421740428</v>
      </c>
      <c r="F12" s="119">
        <v>0</v>
      </c>
      <c r="G12" s="119">
        <v>48.1056594848633</v>
      </c>
      <c r="H12" s="120">
        <v>479.789813557728</v>
      </c>
      <c r="I12" s="126">
        <v>-14.0562103688302</v>
      </c>
      <c r="J12" s="127">
        <v>32.058</v>
      </c>
      <c r="K12" s="130">
        <v>32</v>
      </c>
      <c r="L12" s="167">
        <v>30.8771318052126</v>
      </c>
      <c r="M12" s="168">
        <v>589.002200544586</v>
      </c>
      <c r="N12" s="140">
        <v>30.639160825694</v>
      </c>
      <c r="O12" s="141">
        <v>26.7092478367563</v>
      </c>
      <c r="P12" s="84"/>
    </row>
    <row r="13" ht="13.95" customHeight="1" spans="1:16">
      <c r="A13" s="28">
        <v>7</v>
      </c>
      <c r="B13" s="119">
        <v>30.5307788848877</v>
      </c>
      <c r="C13" s="119">
        <v>30.1120681762695</v>
      </c>
      <c r="D13" s="120">
        <v>72.436843344432</v>
      </c>
      <c r="E13" s="121">
        <v>-36.7755436424256</v>
      </c>
      <c r="F13" s="119">
        <v>0</v>
      </c>
      <c r="G13" s="119">
        <v>48.0241432189941</v>
      </c>
      <c r="H13" s="120">
        <v>478.976797492216</v>
      </c>
      <c r="I13" s="126">
        <v>-0.813016065512727</v>
      </c>
      <c r="J13" s="127">
        <v>96.015</v>
      </c>
      <c r="K13" s="130">
        <v>32.26</v>
      </c>
      <c r="L13" s="167">
        <v>26.1664402920617</v>
      </c>
      <c r="M13" s="168">
        <v>551.413640836648</v>
      </c>
      <c r="N13" s="140">
        <v>26.109231658014</v>
      </c>
      <c r="O13" s="141">
        <v>20.5899781263323</v>
      </c>
      <c r="P13" s="84"/>
    </row>
    <row r="14" ht="13.95" customHeight="1" spans="1:16">
      <c r="A14" s="28">
        <v>8</v>
      </c>
      <c r="B14" s="119">
        <v>10.0075616836548</v>
      </c>
      <c r="C14" s="119">
        <v>6.6343822479248</v>
      </c>
      <c r="D14" s="120">
        <v>19.6950793570519</v>
      </c>
      <c r="E14" s="121">
        <v>-52.7417639873801</v>
      </c>
      <c r="F14" s="119">
        <v>0</v>
      </c>
      <c r="G14" s="119">
        <v>49.607250213623</v>
      </c>
      <c r="H14" s="120">
        <v>494.766178989707</v>
      </c>
      <c r="I14" s="126">
        <v>15.7893814974917</v>
      </c>
      <c r="J14" s="127">
        <v>96.017</v>
      </c>
      <c r="K14" s="130">
        <v>31.96</v>
      </c>
      <c r="L14" s="167">
        <v>27.1046175101116</v>
      </c>
      <c r="M14" s="168">
        <v>514.461258346759</v>
      </c>
      <c r="N14" s="140">
        <v>24.1331182031922</v>
      </c>
      <c r="O14" s="141">
        <v>18.2355836618785</v>
      </c>
      <c r="P14" s="84"/>
    </row>
    <row r="15" ht="13.95" customHeight="1" spans="1:16">
      <c r="A15" s="28">
        <v>9</v>
      </c>
      <c r="B15" s="119">
        <v>18.9957103729248</v>
      </c>
      <c r="C15" s="119">
        <v>18.5964031219482</v>
      </c>
      <c r="D15" s="120">
        <v>44.8952685825508</v>
      </c>
      <c r="E15" s="121">
        <v>25.200189225499</v>
      </c>
      <c r="F15" s="119">
        <v>0</v>
      </c>
      <c r="G15" s="119">
        <v>49.5654258728027</v>
      </c>
      <c r="H15" s="120">
        <v>494.349036954877</v>
      </c>
      <c r="I15" s="126">
        <v>-0.417142034829908</v>
      </c>
      <c r="J15" s="127">
        <v>32.037</v>
      </c>
      <c r="K15" s="130">
        <v>31.82</v>
      </c>
      <c r="L15" s="167">
        <v>25.0000471906691</v>
      </c>
      <c r="M15" s="168">
        <v>539.244305537428</v>
      </c>
      <c r="N15" s="140">
        <v>23.7234239517688</v>
      </c>
      <c r="O15" s="141">
        <v>19.678929526117</v>
      </c>
      <c r="P15" s="84"/>
    </row>
    <row r="16" ht="13.95" customHeight="1" spans="1:16">
      <c r="A16" s="28">
        <v>10</v>
      </c>
      <c r="B16" s="119">
        <v>35.5120849609375</v>
      </c>
      <c r="C16" s="119">
        <v>34.5514526367188</v>
      </c>
      <c r="D16" s="120">
        <v>83.6628493205044</v>
      </c>
      <c r="E16" s="121">
        <v>38.7675807379536</v>
      </c>
      <c r="F16" s="119">
        <v>0</v>
      </c>
      <c r="G16" s="119">
        <v>49.345142364502</v>
      </c>
      <c r="H16" s="120">
        <v>492.152002665996</v>
      </c>
      <c r="I16" s="126">
        <v>-2.19703428888101</v>
      </c>
      <c r="J16" s="127">
        <v>0</v>
      </c>
      <c r="K16" s="130">
        <v>0</v>
      </c>
      <c r="L16" s="167">
        <v>36.5705464490726</v>
      </c>
      <c r="M16" s="168">
        <v>575.814851986501</v>
      </c>
      <c r="N16" s="140">
        <v>37.4590072760562</v>
      </c>
      <c r="O16" s="141">
        <v>33.2405683956457</v>
      </c>
      <c r="P16" s="84"/>
    </row>
    <row r="17" ht="13.95" customHeight="1" spans="1:16">
      <c r="A17" s="28">
        <v>11</v>
      </c>
      <c r="B17" s="119">
        <v>12.3607196807861</v>
      </c>
      <c r="C17" s="119">
        <v>6.58418464660645</v>
      </c>
      <c r="D17" s="120">
        <v>22.3115145716877</v>
      </c>
      <c r="E17" s="121">
        <v>-61.3513347488167</v>
      </c>
      <c r="F17" s="119">
        <v>0</v>
      </c>
      <c r="G17" s="119">
        <v>52.0038566589355</v>
      </c>
      <c r="H17" s="120">
        <v>518.669132860022</v>
      </c>
      <c r="I17" s="126">
        <v>26.5171301940253</v>
      </c>
      <c r="J17" s="127">
        <v>128.054</v>
      </c>
      <c r="K17" s="130">
        <v>31.92</v>
      </c>
      <c r="L17" s="167">
        <v>61.2997954452086</v>
      </c>
      <c r="M17" s="168">
        <v>540.980647431709</v>
      </c>
      <c r="N17" s="140">
        <v>59.4316925948216</v>
      </c>
      <c r="O17" s="141">
        <v>58.4595572414892</v>
      </c>
      <c r="P17" s="84"/>
    </row>
    <row r="18" ht="13.95" customHeight="1" spans="1:16">
      <c r="A18" s="28">
        <v>12</v>
      </c>
      <c r="B18" s="119">
        <v>8.61984825134277</v>
      </c>
      <c r="C18" s="119">
        <v>7.99632692337036</v>
      </c>
      <c r="D18" s="120">
        <v>19.8190923089374</v>
      </c>
      <c r="E18" s="121">
        <v>-2.49242226275025</v>
      </c>
      <c r="F18" s="119">
        <v>0</v>
      </c>
      <c r="G18" s="119">
        <v>47.5835990905762</v>
      </c>
      <c r="H18" s="120">
        <v>474.582957193568</v>
      </c>
      <c r="I18" s="126">
        <v>-44.0861756664536</v>
      </c>
      <c r="J18" s="127">
        <v>96.025</v>
      </c>
      <c r="K18" s="130">
        <v>0</v>
      </c>
      <c r="L18" s="167">
        <v>49.4464020707961</v>
      </c>
      <c r="M18" s="168">
        <v>494.402049502506</v>
      </c>
      <c r="N18" s="140">
        <v>44.6888667457236</v>
      </c>
      <c r="O18" s="141">
        <v>42.4441860216318</v>
      </c>
      <c r="P18" s="84"/>
    </row>
    <row r="19" ht="13.95" customHeight="1" spans="1:16">
      <c r="A19" s="28">
        <v>13</v>
      </c>
      <c r="B19" s="119">
        <v>10.4120168685913</v>
      </c>
      <c r="C19" s="119">
        <v>9.91537380218506</v>
      </c>
      <c r="D19" s="120">
        <v>24.2606614821841</v>
      </c>
      <c r="E19" s="121">
        <v>4.44156917324667</v>
      </c>
      <c r="F19" s="119">
        <v>0</v>
      </c>
      <c r="G19" s="119">
        <v>46.6168212890625</v>
      </c>
      <c r="H19" s="120">
        <v>464.940637638923</v>
      </c>
      <c r="I19" s="126">
        <v>-9.6423195546451</v>
      </c>
      <c r="J19" s="127">
        <v>70.102</v>
      </c>
      <c r="K19" s="130">
        <v>32.19</v>
      </c>
      <c r="L19" s="167">
        <v>32.7112496186016</v>
      </c>
      <c r="M19" s="168">
        <v>489.201299121107</v>
      </c>
      <c r="N19" s="140">
        <v>33.5744395457466</v>
      </c>
      <c r="O19" s="141">
        <v>31.7019311025341</v>
      </c>
      <c r="P19" s="84"/>
    </row>
    <row r="20" ht="13.95" customHeight="1" spans="1:16">
      <c r="A20" s="28">
        <v>14</v>
      </c>
      <c r="B20" s="119">
        <v>34.4319076538086</v>
      </c>
      <c r="C20" s="119">
        <v>34.0398941040039</v>
      </c>
      <c r="D20" s="120">
        <v>81.7929420843804</v>
      </c>
      <c r="E20" s="121">
        <v>57.5322806021962</v>
      </c>
      <c r="F20" s="119">
        <v>0</v>
      </c>
      <c r="G20" s="119">
        <v>46.7375717163086</v>
      </c>
      <c r="H20" s="120">
        <v>466.144962152833</v>
      </c>
      <c r="I20" s="126">
        <v>1.20432451390991</v>
      </c>
      <c r="J20" s="127">
        <v>0</v>
      </c>
      <c r="K20" s="130">
        <v>31.89</v>
      </c>
      <c r="L20" s="167">
        <v>26.8466051161062</v>
      </c>
      <c r="M20" s="168">
        <v>547.937904237213</v>
      </c>
      <c r="N20" s="140">
        <v>23.3452603486255</v>
      </c>
      <c r="O20" s="141">
        <v>19.2866486759613</v>
      </c>
      <c r="P20" s="84"/>
    </row>
    <row r="21" ht="13.95" customHeight="1" spans="1:16">
      <c r="A21" s="28">
        <v>15</v>
      </c>
      <c r="B21" s="119">
        <v>29.0151214599609</v>
      </c>
      <c r="C21" s="119">
        <v>28.6165580749512</v>
      </c>
      <c r="D21" s="120">
        <v>68.8400190266969</v>
      </c>
      <c r="E21" s="121">
        <v>-12.9529230576834</v>
      </c>
      <c r="F21" s="119">
        <v>0</v>
      </c>
      <c r="G21" s="119">
        <v>49.6110382080078</v>
      </c>
      <c r="H21" s="120">
        <v>494.803959183121</v>
      </c>
      <c r="I21" s="126">
        <v>28.6589970302881</v>
      </c>
      <c r="J21" s="127">
        <v>38.053</v>
      </c>
      <c r="K21" s="130">
        <v>32.01</v>
      </c>
      <c r="L21" s="167">
        <v>21.7490739726047</v>
      </c>
      <c r="M21" s="168">
        <v>563.643978209818</v>
      </c>
      <c r="N21" s="140">
        <v>25.0550183112544</v>
      </c>
      <c r="O21" s="141">
        <v>20.0150047238811</v>
      </c>
      <c r="P21" s="84"/>
    </row>
    <row r="22" ht="13.95" customHeight="1" spans="1:16">
      <c r="A22" s="28">
        <v>16</v>
      </c>
      <c r="B22" s="119">
        <v>14.1656160354614</v>
      </c>
      <c r="C22" s="119">
        <v>13.7413806915283</v>
      </c>
      <c r="D22" s="120">
        <v>33.3213940744504</v>
      </c>
      <c r="E22" s="121">
        <v>-35.5186249522465</v>
      </c>
      <c r="F22" s="119">
        <v>0</v>
      </c>
      <c r="G22" s="119">
        <v>52.5812683105469</v>
      </c>
      <c r="H22" s="120">
        <v>524.428044215552</v>
      </c>
      <c r="I22" s="126">
        <v>29.6240850324311</v>
      </c>
      <c r="J22" s="127">
        <v>70.096</v>
      </c>
      <c r="K22" s="130">
        <v>32.06</v>
      </c>
      <c r="L22" s="167">
        <v>32.1414600801846</v>
      </c>
      <c r="M22" s="168">
        <v>557.749438290002</v>
      </c>
      <c r="N22" s="140">
        <v>28.3277497761233</v>
      </c>
      <c r="O22" s="141">
        <v>22.8487794080592</v>
      </c>
      <c r="P22" s="84"/>
    </row>
    <row r="23" ht="13.95" customHeight="1" spans="1:16">
      <c r="A23" s="28">
        <v>17</v>
      </c>
      <c r="B23" s="119">
        <v>10.1301002502441</v>
      </c>
      <c r="C23" s="119">
        <v>6.27900886535645</v>
      </c>
      <c r="D23" s="120">
        <v>19.389965627272</v>
      </c>
      <c r="E23" s="121">
        <v>-13.9314284471784</v>
      </c>
      <c r="F23" s="119">
        <v>0</v>
      </c>
      <c r="G23" s="119">
        <v>51.6745147705078</v>
      </c>
      <c r="H23" s="120">
        <v>515.38438663811</v>
      </c>
      <c r="I23" s="126">
        <v>-9.04365757744245</v>
      </c>
      <c r="J23" s="127">
        <v>87.013</v>
      </c>
      <c r="K23" s="130">
        <v>32.29</v>
      </c>
      <c r="L23" s="167">
        <v>31.7479139753791</v>
      </c>
      <c r="M23" s="168">
        <v>534.774352265382</v>
      </c>
      <c r="N23" s="140">
        <v>28.5410313328445</v>
      </c>
      <c r="O23" s="141">
        <v>21.9473061112058</v>
      </c>
      <c r="P23" s="84"/>
    </row>
    <row r="24" ht="13.95" customHeight="1" spans="1:16">
      <c r="A24" s="28">
        <v>18</v>
      </c>
      <c r="B24" s="119">
        <v>8.86216259002686</v>
      </c>
      <c r="C24" s="119">
        <v>8.42409992218018</v>
      </c>
      <c r="D24" s="120">
        <v>20.6302018033919</v>
      </c>
      <c r="E24" s="121">
        <v>1.24023617611994</v>
      </c>
      <c r="F24" s="119">
        <v>0</v>
      </c>
      <c r="G24" s="119">
        <v>48.0969429016113</v>
      </c>
      <c r="H24" s="120">
        <v>479.702877261706</v>
      </c>
      <c r="I24" s="126">
        <v>-35.6815093764034</v>
      </c>
      <c r="J24" s="127">
        <v>96.026</v>
      </c>
      <c r="K24" s="130">
        <v>31.99</v>
      </c>
      <c r="L24" s="167">
        <v>29.5947267997166</v>
      </c>
      <c r="M24" s="168">
        <v>500.333079065098</v>
      </c>
      <c r="N24" s="140">
        <v>29.9586844148687</v>
      </c>
      <c r="O24" s="141">
        <v>25.7826603007274</v>
      </c>
      <c r="P24" s="84"/>
    </row>
    <row r="25" ht="13.95" customHeight="1" spans="1:16">
      <c r="A25" s="28">
        <v>19</v>
      </c>
      <c r="B25" s="119">
        <v>22.1058330535889</v>
      </c>
      <c r="C25" s="119">
        <v>21.6529636383057</v>
      </c>
      <c r="D25" s="120">
        <v>52.2606477686517</v>
      </c>
      <c r="E25" s="121">
        <v>31.6304459652598</v>
      </c>
      <c r="F25" s="119">
        <v>0</v>
      </c>
      <c r="G25" s="119">
        <v>48.1870536804199</v>
      </c>
      <c r="H25" s="120">
        <v>480.601612134631</v>
      </c>
      <c r="I25" s="126">
        <v>0.898734872925218</v>
      </c>
      <c r="J25" s="127">
        <v>0</v>
      </c>
      <c r="K25" s="130">
        <v>0</v>
      </c>
      <c r="L25" s="167">
        <v>32.529180838185</v>
      </c>
      <c r="M25" s="168">
        <v>532.862259903283</v>
      </c>
      <c r="N25" s="140">
        <v>30.3164619515993</v>
      </c>
      <c r="O25" s="141">
        <v>26.4596797110777</v>
      </c>
      <c r="P25" s="84"/>
    </row>
    <row r="26" ht="13.95" customHeight="1" spans="1:16">
      <c r="A26" s="28">
        <v>20</v>
      </c>
      <c r="B26" s="119">
        <v>25.1788177490234</v>
      </c>
      <c r="C26" s="119">
        <v>24.7576217651367</v>
      </c>
      <c r="D26" s="120">
        <v>59.6439209881196</v>
      </c>
      <c r="E26" s="121">
        <v>7.38327321946789</v>
      </c>
      <c r="F26" s="119">
        <v>0</v>
      </c>
      <c r="G26" s="119">
        <v>50.3479461669922</v>
      </c>
      <c r="H26" s="120">
        <v>502.15363354652</v>
      </c>
      <c r="I26" s="126">
        <v>21.5520214118887</v>
      </c>
      <c r="J26" s="127">
        <v>32.059</v>
      </c>
      <c r="K26" s="130">
        <v>31.97</v>
      </c>
      <c r="L26" s="167">
        <v>29.0242946313566</v>
      </c>
      <c r="M26" s="168">
        <v>561.79755453464</v>
      </c>
      <c r="N26" s="140">
        <v>28.0078575887463</v>
      </c>
      <c r="O26" s="141">
        <v>23.7413928978592</v>
      </c>
      <c r="P26" s="84"/>
    </row>
    <row r="27" ht="13.95" customHeight="1" spans="1:16">
      <c r="A27" s="28">
        <v>21</v>
      </c>
      <c r="B27" s="119">
        <v>8.66725635528564</v>
      </c>
      <c r="C27" s="119">
        <v>8.15427494049072</v>
      </c>
      <c r="D27" s="120">
        <v>20.0706898070925</v>
      </c>
      <c r="E27" s="121">
        <v>-39.5732311810271</v>
      </c>
      <c r="F27" s="119">
        <v>0</v>
      </c>
      <c r="G27" s="119">
        <v>47.9322700500488</v>
      </c>
      <c r="H27" s="120">
        <v>478.060485127491</v>
      </c>
      <c r="I27" s="126">
        <v>-24.0931484190296</v>
      </c>
      <c r="J27" s="127">
        <v>87.023</v>
      </c>
      <c r="K27" s="130">
        <v>0</v>
      </c>
      <c r="L27" s="167">
        <v>23.3566203999433</v>
      </c>
      <c r="M27" s="168">
        <v>498.131174934583</v>
      </c>
      <c r="N27" s="140">
        <v>26.2973251804078</v>
      </c>
      <c r="O27" s="141">
        <v>21.7057885260918</v>
      </c>
      <c r="P27" s="84"/>
    </row>
    <row r="28" ht="13.95" customHeight="1" spans="1:16">
      <c r="A28" s="28">
        <v>22</v>
      </c>
      <c r="B28" s="119">
        <v>33.1730079650879</v>
      </c>
      <c r="C28" s="119">
        <v>32.7402420043945</v>
      </c>
      <c r="D28" s="120">
        <v>78.7335068618009</v>
      </c>
      <c r="E28" s="121">
        <v>58.6628170547084</v>
      </c>
      <c r="F28" s="119">
        <v>0</v>
      </c>
      <c r="G28" s="119">
        <v>47.8071899414063</v>
      </c>
      <c r="H28" s="120">
        <v>476.812977814463</v>
      </c>
      <c r="I28" s="126">
        <v>-1.247507313028</v>
      </c>
      <c r="J28" s="127">
        <v>0</v>
      </c>
      <c r="K28" s="130">
        <v>31.92</v>
      </c>
      <c r="L28" s="167">
        <v>25.4953097416804</v>
      </c>
      <c r="M28" s="168">
        <v>555.546484676264</v>
      </c>
      <c r="N28" s="140">
        <v>24.6678001391266</v>
      </c>
      <c r="O28" s="141">
        <v>19.4692757352975</v>
      </c>
      <c r="P28" s="84"/>
    </row>
    <row r="29" ht="13.95" customHeight="1" spans="1:16">
      <c r="A29" s="28">
        <v>23</v>
      </c>
      <c r="B29" s="119">
        <v>44.9136848449707</v>
      </c>
      <c r="C29" s="119">
        <v>43.9484367370605</v>
      </c>
      <c r="D29" s="120">
        <v>106.124483792621</v>
      </c>
      <c r="E29" s="121">
        <v>27.3909769308205</v>
      </c>
      <c r="F29" s="119">
        <v>0</v>
      </c>
      <c r="G29" s="119">
        <v>47.5694541931152</v>
      </c>
      <c r="H29" s="120">
        <v>474.441880700942</v>
      </c>
      <c r="I29" s="126">
        <v>-2.37109711352048</v>
      </c>
      <c r="J29" s="127">
        <v>32.038</v>
      </c>
      <c r="K29" s="130">
        <v>32.05</v>
      </c>
      <c r="L29" s="167">
        <v>25.0078798173001</v>
      </c>
      <c r="M29" s="168">
        <v>580.566364493564</v>
      </c>
      <c r="N29" s="140">
        <v>24.1114591938517</v>
      </c>
      <c r="O29" s="141">
        <v>19.4747305698427</v>
      </c>
      <c r="P29" s="84"/>
    </row>
    <row r="30" ht="13.95" customHeight="1" spans="1:16">
      <c r="A30" s="28">
        <v>24</v>
      </c>
      <c r="B30" s="119">
        <v>29.05739402771</v>
      </c>
      <c r="C30" s="119">
        <v>28.6655731201172</v>
      </c>
      <c r="D30" s="120">
        <v>68.9494755993244</v>
      </c>
      <c r="E30" s="121">
        <v>-37.1750081932971</v>
      </c>
      <c r="F30" s="119">
        <v>0</v>
      </c>
      <c r="G30" s="119">
        <v>47.6443710327148</v>
      </c>
      <c r="H30" s="120">
        <v>475.189076288504</v>
      </c>
      <c r="I30" s="126">
        <v>0.747195587561691</v>
      </c>
      <c r="J30" s="127">
        <v>96.014</v>
      </c>
      <c r="K30" s="130">
        <v>32.6</v>
      </c>
      <c r="L30" s="167">
        <v>26.9861873942646</v>
      </c>
      <c r="M30" s="168">
        <v>544.138551887828</v>
      </c>
      <c r="N30" s="140">
        <v>23.9264118371065</v>
      </c>
      <c r="O30" s="141">
        <v>19.5789883341148</v>
      </c>
      <c r="P30" s="84"/>
    </row>
    <row r="31" ht="13.95" customHeight="1" spans="1:16">
      <c r="A31" s="28">
        <v>25</v>
      </c>
      <c r="B31" s="119">
        <v>39.8077354431152</v>
      </c>
      <c r="C31" s="119">
        <v>39.3859519958496</v>
      </c>
      <c r="D31" s="120">
        <v>94.6025428862312</v>
      </c>
      <c r="E31" s="121">
        <v>25.6530672869069</v>
      </c>
      <c r="F31" s="119">
        <v>0</v>
      </c>
      <c r="G31" s="119">
        <v>47.5774154663086</v>
      </c>
      <c r="H31" s="120">
        <v>474.521283786193</v>
      </c>
      <c r="I31" s="126">
        <v>-0.66779250231076</v>
      </c>
      <c r="J31" s="127">
        <v>0</v>
      </c>
      <c r="K31" s="130">
        <v>0</v>
      </c>
      <c r="L31" s="167">
        <v>24.9852747845961</v>
      </c>
      <c r="M31" s="168">
        <v>569.123826672424</v>
      </c>
      <c r="N31" s="140">
        <v>24.5391595307876</v>
      </c>
      <c r="O31" s="141">
        <v>20.8486804279756</v>
      </c>
      <c r="P31" s="84"/>
    </row>
    <row r="32" ht="13.95" customHeight="1" spans="1:16">
      <c r="A32" s="28">
        <v>26</v>
      </c>
      <c r="B32" s="119">
        <v>31.7196731567383</v>
      </c>
      <c r="C32" s="119">
        <v>31.3487434387207</v>
      </c>
      <c r="D32" s="120">
        <v>75.3377775496504</v>
      </c>
      <c r="E32" s="121">
        <v>-19.2647653365808</v>
      </c>
      <c r="F32" s="119">
        <v>0</v>
      </c>
      <c r="G32" s="119">
        <v>50.075984954834</v>
      </c>
      <c r="H32" s="120">
        <v>499.441183064111</v>
      </c>
      <c r="I32" s="126">
        <v>24.9198992779182</v>
      </c>
      <c r="J32" s="127">
        <v>20.054</v>
      </c>
      <c r="K32" s="130">
        <v>0</v>
      </c>
      <c r="L32" s="167">
        <v>25.7091339413374</v>
      </c>
      <c r="M32" s="168">
        <v>574.778960613762</v>
      </c>
      <c r="N32" s="140">
        <v>26.4066593729905</v>
      </c>
      <c r="O32" s="141">
        <v>21.850790380249</v>
      </c>
      <c r="P32" s="84"/>
    </row>
    <row r="33" ht="13.95" customHeight="1" spans="1:16">
      <c r="A33" s="28">
        <v>27</v>
      </c>
      <c r="B33" s="119">
        <v>26.038948059082</v>
      </c>
      <c r="C33" s="119">
        <v>25.6798610687256</v>
      </c>
      <c r="D33" s="120">
        <v>61.7771205215533</v>
      </c>
      <c r="E33" s="121">
        <v>-13.5606570280971</v>
      </c>
      <c r="F33" s="119">
        <v>0</v>
      </c>
      <c r="G33" s="119">
        <v>49.9913139343262</v>
      </c>
      <c r="H33" s="120">
        <v>498.596702527347</v>
      </c>
      <c r="I33" s="126">
        <v>-0.844480536764422</v>
      </c>
      <c r="J33" s="127">
        <v>70.096</v>
      </c>
      <c r="K33" s="130">
        <v>32.01</v>
      </c>
      <c r="L33" s="167">
        <v>23.6808624351385</v>
      </c>
      <c r="M33" s="168">
        <v>560.3738230489</v>
      </c>
      <c r="N33" s="140">
        <v>24.4231403125419</v>
      </c>
      <c r="O33" s="141">
        <v>19.6450863530879</v>
      </c>
      <c r="P33" s="84"/>
    </row>
    <row r="34" ht="13.95" customHeight="1" spans="1:16">
      <c r="A34" s="28">
        <v>28</v>
      </c>
      <c r="B34" s="119">
        <v>10.4534139633179</v>
      </c>
      <c r="C34" s="119">
        <v>4.8669261932373</v>
      </c>
      <c r="D34" s="120">
        <v>17.9913252324922</v>
      </c>
      <c r="E34" s="121">
        <v>-43.7857952890611</v>
      </c>
      <c r="F34" s="119">
        <v>0</v>
      </c>
      <c r="G34" s="119">
        <v>47.9675216674805</v>
      </c>
      <c r="H34" s="120">
        <v>478.412073010003</v>
      </c>
      <c r="I34" s="126">
        <v>-20.184629517344</v>
      </c>
      <c r="J34" s="127">
        <v>125.07</v>
      </c>
      <c r="K34" s="130">
        <v>31.91</v>
      </c>
      <c r="L34" s="167">
        <v>29.189575193595</v>
      </c>
      <c r="M34" s="168">
        <v>496.403398242495</v>
      </c>
      <c r="N34" s="140">
        <v>25.9072578986186</v>
      </c>
      <c r="O34" s="141">
        <v>19.5727835066807</v>
      </c>
      <c r="P34" s="84"/>
    </row>
    <row r="35" ht="13.95" customHeight="1" spans="1:16">
      <c r="A35" s="28">
        <v>29</v>
      </c>
      <c r="B35" s="119">
        <v>33.1143569946289</v>
      </c>
      <c r="C35" s="119">
        <v>32.7324638366699</v>
      </c>
      <c r="D35" s="120">
        <v>78.6569966640032</v>
      </c>
      <c r="E35" s="121">
        <v>60.665671431511</v>
      </c>
      <c r="F35" s="119">
        <v>0</v>
      </c>
      <c r="G35" s="119">
        <v>48.0767097473145</v>
      </c>
      <c r="H35" s="120">
        <v>479.501078524682</v>
      </c>
      <c r="I35" s="126">
        <v>1.08900551467877</v>
      </c>
      <c r="J35" s="127">
        <v>0</v>
      </c>
      <c r="K35" s="130">
        <v>32</v>
      </c>
      <c r="L35" s="167">
        <v>29.7546769461898</v>
      </c>
      <c r="M35" s="168">
        <v>558.158075188685</v>
      </c>
      <c r="N35" s="140">
        <v>26.0784159746414</v>
      </c>
      <c r="O35" s="141">
        <v>19.3729614165971</v>
      </c>
      <c r="P35" s="84"/>
    </row>
    <row r="36" ht="13.95" customHeight="1" spans="1:16">
      <c r="A36" s="28">
        <v>30</v>
      </c>
      <c r="B36" s="119">
        <v>12.1985101699829</v>
      </c>
      <c r="C36" s="119">
        <v>11.8053970336914</v>
      </c>
      <c r="D36" s="120">
        <v>28.6594553590893</v>
      </c>
      <c r="E36" s="121">
        <v>-49.9975413049139</v>
      </c>
      <c r="F36" s="119">
        <v>0</v>
      </c>
      <c r="G36" s="119">
        <v>48.0104866027832</v>
      </c>
      <c r="H36" s="120">
        <v>478.840590954028</v>
      </c>
      <c r="I36" s="126">
        <v>-0.660487570653743</v>
      </c>
      <c r="J36" s="127">
        <v>105.659</v>
      </c>
      <c r="K36" s="130">
        <v>32.13</v>
      </c>
      <c r="L36" s="167">
        <v>22.8709711244324</v>
      </c>
      <c r="M36" s="168">
        <v>507.500046313117</v>
      </c>
      <c r="N36" s="140">
        <v>24.4546663538442</v>
      </c>
      <c r="O36" s="141">
        <v>18.0869099395979</v>
      </c>
      <c r="P36" s="84"/>
    </row>
    <row r="37" ht="13.95" customHeight="1" spans="1:16">
      <c r="A37" s="28">
        <v>31</v>
      </c>
      <c r="B37" s="119">
        <v>29.1781940460205</v>
      </c>
      <c r="C37" s="119">
        <v>20.3721084594727</v>
      </c>
      <c r="D37" s="120">
        <v>58.7104750051478</v>
      </c>
      <c r="E37" s="121">
        <v>30.0510196460584</v>
      </c>
      <c r="F37" s="119">
        <v>0</v>
      </c>
      <c r="G37" s="119">
        <v>47.9582824707031</v>
      </c>
      <c r="H37" s="120">
        <v>478.319924340871</v>
      </c>
      <c r="I37" s="126">
        <v>-0.52066661315655</v>
      </c>
      <c r="J37" s="127">
        <v>32.037</v>
      </c>
      <c r="K37" s="130">
        <v>32.18</v>
      </c>
      <c r="L37" s="167">
        <v>29.3873530329019</v>
      </c>
      <c r="M37" s="168">
        <v>537.030399346019</v>
      </c>
      <c r="N37" s="140">
        <v>29.2164937962186</v>
      </c>
      <c r="O37" s="141">
        <v>22.0990022339584</v>
      </c>
      <c r="P37" s="84"/>
    </row>
    <row r="38" spans="1:15">
      <c r="A38" s="29" t="s">
        <v>71</v>
      </c>
      <c r="B38" s="30"/>
      <c r="C38" s="30"/>
      <c r="D38" s="30">
        <f>+D6+E38</f>
        <v>58.7104750051478</v>
      </c>
      <c r="E38" s="31">
        <f>SUM(E7:E37)</f>
        <v>26.2886406887805</v>
      </c>
      <c r="F38" s="30"/>
      <c r="G38" s="30"/>
      <c r="H38" s="30">
        <f>+H6+I38</f>
        <v>478.319924340871</v>
      </c>
      <c r="I38" s="31">
        <f>SUM(I7:I37)</f>
        <v>-27.2331656824875</v>
      </c>
      <c r="J38" s="71">
        <f>SUM(J7:J37)</f>
        <v>1676.699</v>
      </c>
      <c r="K38" s="73">
        <f>SUM(K7:K37)</f>
        <v>737.49</v>
      </c>
      <c r="L38" s="73">
        <f>SUM(L7:L37)</f>
        <v>938.264475006293</v>
      </c>
      <c r="M38" s="73">
        <f>D38+H38</f>
        <v>537.030399346019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IFERROR(D38+H38,"")</f>
        <v>537.030399346019</v>
      </c>
      <c r="E40" s="39" t="s">
        <v>8</v>
      </c>
      <c r="F40" s="36"/>
      <c r="G40" s="36"/>
      <c r="H40" s="36"/>
      <c r="I40" s="36"/>
      <c r="J40" s="79">
        <f>J38*1000/1.9</f>
        <v>882473.157894737</v>
      </c>
      <c r="K40" s="79">
        <f t="shared" ref="K40:M40" si="1">K38*1000/1.9</f>
        <v>388152.631578947</v>
      </c>
      <c r="L40" s="79">
        <f t="shared" si="1"/>
        <v>493823.407898049</v>
      </c>
      <c r="M40" s="79">
        <f t="shared" si="1"/>
        <v>282647.578603168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0">
        <f>J38*1000</f>
        <v>1676699</v>
      </c>
      <c r="K41" s="81"/>
      <c r="L41" s="81"/>
      <c r="M41" s="81"/>
      <c r="N41" s="82"/>
      <c r="O41" s="83"/>
    </row>
    <row r="43" spans="1:6">
      <c r="A43" s="158"/>
      <c r="B43" s="159"/>
      <c r="C43" s="159"/>
      <c r="F43" s="160"/>
    </row>
    <row r="44" spans="1:3">
      <c r="A44" s="159"/>
      <c r="B44" s="159"/>
      <c r="C44" s="159"/>
    </row>
    <row r="46" spans="3:4">
      <c r="C46" s="36"/>
      <c r="D46" s="36"/>
    </row>
  </sheetData>
  <mergeCells count="4">
    <mergeCell ref="B3:E3"/>
    <mergeCell ref="B4:E4"/>
    <mergeCell ref="F4:I4"/>
    <mergeCell ref="N4:O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08661417322835" right="0.708661417322835" top="0.748031496062992" bottom="0.748031496062992" header="0.31496062992126" footer="0.31496062992126"/>
  <pageSetup paperSize="5" scale="74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46"/>
  <sheetViews>
    <sheetView showGridLines="0" zoomScale="70" zoomScaleNormal="70" workbookViewId="0">
      <selection activeCell="B8" sqref="B8:O35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74</v>
      </c>
      <c r="B1" s="4"/>
      <c r="C1" s="4"/>
      <c r="D1" s="4"/>
      <c r="E1" s="4"/>
      <c r="F1" s="5">
        <v>200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151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149">
        <f>JAN!B37</f>
        <v>29.1781940460205</v>
      </c>
      <c r="C6" s="149">
        <f>JAN!C37</f>
        <v>20.3721084594727</v>
      </c>
      <c r="D6" s="22">
        <f>IF(B6="","",$A$3*2.54^3*(B6*138.25*282.5+C6*138*311)/1000000)</f>
        <v>58.7104750051478</v>
      </c>
      <c r="E6" s="251" t="s">
        <v>70</v>
      </c>
      <c r="F6" s="149">
        <f>JAN!F37</f>
        <v>0</v>
      </c>
      <c r="G6" s="149">
        <f>JAN!G37</f>
        <v>47.9582824707031</v>
      </c>
      <c r="H6" s="22">
        <f>JAN!H38</f>
        <v>478.319924340871</v>
      </c>
      <c r="I6" s="252" t="s">
        <v>70</v>
      </c>
      <c r="J6" s="246" t="s">
        <v>70</v>
      </c>
      <c r="K6" s="247" t="s">
        <v>70</v>
      </c>
      <c r="L6" s="253" t="s">
        <v>70</v>
      </c>
      <c r="M6" s="60">
        <f>IFERROR(D6+H6,"")</f>
        <v>537.030399346019</v>
      </c>
      <c r="N6" s="254" t="s">
        <v>70</v>
      </c>
      <c r="O6" s="255" t="s">
        <v>70</v>
      </c>
    </row>
    <row r="7" ht="13.95" customHeight="1" spans="1:17">
      <c r="A7" s="24">
        <v>1</v>
      </c>
      <c r="B7" s="94">
        <f>LOOKUP(A7+$F$1,'[2]DCS Data'!$A:$A,'[2]DCS Data'!$Q:$Q)</f>
        <v>38.9300994873047</v>
      </c>
      <c r="C7" s="94">
        <f>LOOKUP(A7+$F$1,'[2]DCS Data'!$A:$A,'[2]DCS Data'!$R:$R)</f>
        <v>38.4762916564941</v>
      </c>
      <c r="D7" s="26">
        <f>IF(B7="","",$A$3*2.54^3*(B7*138.25*282.5+C7*138*311)/1000000)</f>
        <v>92.4651503377197</v>
      </c>
      <c r="E7" s="27">
        <f>IF(SUM(B7:C7)=0,"",D7-D6)</f>
        <v>33.7546753325719</v>
      </c>
      <c r="F7" s="94">
        <f>LOOKUP(A7+$F$1,'[2]DCS Data'!$A:$A,'[2]DCS Data'!$S:$S)</f>
        <v>0</v>
      </c>
      <c r="G7" s="94">
        <f>LOOKUP(A7+$F$1,'[2]DCS Data'!$A:$A,'[2]DCS Data'!$T:$T)</f>
        <v>47.846321105957</v>
      </c>
      <c r="H7" s="26">
        <f>IF(F7="","",$A$3*(F7*390^2+G7*330^2)*2.54^3*PI()/1000000)</f>
        <v>477.203259006846</v>
      </c>
      <c r="I7" s="63">
        <f>IF(SUM(F7:G7)=0,"",H7-H6)</f>
        <v>-1.11666533402575</v>
      </c>
      <c r="J7" s="64">
        <f>IF(B7="","",LOOKUP($F$1+A7,[3]SU!A:A,[3]SU!C:C))</f>
        <v>0</v>
      </c>
      <c r="K7" s="138">
        <f>IF(B7="","",LOOKUP($F$1+A7,[3]SU!A:A,[3]SU!M:M))</f>
        <v>0</v>
      </c>
      <c r="L7" s="66">
        <f>IFERROR(E7+I7+J7-K7,0)</f>
        <v>32.6380099985461</v>
      </c>
      <c r="M7" s="67">
        <f>IFERROR(D7+H7,"")</f>
        <v>569.668409344565</v>
      </c>
      <c r="N7" s="111">
        <f>IFERROR(LOOKUP(A7+$F$1,'[2]DCS Data'!$A:$A,'[2]DCS Data'!$W:$W)*3785.4*$A$3/1000000,0)</f>
        <v>31.8549193616457</v>
      </c>
      <c r="O7" s="69">
        <f>IFERROR(LOOKUP(A7+$F$1,'[2]DCS Data'!$A:$A,'[2]DCS Data'!$AA:$AA)*0.95-12-(LOOKUP(A7+$F$1,'[2]DCS Data'!$A:$A,'[2]DCS Data'!$J:$J)*3785*0.993*1.36/1000000)*38%*0.308,0)</f>
        <v>26.6524722890648</v>
      </c>
      <c r="P7" s="84"/>
      <c r="Q7" s="84"/>
    </row>
    <row r="8" ht="13.95" customHeight="1" spans="1:17">
      <c r="A8" s="28">
        <v>2</v>
      </c>
      <c r="B8" s="119">
        <v>12.511284828186</v>
      </c>
      <c r="C8" s="119">
        <v>11.8299131393433</v>
      </c>
      <c r="D8" s="120">
        <v>29.0462458172509</v>
      </c>
      <c r="E8" s="121">
        <v>-63.4189045204688</v>
      </c>
      <c r="F8" s="119">
        <v>0</v>
      </c>
      <c r="G8" s="119">
        <v>47.8628540039063</v>
      </c>
      <c r="H8" s="120">
        <v>477.368152620395</v>
      </c>
      <c r="I8" s="126">
        <v>0.164893613549111</v>
      </c>
      <c r="J8" s="127">
        <v>96.024</v>
      </c>
      <c r="K8" s="130">
        <v>0</v>
      </c>
      <c r="L8" s="139">
        <v>32.7699890930803</v>
      </c>
      <c r="M8" s="130">
        <v>506.414398437646</v>
      </c>
      <c r="N8" s="140">
        <v>33.3343544301628</v>
      </c>
      <c r="O8" s="141">
        <v>29.1911262325841</v>
      </c>
      <c r="P8" s="84"/>
      <c r="Q8" s="84"/>
    </row>
    <row r="9" ht="13.95" customHeight="1" spans="1:17">
      <c r="A9" s="28">
        <v>3</v>
      </c>
      <c r="B9" s="119">
        <v>44.9794120788574</v>
      </c>
      <c r="C9" s="119">
        <v>44.3365936279297</v>
      </c>
      <c r="D9" s="120">
        <v>106.684969551292</v>
      </c>
      <c r="E9" s="121">
        <v>77.6387237340411</v>
      </c>
      <c r="F9" s="119">
        <v>0</v>
      </c>
      <c r="G9" s="119">
        <v>47.6982269287109</v>
      </c>
      <c r="H9" s="120">
        <v>475.726217044408</v>
      </c>
      <c r="I9" s="126">
        <v>-1.64193557598708</v>
      </c>
      <c r="J9" s="127">
        <v>0</v>
      </c>
      <c r="K9" s="130">
        <v>32.43</v>
      </c>
      <c r="L9" s="139">
        <v>43.566788158054</v>
      </c>
      <c r="M9" s="130">
        <v>582.4111865957</v>
      </c>
      <c r="N9" s="140">
        <v>42.4053868878525</v>
      </c>
      <c r="O9" s="141">
        <v>37.8721260591896</v>
      </c>
      <c r="P9" s="84"/>
      <c r="Q9" s="84"/>
    </row>
    <row r="10" ht="13.95" customHeight="1" spans="1:17">
      <c r="A10" s="28">
        <v>4</v>
      </c>
      <c r="B10" s="119">
        <v>50.0053443908691</v>
      </c>
      <c r="C10" s="119">
        <v>49.9936981201172</v>
      </c>
      <c r="D10" s="120">
        <v>119.485361384549</v>
      </c>
      <c r="E10" s="121">
        <v>12.8003918332574</v>
      </c>
      <c r="F10" s="119">
        <v>0</v>
      </c>
      <c r="G10" s="119">
        <v>55.1501235961914</v>
      </c>
      <c r="H10" s="120">
        <v>550.048950606909</v>
      </c>
      <c r="I10" s="126">
        <v>74.3227335625014</v>
      </c>
      <c r="J10" s="127">
        <v>0</v>
      </c>
      <c r="K10" s="130">
        <v>32.09</v>
      </c>
      <c r="L10" s="139">
        <v>55.0331253957587</v>
      </c>
      <c r="M10" s="130">
        <v>669.534311991458</v>
      </c>
      <c r="N10" s="140">
        <v>54.7606334777186</v>
      </c>
      <c r="O10" s="141">
        <v>51.1062137744276</v>
      </c>
      <c r="P10" s="84"/>
      <c r="Q10" s="84"/>
    </row>
    <row r="11" ht="13.95" customHeight="1" spans="1:17">
      <c r="A11" s="28">
        <v>5</v>
      </c>
      <c r="B11" s="119">
        <v>41.8596878051758</v>
      </c>
      <c r="C11" s="119">
        <v>40.7325668334961</v>
      </c>
      <c r="D11" s="120">
        <v>98.6236844766382</v>
      </c>
      <c r="E11" s="121">
        <v>-20.8616769079112</v>
      </c>
      <c r="F11" s="119">
        <v>0</v>
      </c>
      <c r="G11" s="119">
        <v>64.2894668579102</v>
      </c>
      <c r="H11" s="120">
        <v>641.201714055872</v>
      </c>
      <c r="I11" s="126">
        <v>91.1527634489634</v>
      </c>
      <c r="J11" s="127">
        <v>32.057</v>
      </c>
      <c r="K11" s="130">
        <v>32.1</v>
      </c>
      <c r="L11" s="139">
        <v>70.2480865410522</v>
      </c>
      <c r="M11" s="130">
        <v>739.825398532511</v>
      </c>
      <c r="N11" s="140">
        <v>69.1656799950174</v>
      </c>
      <c r="O11" s="141">
        <v>63.8006750227338</v>
      </c>
      <c r="P11" s="84"/>
      <c r="Q11" s="84"/>
    </row>
    <row r="12" ht="13.95" customHeight="1" spans="1:17">
      <c r="A12" s="28">
        <v>6</v>
      </c>
      <c r="B12" s="119">
        <v>29.1303749084473</v>
      </c>
      <c r="C12" s="119">
        <v>28.3330497741699</v>
      </c>
      <c r="D12" s="120">
        <v>68.6165261481009</v>
      </c>
      <c r="E12" s="121">
        <v>-30.0071583285373</v>
      </c>
      <c r="F12" s="119">
        <v>0</v>
      </c>
      <c r="G12" s="119">
        <v>72.645149230957</v>
      </c>
      <c r="H12" s="120">
        <v>724.538505003998</v>
      </c>
      <c r="I12" s="126">
        <v>83.3367909481253</v>
      </c>
      <c r="J12" s="127">
        <v>0</v>
      </c>
      <c r="K12" s="130">
        <v>0</v>
      </c>
      <c r="L12" s="139">
        <v>53.3296326195881</v>
      </c>
      <c r="M12" s="130">
        <v>793.155031152099</v>
      </c>
      <c r="N12" s="140">
        <v>56.5414456741493</v>
      </c>
      <c r="O12" s="141">
        <v>52.6840137616567</v>
      </c>
      <c r="P12" s="84"/>
      <c r="Q12" s="84"/>
    </row>
    <row r="13" ht="13.95" customHeight="1" spans="1:17">
      <c r="A13" s="28">
        <v>7</v>
      </c>
      <c r="B13" s="119">
        <v>17.7266159057617</v>
      </c>
      <c r="C13" s="119">
        <v>17.1642627716064</v>
      </c>
      <c r="D13" s="120">
        <v>41.6584604451768</v>
      </c>
      <c r="E13" s="121">
        <v>-26.9580657029242</v>
      </c>
      <c r="F13" s="119">
        <v>0</v>
      </c>
      <c r="G13" s="119">
        <v>83.6625061035156</v>
      </c>
      <c r="H13" s="120">
        <v>834.421950244929</v>
      </c>
      <c r="I13" s="126">
        <v>109.883445240931</v>
      </c>
      <c r="J13" s="127">
        <v>0</v>
      </c>
      <c r="K13" s="130">
        <v>32.22</v>
      </c>
      <c r="L13" s="139">
        <v>50.7053795380068</v>
      </c>
      <c r="M13" s="130">
        <v>876.080410690105</v>
      </c>
      <c r="N13" s="140">
        <v>51.2821612035545</v>
      </c>
      <c r="O13" s="141">
        <v>47.5902258938841</v>
      </c>
      <c r="P13" s="84"/>
      <c r="Q13" s="84"/>
    </row>
    <row r="14" ht="13.95" customHeight="1" spans="1:17">
      <c r="A14" s="28">
        <v>8</v>
      </c>
      <c r="B14" s="119">
        <v>15.322958946228</v>
      </c>
      <c r="C14" s="119">
        <v>14.781322479248</v>
      </c>
      <c r="D14" s="120">
        <v>35.9402576038439</v>
      </c>
      <c r="E14" s="121">
        <v>-5.71820284133284</v>
      </c>
      <c r="F14" s="119">
        <v>0</v>
      </c>
      <c r="G14" s="119">
        <v>88.386604309082</v>
      </c>
      <c r="H14" s="120">
        <v>881.538531153466</v>
      </c>
      <c r="I14" s="126">
        <v>47.1165809085373</v>
      </c>
      <c r="J14" s="127">
        <v>32.053</v>
      </c>
      <c r="K14" s="130">
        <v>31.71</v>
      </c>
      <c r="L14" s="139">
        <v>41.7413780672045</v>
      </c>
      <c r="M14" s="130">
        <v>917.47878875731</v>
      </c>
      <c r="N14" s="140">
        <v>38.7301858047935</v>
      </c>
      <c r="O14" s="141">
        <v>35.1680133013117</v>
      </c>
      <c r="P14" s="84"/>
      <c r="Q14" s="84"/>
    </row>
    <row r="15" ht="13.95" customHeight="1" spans="1:17">
      <c r="A15" s="28">
        <v>9</v>
      </c>
      <c r="B15" s="119">
        <v>30.7886085510254</v>
      </c>
      <c r="C15" s="119">
        <v>30.3879241943359</v>
      </c>
      <c r="D15" s="120">
        <v>73.0755440854691</v>
      </c>
      <c r="E15" s="121">
        <v>37.1352864816252</v>
      </c>
      <c r="F15" s="119">
        <v>0</v>
      </c>
      <c r="G15" s="119">
        <v>88.1509628295898</v>
      </c>
      <c r="H15" s="120">
        <v>879.188321578902</v>
      </c>
      <c r="I15" s="126">
        <v>-2.35020957456379</v>
      </c>
      <c r="J15" s="127">
        <v>0</v>
      </c>
      <c r="K15" s="130">
        <v>0</v>
      </c>
      <c r="L15" s="139">
        <v>34.7850769070614</v>
      </c>
      <c r="M15" s="130">
        <v>952.263865664371</v>
      </c>
      <c r="N15" s="140">
        <v>36.2926004835683</v>
      </c>
      <c r="O15" s="141">
        <v>32.4264347223735</v>
      </c>
      <c r="P15" s="84"/>
      <c r="Q15" s="84"/>
    </row>
    <row r="16" ht="13.95" customHeight="1" spans="1:17">
      <c r="A16" s="28">
        <v>10</v>
      </c>
      <c r="B16" s="119">
        <v>26.7320976257324</v>
      </c>
      <c r="C16" s="119">
        <v>26.3427677154541</v>
      </c>
      <c r="D16" s="120">
        <v>63.3957309448082</v>
      </c>
      <c r="E16" s="121">
        <v>-9.67981314066093</v>
      </c>
      <c r="F16" s="119">
        <v>0</v>
      </c>
      <c r="G16" s="119">
        <v>90.6652145385742</v>
      </c>
      <c r="H16" s="120">
        <v>904.264630096622</v>
      </c>
      <c r="I16" s="126">
        <v>25.0763085177201</v>
      </c>
      <c r="J16" s="127">
        <v>38.062</v>
      </c>
      <c r="K16" s="130">
        <v>31.79</v>
      </c>
      <c r="L16" s="139">
        <v>21.6684953770592</v>
      </c>
      <c r="M16" s="130">
        <v>967.660361041431</v>
      </c>
      <c r="N16" s="140">
        <v>24.7145828276981</v>
      </c>
      <c r="O16" s="141">
        <v>21.7010804607755</v>
      </c>
      <c r="P16" s="84"/>
      <c r="Q16" s="84"/>
    </row>
    <row r="17" ht="13.95" customHeight="1" spans="1:17">
      <c r="A17" s="28">
        <v>11</v>
      </c>
      <c r="B17" s="119">
        <v>42.8138999938965</v>
      </c>
      <c r="C17" s="119">
        <v>42.4292831420898</v>
      </c>
      <c r="D17" s="120">
        <v>101.833006003923</v>
      </c>
      <c r="E17" s="121">
        <v>38.4372750591148</v>
      </c>
      <c r="F17" s="119">
        <v>0</v>
      </c>
      <c r="G17" s="119">
        <v>89.7274398803711</v>
      </c>
      <c r="H17" s="120">
        <v>894.911578226291</v>
      </c>
      <c r="I17" s="126">
        <v>-9.35305187033168</v>
      </c>
      <c r="J17" s="127">
        <v>32.061</v>
      </c>
      <c r="K17" s="130">
        <v>32.21</v>
      </c>
      <c r="L17" s="139">
        <v>28.9352231887831</v>
      </c>
      <c r="M17" s="130">
        <v>996.744584230214</v>
      </c>
      <c r="N17" s="140">
        <v>19.8281546205986</v>
      </c>
      <c r="O17" s="141">
        <v>23.3738350457586</v>
      </c>
      <c r="P17" s="84"/>
      <c r="Q17" s="84"/>
    </row>
    <row r="18" ht="13.95" customHeight="1" spans="1:17">
      <c r="A18" s="28">
        <v>12</v>
      </c>
      <c r="B18" s="119">
        <v>46.2280006408691</v>
      </c>
      <c r="C18" s="119">
        <v>46.2037010192871</v>
      </c>
      <c r="D18" s="120">
        <v>110.442648256025</v>
      </c>
      <c r="E18" s="121">
        <v>8.60964225210155</v>
      </c>
      <c r="F18" s="119">
        <v>0</v>
      </c>
      <c r="G18" s="119">
        <v>83.1826400756836</v>
      </c>
      <c r="H18" s="120">
        <v>829.635926427946</v>
      </c>
      <c r="I18" s="126">
        <v>-65.2756517983447</v>
      </c>
      <c r="J18" s="127">
        <v>125.061</v>
      </c>
      <c r="K18" s="130">
        <v>32.37</v>
      </c>
      <c r="L18" s="139">
        <v>36.0249904537568</v>
      </c>
      <c r="M18" s="130">
        <v>940.07857468397</v>
      </c>
      <c r="N18" s="140">
        <v>33.3652506614559</v>
      </c>
      <c r="O18" s="141">
        <v>27.929516811741</v>
      </c>
      <c r="P18" s="84"/>
      <c r="Q18" s="84"/>
    </row>
    <row r="19" ht="13.95" customHeight="1" spans="1:17">
      <c r="A19" s="28">
        <v>13</v>
      </c>
      <c r="B19" s="119">
        <v>9.46600437164307</v>
      </c>
      <c r="C19" s="119">
        <v>9.02388954162598</v>
      </c>
      <c r="D19" s="120">
        <v>22.0681586619294</v>
      </c>
      <c r="E19" s="121">
        <v>-88.3744895940952</v>
      </c>
      <c r="F19" s="119">
        <v>0</v>
      </c>
      <c r="G19" s="119">
        <v>76.5425796508789</v>
      </c>
      <c r="H19" s="120">
        <v>763.410176955963</v>
      </c>
      <c r="I19" s="126">
        <v>-66.2257494719832</v>
      </c>
      <c r="J19" s="127">
        <v>230.09</v>
      </c>
      <c r="K19" s="130">
        <v>32.14</v>
      </c>
      <c r="L19" s="139">
        <v>43.3497609339216</v>
      </c>
      <c r="M19" s="130">
        <v>785.478335617892</v>
      </c>
      <c r="N19" s="140">
        <v>35.0306990577593</v>
      </c>
      <c r="O19" s="141">
        <v>29.1596038186622</v>
      </c>
      <c r="P19" s="84"/>
      <c r="Q19" s="84"/>
    </row>
    <row r="20" ht="13.95" customHeight="1" spans="1:17">
      <c r="A20" s="28">
        <v>14</v>
      </c>
      <c r="B20" s="119">
        <v>25.0804138183594</v>
      </c>
      <c r="C20" s="119">
        <v>24.579008102417</v>
      </c>
      <c r="D20" s="120">
        <v>59.3084047933042</v>
      </c>
      <c r="E20" s="121">
        <v>37.2402461313748</v>
      </c>
      <c r="F20" s="119">
        <v>0</v>
      </c>
      <c r="G20" s="119">
        <v>76.6309280395508</v>
      </c>
      <c r="H20" s="120">
        <v>764.291334337088</v>
      </c>
      <c r="I20" s="126">
        <v>0.88115738112549</v>
      </c>
      <c r="J20" s="127">
        <v>32.037</v>
      </c>
      <c r="K20" s="130">
        <v>31.95</v>
      </c>
      <c r="L20" s="139">
        <v>38.2084035125003</v>
      </c>
      <c r="M20" s="130">
        <v>823.599739130392</v>
      </c>
      <c r="N20" s="140">
        <v>35.5637226221975</v>
      </c>
      <c r="O20" s="141">
        <v>29.5491497342375</v>
      </c>
      <c r="P20" s="84"/>
      <c r="Q20" s="84"/>
    </row>
    <row r="21" ht="13.95" customHeight="1" spans="1:17">
      <c r="A21" s="28">
        <v>15</v>
      </c>
      <c r="B21" s="119">
        <v>42.6900215148926</v>
      </c>
      <c r="C21" s="119">
        <v>42.2050666809082</v>
      </c>
      <c r="D21" s="120">
        <v>101.411428302609</v>
      </c>
      <c r="E21" s="121">
        <v>42.103023509305</v>
      </c>
      <c r="F21" s="119">
        <v>0</v>
      </c>
      <c r="G21" s="119">
        <v>78.9477081298828</v>
      </c>
      <c r="H21" s="120">
        <v>787.398126749828</v>
      </c>
      <c r="I21" s="126">
        <v>23.1067924127395</v>
      </c>
      <c r="J21" s="127">
        <v>0</v>
      </c>
      <c r="K21" s="130">
        <v>32.22</v>
      </c>
      <c r="L21" s="139">
        <v>32.9898159220445</v>
      </c>
      <c r="M21" s="130">
        <v>888.809555052437</v>
      </c>
      <c r="N21" s="140">
        <v>34.222097209923</v>
      </c>
      <c r="O21" s="141">
        <v>29.4993119301177</v>
      </c>
      <c r="P21" s="84"/>
      <c r="Q21" s="84"/>
    </row>
    <row r="22" ht="13.95" customHeight="1" spans="1:17">
      <c r="A22" s="28">
        <v>16</v>
      </c>
      <c r="B22" s="119">
        <v>24.617488861084</v>
      </c>
      <c r="C22" s="119">
        <v>24.1060123443604</v>
      </c>
      <c r="D22" s="120">
        <v>58.1895327229388</v>
      </c>
      <c r="E22" s="121">
        <v>-43.2218955796704</v>
      </c>
      <c r="F22" s="119">
        <v>0</v>
      </c>
      <c r="G22" s="119">
        <v>86.6984710693359</v>
      </c>
      <c r="H22" s="120">
        <v>864.701652893575</v>
      </c>
      <c r="I22" s="126">
        <v>77.3035261437477</v>
      </c>
      <c r="J22" s="127">
        <v>0</v>
      </c>
      <c r="K22" s="130">
        <v>0</v>
      </c>
      <c r="L22" s="139">
        <v>34.0816305640774</v>
      </c>
      <c r="M22" s="130">
        <v>922.891185616514</v>
      </c>
      <c r="N22" s="140">
        <v>37.7718616537113</v>
      </c>
      <c r="O22" s="141">
        <v>31.3071061414724</v>
      </c>
      <c r="P22" s="84"/>
      <c r="Q22" s="84"/>
    </row>
    <row r="23" ht="13.95" customHeight="1" spans="1:17">
      <c r="A23" s="28">
        <v>17</v>
      </c>
      <c r="B23" s="119">
        <v>48.5316162109375</v>
      </c>
      <c r="C23" s="119">
        <v>48.4697303771973</v>
      </c>
      <c r="D23" s="120">
        <v>115.900671184104</v>
      </c>
      <c r="E23" s="121">
        <v>57.7111384611653</v>
      </c>
      <c r="F23" s="119">
        <v>0</v>
      </c>
      <c r="G23" s="119">
        <v>85.3978805541992</v>
      </c>
      <c r="H23" s="120">
        <v>851.729996596696</v>
      </c>
      <c r="I23" s="126">
        <v>-12.9716562968799</v>
      </c>
      <c r="J23" s="127">
        <v>32.053</v>
      </c>
      <c r="K23" s="130">
        <v>32.07</v>
      </c>
      <c r="L23" s="139">
        <v>44.7224821642853</v>
      </c>
      <c r="M23" s="130">
        <v>967.6306677808</v>
      </c>
      <c r="N23" s="140">
        <v>37.8454344174624</v>
      </c>
      <c r="O23" s="141">
        <v>31.1197986321028</v>
      </c>
      <c r="P23" s="84"/>
      <c r="Q23" s="84"/>
    </row>
    <row r="24" ht="13.95" customHeight="1" spans="1:17">
      <c r="A24" s="28">
        <v>18</v>
      </c>
      <c r="B24" s="119">
        <v>48.8008422851563</v>
      </c>
      <c r="C24" s="119">
        <v>48.7507095336914</v>
      </c>
      <c r="D24" s="120">
        <v>116.55875748279</v>
      </c>
      <c r="E24" s="121">
        <v>0.658086298686356</v>
      </c>
      <c r="F24" s="119">
        <v>0</v>
      </c>
      <c r="G24" s="119">
        <v>85.7054672241211</v>
      </c>
      <c r="H24" s="120">
        <v>854.797763520483</v>
      </c>
      <c r="I24" s="126">
        <v>3.06776692378787</v>
      </c>
      <c r="J24" s="127">
        <v>58.084</v>
      </c>
      <c r="K24" s="130">
        <v>32.22</v>
      </c>
      <c r="L24" s="139">
        <v>29.5898532224742</v>
      </c>
      <c r="M24" s="130">
        <v>971.356521003274</v>
      </c>
      <c r="N24" s="140">
        <v>30.0515802603588</v>
      </c>
      <c r="O24" s="141">
        <v>27.8442772136812</v>
      </c>
      <c r="P24" s="84"/>
      <c r="Q24" s="84"/>
    </row>
    <row r="25" ht="13.95" customHeight="1" spans="1:17">
      <c r="A25" s="28">
        <v>19</v>
      </c>
      <c r="B25" s="119">
        <v>46.3336372375488</v>
      </c>
      <c r="C25" s="119">
        <v>46.3262557983398</v>
      </c>
      <c r="D25" s="120">
        <v>110.716260131477</v>
      </c>
      <c r="E25" s="121">
        <v>-5.84249735131387</v>
      </c>
      <c r="F25" s="119">
        <v>0</v>
      </c>
      <c r="G25" s="119">
        <v>80.3729019165039</v>
      </c>
      <c r="H25" s="120">
        <v>801.612534544855</v>
      </c>
      <c r="I25" s="126">
        <v>-53.1852289756284</v>
      </c>
      <c r="J25" s="127">
        <v>96.024</v>
      </c>
      <c r="K25" s="130">
        <v>0</v>
      </c>
      <c r="L25" s="139">
        <v>36.9962736730577</v>
      </c>
      <c r="M25" s="130">
        <v>912.328794676332</v>
      </c>
      <c r="N25" s="140">
        <v>0</v>
      </c>
      <c r="O25" s="141">
        <v>27.830023384062</v>
      </c>
      <c r="P25" s="84"/>
      <c r="Q25" s="84"/>
    </row>
    <row r="26" ht="13.95" customHeight="1" spans="1:17">
      <c r="A26" s="28">
        <v>20</v>
      </c>
      <c r="B26" s="119">
        <v>22.4735164642334</v>
      </c>
      <c r="C26" s="119">
        <v>22.0873565673828</v>
      </c>
      <c r="D26" s="120">
        <v>53.2227817037311</v>
      </c>
      <c r="E26" s="121">
        <v>-57.4934784277455</v>
      </c>
      <c r="F26" s="119">
        <v>0</v>
      </c>
      <c r="G26" s="119">
        <v>80.4097671508789</v>
      </c>
      <c r="H26" s="120">
        <v>801.980216104924</v>
      </c>
      <c r="I26" s="126">
        <v>0.367681560069059</v>
      </c>
      <c r="J26" s="127">
        <v>119.05</v>
      </c>
      <c r="K26" s="130">
        <v>32.19</v>
      </c>
      <c r="L26" s="139">
        <v>29.7342031323235</v>
      </c>
      <c r="M26" s="130">
        <v>855.202997808655</v>
      </c>
      <c r="N26" s="140">
        <v>10.9639353440327</v>
      </c>
      <c r="O26" s="141">
        <v>27.3327804839739</v>
      </c>
      <c r="P26" s="84"/>
      <c r="Q26" s="84"/>
    </row>
    <row r="27" ht="13.95" customHeight="1" spans="1:17">
      <c r="A27" s="28">
        <v>21</v>
      </c>
      <c r="B27" s="119">
        <v>47.3780555725098</v>
      </c>
      <c r="C27" s="119">
        <v>47.3220520019531</v>
      </c>
      <c r="D27" s="120">
        <v>113.151317181911</v>
      </c>
      <c r="E27" s="121">
        <v>59.9285354781795</v>
      </c>
      <c r="F27" s="119">
        <v>0</v>
      </c>
      <c r="G27" s="119">
        <v>80.6443481445312</v>
      </c>
      <c r="H27" s="120">
        <v>804.319848747193</v>
      </c>
      <c r="I27" s="126">
        <v>2.3396326422685</v>
      </c>
      <c r="J27" s="127">
        <v>0</v>
      </c>
      <c r="K27" s="130">
        <v>32.18</v>
      </c>
      <c r="L27" s="139">
        <v>30.088168120448</v>
      </c>
      <c r="M27" s="130">
        <v>917.471165929103</v>
      </c>
      <c r="N27" s="140">
        <v>30.95559905146</v>
      </c>
      <c r="O27" s="141">
        <v>23.6676772592085</v>
      </c>
      <c r="P27" s="84"/>
      <c r="Q27" s="84"/>
    </row>
    <row r="28" ht="13.95" customHeight="1" spans="1:17">
      <c r="A28" s="28">
        <v>22</v>
      </c>
      <c r="B28" s="119">
        <v>8.33419132232666</v>
      </c>
      <c r="C28" s="119">
        <v>7.76301145553589</v>
      </c>
      <c r="D28" s="120">
        <v>19.201933702613</v>
      </c>
      <c r="E28" s="121">
        <v>-93.9493834792976</v>
      </c>
      <c r="F28" s="119">
        <v>0</v>
      </c>
      <c r="G28" s="119">
        <v>73.9233779907227</v>
      </c>
      <c r="H28" s="120">
        <v>737.287132606225</v>
      </c>
      <c r="I28" s="126">
        <v>-67.0327161409674</v>
      </c>
      <c r="J28" s="127">
        <v>192.041</v>
      </c>
      <c r="K28" s="130">
        <v>0</v>
      </c>
      <c r="L28" s="139">
        <v>31.058900379735</v>
      </c>
      <c r="M28" s="130">
        <v>756.489066308838</v>
      </c>
      <c r="N28" s="140">
        <v>30.283561241587</v>
      </c>
      <c r="O28" s="141">
        <v>24.2972324671227</v>
      </c>
      <c r="P28" s="84"/>
      <c r="Q28" s="84"/>
    </row>
    <row r="29" ht="13.95" customHeight="1" spans="1:17">
      <c r="A29" s="28">
        <v>23</v>
      </c>
      <c r="B29" s="119">
        <v>5.72048425674438</v>
      </c>
      <c r="C29" s="119">
        <v>5.08083343505859</v>
      </c>
      <c r="D29" s="120">
        <v>12.87017610236</v>
      </c>
      <c r="E29" s="121">
        <v>-6.33175760025307</v>
      </c>
      <c r="F29" s="119">
        <v>0</v>
      </c>
      <c r="G29" s="119">
        <v>80.8611297607422</v>
      </c>
      <c r="H29" s="120">
        <v>806.481956331589</v>
      </c>
      <c r="I29" s="126">
        <v>69.1948237253634</v>
      </c>
      <c r="J29" s="127">
        <v>0</v>
      </c>
      <c r="K29" s="130">
        <v>0</v>
      </c>
      <c r="L29" s="139">
        <v>62.8630661251104</v>
      </c>
      <c r="M29" s="130">
        <v>819.352132433949</v>
      </c>
      <c r="N29" s="140">
        <v>64.4049128116452</v>
      </c>
      <c r="O29" s="141">
        <v>57.5321711091856</v>
      </c>
      <c r="P29" s="84"/>
      <c r="Q29" s="84"/>
    </row>
    <row r="30" ht="13.95" customHeight="1" spans="1:17">
      <c r="A30" s="28">
        <v>24</v>
      </c>
      <c r="B30" s="119">
        <v>10.2901573181152</v>
      </c>
      <c r="C30" s="119">
        <v>4.12972164154053</v>
      </c>
      <c r="D30" s="120">
        <v>16.883076954104</v>
      </c>
      <c r="E30" s="121">
        <v>4.012900851744</v>
      </c>
      <c r="F30" s="119">
        <v>0</v>
      </c>
      <c r="G30" s="119">
        <v>74.9771499633789</v>
      </c>
      <c r="H30" s="120">
        <v>747.797103027734</v>
      </c>
      <c r="I30" s="126">
        <v>-58.6848533038544</v>
      </c>
      <c r="J30" s="127">
        <v>157.092</v>
      </c>
      <c r="K30" s="130">
        <v>32.21</v>
      </c>
      <c r="L30" s="139">
        <v>70.2100475478896</v>
      </c>
      <c r="M30" s="130">
        <v>764.680179981838</v>
      </c>
      <c r="N30" s="140">
        <v>68.1519996067616</v>
      </c>
      <c r="O30" s="141">
        <v>61.7507145203889</v>
      </c>
      <c r="P30" s="84"/>
      <c r="Q30" s="84"/>
    </row>
    <row r="31" ht="13.95" customHeight="1" spans="1:17">
      <c r="A31" s="28">
        <v>25</v>
      </c>
      <c r="B31" s="119">
        <v>47.9250411987305</v>
      </c>
      <c r="C31" s="119">
        <v>47.875602722168</v>
      </c>
      <c r="D31" s="120">
        <v>114.46668642849</v>
      </c>
      <c r="E31" s="121">
        <v>97.5836094743865</v>
      </c>
      <c r="F31" s="119">
        <v>0</v>
      </c>
      <c r="G31" s="119">
        <v>72.0956344604492</v>
      </c>
      <c r="H31" s="120">
        <v>719.057827842257</v>
      </c>
      <c r="I31" s="126">
        <v>-28.7392751854771</v>
      </c>
      <c r="J31" s="127">
        <v>38.055</v>
      </c>
      <c r="K31" s="130">
        <v>32.16</v>
      </c>
      <c r="L31" s="139">
        <v>74.7393342889094</v>
      </c>
      <c r="M31" s="130">
        <v>833.524514270747</v>
      </c>
      <c r="N31" s="140">
        <v>67.2006509508738</v>
      </c>
      <c r="O31" s="141">
        <v>60.6623057847883</v>
      </c>
      <c r="P31" s="84"/>
      <c r="Q31" s="84"/>
    </row>
    <row r="32" ht="13.95" customHeight="1" spans="1:17">
      <c r="A32" s="28">
        <v>26</v>
      </c>
      <c r="B32" s="119">
        <v>48.3948402404785</v>
      </c>
      <c r="C32" s="119">
        <v>48.3483924865723</v>
      </c>
      <c r="D32" s="120">
        <v>115.593127409172</v>
      </c>
      <c r="E32" s="121">
        <v>1.12644098068195</v>
      </c>
      <c r="F32" s="119">
        <v>0</v>
      </c>
      <c r="G32" s="119">
        <v>71.9943542480469</v>
      </c>
      <c r="H32" s="120">
        <v>718.047692761562</v>
      </c>
      <c r="I32" s="126">
        <v>-1.01013508069457</v>
      </c>
      <c r="J32" s="127">
        <v>96.017</v>
      </c>
      <c r="K32" s="130">
        <v>32.26</v>
      </c>
      <c r="L32" s="139">
        <v>63.8733058999874</v>
      </c>
      <c r="M32" s="130">
        <v>833.640820170735</v>
      </c>
      <c r="N32" s="140">
        <v>62.1131007509427</v>
      </c>
      <c r="O32" s="141">
        <v>55.7868488160194</v>
      </c>
      <c r="P32" s="84"/>
      <c r="Q32" s="84"/>
    </row>
    <row r="33" ht="13.95" customHeight="1" spans="1:17">
      <c r="A33" s="28">
        <v>27</v>
      </c>
      <c r="B33" s="119">
        <v>26.8740196228027</v>
      </c>
      <c r="C33" s="119">
        <v>25.8873691558838</v>
      </c>
      <c r="D33" s="120">
        <v>62.9875380829338</v>
      </c>
      <c r="E33" s="121">
        <v>-52.6055893262386</v>
      </c>
      <c r="F33" s="119">
        <v>0</v>
      </c>
      <c r="G33" s="119">
        <v>73.9535446166992</v>
      </c>
      <c r="H33" s="120">
        <v>737.588004478848</v>
      </c>
      <c r="I33" s="126">
        <v>19.5403117172854</v>
      </c>
      <c r="J33" s="127">
        <v>134.056</v>
      </c>
      <c r="K33" s="130">
        <v>32.48</v>
      </c>
      <c r="L33" s="139">
        <v>68.5107223910468</v>
      </c>
      <c r="M33" s="130">
        <v>800.575542561782</v>
      </c>
      <c r="N33" s="140">
        <v>64.059052646482</v>
      </c>
      <c r="O33" s="141">
        <v>57.5481688375849</v>
      </c>
      <c r="P33" s="84"/>
      <c r="Q33" s="84"/>
    </row>
    <row r="34" ht="13.95" customHeight="1" spans="1:17">
      <c r="A34" s="28">
        <v>28</v>
      </c>
      <c r="B34" s="119">
        <v>46.4350776672363</v>
      </c>
      <c r="C34" s="119">
        <v>46.187801361084</v>
      </c>
      <c r="D34" s="120">
        <v>110.658527276789</v>
      </c>
      <c r="E34" s="121">
        <v>47.6709891938555</v>
      </c>
      <c r="F34" s="119">
        <v>0</v>
      </c>
      <c r="G34" s="119">
        <v>76.1526260375977</v>
      </c>
      <c r="H34" s="120">
        <v>759.520909592915</v>
      </c>
      <c r="I34" s="126">
        <v>21.932905114067</v>
      </c>
      <c r="J34" s="127">
        <v>0</v>
      </c>
      <c r="K34" s="130">
        <v>32.16</v>
      </c>
      <c r="L34" s="139">
        <v>37.4438943079225</v>
      </c>
      <c r="M34" s="130">
        <v>870.179436869704</v>
      </c>
      <c r="N34" s="140">
        <v>35.6564434008954</v>
      </c>
      <c r="O34" s="141">
        <v>28.7102906215583</v>
      </c>
      <c r="P34" s="84"/>
      <c r="Q34" s="84"/>
    </row>
    <row r="35" ht="13.95" customHeight="1" spans="1:17">
      <c r="A35" s="28">
        <v>29</v>
      </c>
      <c r="B35" s="119">
        <v>34.6798515319824</v>
      </c>
      <c r="C35" s="119">
        <v>34.2146987915039</v>
      </c>
      <c r="D35" s="120">
        <v>82.2939546728076</v>
      </c>
      <c r="E35" s="121">
        <v>-28.3645726039817</v>
      </c>
      <c r="F35" s="119">
        <v>0</v>
      </c>
      <c r="G35" s="119">
        <v>76.1001968383789</v>
      </c>
      <c r="H35" s="120">
        <v>758.997998235134</v>
      </c>
      <c r="I35" s="126">
        <v>-0.522911357780345</v>
      </c>
      <c r="J35" s="127">
        <v>96.017</v>
      </c>
      <c r="K35" s="130">
        <v>32.09</v>
      </c>
      <c r="L35" s="139">
        <v>35.0395160382379</v>
      </c>
      <c r="M35" s="130">
        <v>841.291952907942</v>
      </c>
      <c r="N35" s="140">
        <v>33.4098698225308</v>
      </c>
      <c r="O35" s="141">
        <v>27.3856422571805</v>
      </c>
      <c r="P35" s="84"/>
      <c r="Q35" s="84"/>
    </row>
    <row r="36" ht="13.95" customHeight="1" spans="1:17">
      <c r="A36" s="28"/>
      <c r="B36" s="25"/>
      <c r="C36" s="25"/>
      <c r="D36" s="26" t="str">
        <f t="shared" ref="D36:D37" si="0">IF(B36="","",$A$3*2.54^3*(B36*138.25*282.5+C36*138*311)/1000000)</f>
        <v/>
      </c>
      <c r="E36" s="27"/>
      <c r="F36" s="25"/>
      <c r="G36" s="25"/>
      <c r="H36" s="26"/>
      <c r="I36" s="63"/>
      <c r="J36" s="64"/>
      <c r="K36" s="138"/>
      <c r="L36" s="66"/>
      <c r="M36" s="67"/>
      <c r="N36" s="68"/>
      <c r="O36" s="155"/>
      <c r="P36" s="84"/>
      <c r="Q36" s="84"/>
    </row>
    <row r="37" ht="13.95" customHeight="1" spans="1:17">
      <c r="A37" s="28"/>
      <c r="B37" s="25"/>
      <c r="C37" s="25"/>
      <c r="D37" s="26" t="str">
        <f t="shared" si="0"/>
        <v/>
      </c>
      <c r="E37" s="27"/>
      <c r="F37" s="25"/>
      <c r="G37" s="25"/>
      <c r="H37" s="26"/>
      <c r="I37" s="63"/>
      <c r="J37" s="64"/>
      <c r="K37" s="138"/>
      <c r="L37" s="66"/>
      <c r="M37" s="67"/>
      <c r="N37" s="87"/>
      <c r="O37" s="150"/>
      <c r="P37" s="84"/>
      <c r="Q37" s="84"/>
    </row>
    <row r="38" spans="1:15">
      <c r="A38" s="29" t="s">
        <v>71</v>
      </c>
      <c r="B38" s="30"/>
      <c r="C38" s="30"/>
      <c r="D38" s="30">
        <f>+D6+E38</f>
        <v>82.2939546728076</v>
      </c>
      <c r="E38" s="31">
        <f>SUM(E7:E37)</f>
        <v>23.5834796676598</v>
      </c>
      <c r="F38" s="30"/>
      <c r="G38" s="30"/>
      <c r="H38" s="30">
        <f>+H6+I38</f>
        <v>758.997998235134</v>
      </c>
      <c r="I38" s="31">
        <f t="shared" ref="I38:L38" si="1">SUM(I7:I37)</f>
        <v>280.678073894263</v>
      </c>
      <c r="J38" s="71">
        <f t="shared" si="1"/>
        <v>1635.934</v>
      </c>
      <c r="K38" s="73">
        <f t="shared" si="1"/>
        <v>675.25</v>
      </c>
      <c r="L38" s="73">
        <f t="shared" si="1"/>
        <v>1264.94555356192</v>
      </c>
      <c r="M38" s="73">
        <f>D38+H38</f>
        <v>841.291952907942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841.291952907942</v>
      </c>
      <c r="E40" s="39" t="s">
        <v>8</v>
      </c>
      <c r="F40" s="36"/>
      <c r="G40" s="36"/>
      <c r="H40" s="36"/>
      <c r="I40" s="36"/>
      <c r="J40" s="79">
        <f>J38*1000/1.9</f>
        <v>861017.894736842</v>
      </c>
      <c r="K40" s="79">
        <f t="shared" ref="K40:M40" si="2">K38*1000/1.9</f>
        <v>355394.736842105</v>
      </c>
      <c r="L40" s="79">
        <f t="shared" si="2"/>
        <v>665760.81766417</v>
      </c>
      <c r="M40" s="79">
        <f t="shared" si="2"/>
        <v>442785.238372601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0">
        <f>J38*1000</f>
        <v>1635934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3">
    <mergeCell ref="B3:E3"/>
    <mergeCell ref="B4:E4"/>
    <mergeCell ref="F4:I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236220472440945" right="0.236220472440945" top="0.354330708661417" bottom="0.354330708661417" header="0.31496062992126" footer="0.31496062992126"/>
  <pageSetup paperSize="5" scale="8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showGridLines="0" zoomScale="70" zoomScaleNormal="70" workbookViewId="0">
      <selection activeCell="B8" sqref="B8:O37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3.8888888888889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" width="10.3333333333333" style="2" customWidth="1"/>
    <col min="17" max="16384" width="8.88888888888889" style="2"/>
  </cols>
  <sheetData>
    <row r="1" spans="1:14">
      <c r="A1" s="3" t="s">
        <v>75</v>
      </c>
      <c r="B1" s="4"/>
      <c r="C1" s="4"/>
      <c r="D1" s="4"/>
      <c r="E1" s="4"/>
      <c r="F1" s="5">
        <v>300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151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152" t="s">
        <v>21</v>
      </c>
      <c r="B6" s="149">
        <f>FEB!B35</f>
        <v>34.6798515319824</v>
      </c>
      <c r="C6" s="149">
        <f>FEB!C35</f>
        <v>34.2146987915039</v>
      </c>
      <c r="D6" s="22">
        <f>IF(B6="","",$A$3*2.54^3*(B6*138.25*282.5+C6*138*311)/1000000)</f>
        <v>82.2939546728076</v>
      </c>
      <c r="E6" s="251" t="s">
        <v>70</v>
      </c>
      <c r="F6" s="149">
        <f>FEB!F35</f>
        <v>0</v>
      </c>
      <c r="G6" s="149">
        <f>FEB!G35</f>
        <v>76.1001968383789</v>
      </c>
      <c r="H6" s="22">
        <f>FEB!H38</f>
        <v>758.997998235134</v>
      </c>
      <c r="I6" s="252" t="s">
        <v>70</v>
      </c>
      <c r="J6" s="246" t="s">
        <v>70</v>
      </c>
      <c r="K6" s="247" t="s">
        <v>70</v>
      </c>
      <c r="L6" s="253" t="s">
        <v>70</v>
      </c>
      <c r="M6" s="60">
        <f>IFERROR(D6+H6,"")</f>
        <v>841.291952907942</v>
      </c>
      <c r="N6" s="254" t="s">
        <v>70</v>
      </c>
      <c r="O6" s="255" t="s">
        <v>70</v>
      </c>
    </row>
    <row r="7" ht="13.95" customHeight="1" spans="1:17">
      <c r="A7" s="24">
        <v>1</v>
      </c>
      <c r="B7" s="94">
        <f>LOOKUP(A7+$F$1,'[2]DCS Data'!$A:$A,'[2]DCS Data'!$Q:$Q)</f>
        <v>34.9025993347168</v>
      </c>
      <c r="C7" s="94">
        <f>LOOKUP(A7+$F$1,'[2]DCS Data'!$A:$A,'[2]DCS Data'!$R:$R)</f>
        <v>34.3971672058105</v>
      </c>
      <c r="D7" s="26">
        <f>IF(B7="","",$A$3*2.54^3*(B7*138.25*282.5+C7*138*311)/1000000)</f>
        <v>82.775868333238</v>
      </c>
      <c r="E7" s="27">
        <f>IF(SUM(B7:C7)=0,"",D7-D6)</f>
        <v>0.481913660430365</v>
      </c>
      <c r="F7" s="94">
        <f>LOOKUP(A7+$F$1,'[2]DCS Data'!$A:$A,'[2]DCS Data'!$S:$S)</f>
        <v>0</v>
      </c>
      <c r="G7" s="94">
        <f>LOOKUP(A7+$F$1,'[2]DCS Data'!$A:$A,'[2]DCS Data'!$T:$T)</f>
        <v>79.5622177124023</v>
      </c>
      <c r="H7" s="26">
        <f>IF(F7="","",$A$3*(F7*390^2+G7*330^2)*2.54^3*PI()/1000000)</f>
        <v>793.527040503089</v>
      </c>
      <c r="I7" s="63">
        <f>IF(SUM(F7:G7)=0,"",H7-H6)</f>
        <v>34.5290422679545</v>
      </c>
      <c r="J7" s="64">
        <f>IF(B7="","",LOOKUP($F$1+A7,[3]SU!A:A,[3]SU!C:C))</f>
        <v>32.048</v>
      </c>
      <c r="K7" s="138">
        <f>IF(B7="","",LOOKUP($F$1+A7,[3]SU!A:A,[3]SU!M:M))</f>
        <v>32.3</v>
      </c>
      <c r="L7" s="66">
        <f>IFERROR(E7+I7+J7-K7,0)</f>
        <v>34.7589559283849</v>
      </c>
      <c r="M7" s="67">
        <f>IFERROR(D7+H7,"")</f>
        <v>876.302908836327</v>
      </c>
      <c r="N7" s="111">
        <f>IFERROR(LOOKUP(A7+$F$1,'[2]DCS Data'!$A:$A,'[2]DCS Data'!$W:$W)*3785.4*$A$3/1000000,0)</f>
        <v>34.7179384311299</v>
      </c>
      <c r="O7" s="69">
        <f>IFERROR(LOOKUP(A7+$F$1,'[2]DCS Data'!$A:$A,'[2]DCS Data'!$AA:$AA)*0.86-1.7-(LOOKUP(A7+$F$1,'[2]DCS Data'!$A:$A,'[2]DCS Data'!$J:$J)*3785*0.993*1.36/1000000)*38%*0.308,0)</f>
        <v>34.4664396215321</v>
      </c>
      <c r="P7" s="84"/>
      <c r="Q7" s="84"/>
    </row>
    <row r="8" ht="13.95" customHeight="1" spans="1:17">
      <c r="A8" s="28">
        <v>2</v>
      </c>
      <c r="B8" s="119">
        <v>35.5457191467285</v>
      </c>
      <c r="C8" s="119">
        <v>35.0910682678223</v>
      </c>
      <c r="D8" s="120">
        <v>84.3762955586472</v>
      </c>
      <c r="E8" s="121">
        <v>1.60042722540928</v>
      </c>
      <c r="F8" s="119">
        <v>0</v>
      </c>
      <c r="G8" s="119">
        <v>85.8121719360352</v>
      </c>
      <c r="H8" s="120">
        <v>855.862000751262</v>
      </c>
      <c r="I8" s="126">
        <v>62.3349602481734</v>
      </c>
      <c r="J8" s="127">
        <v>0</v>
      </c>
      <c r="K8" s="130">
        <v>32.23</v>
      </c>
      <c r="L8" s="139">
        <v>31.7053874735827</v>
      </c>
      <c r="M8" s="130">
        <v>940.23829630991</v>
      </c>
      <c r="N8" s="140">
        <v>36.7093181114834</v>
      </c>
      <c r="O8" s="141">
        <v>36.351281294978</v>
      </c>
      <c r="P8" s="84"/>
      <c r="Q8" s="84"/>
    </row>
    <row r="9" ht="13.95" customHeight="1" spans="1:17">
      <c r="A9" s="28">
        <v>3</v>
      </c>
      <c r="B9" s="119">
        <v>16.0791606903076</v>
      </c>
      <c r="C9" s="119">
        <v>9.1872386932373</v>
      </c>
      <c r="D9" s="120">
        <v>29.802094260818</v>
      </c>
      <c r="E9" s="121">
        <v>-54.5742012978292</v>
      </c>
      <c r="F9" s="119">
        <v>0</v>
      </c>
      <c r="G9" s="119">
        <v>90.3160934448242</v>
      </c>
      <c r="H9" s="120">
        <v>900.782612673452</v>
      </c>
      <c r="I9" s="126">
        <v>44.9206119221899</v>
      </c>
      <c r="J9" s="127">
        <v>96.017</v>
      </c>
      <c r="K9" s="130">
        <v>32.08</v>
      </c>
      <c r="L9" s="139">
        <v>54.2834106243607</v>
      </c>
      <c r="M9" s="130">
        <v>930.58470693427</v>
      </c>
      <c r="N9" s="140">
        <v>48.6044120009702</v>
      </c>
      <c r="O9" s="141">
        <v>51.3687729941463</v>
      </c>
      <c r="P9" s="84"/>
      <c r="Q9" s="84"/>
    </row>
    <row r="10" ht="13.95" customHeight="1" spans="1:17">
      <c r="A10" s="28">
        <v>4</v>
      </c>
      <c r="B10" s="119">
        <v>46.5532379150391</v>
      </c>
      <c r="C10" s="119">
        <v>44.534797668457</v>
      </c>
      <c r="D10" s="120">
        <v>108.724871460828</v>
      </c>
      <c r="E10" s="121">
        <v>78.9227772000096</v>
      </c>
      <c r="F10" s="119">
        <v>0</v>
      </c>
      <c r="G10" s="119">
        <v>84.217155456543</v>
      </c>
      <c r="H10" s="120">
        <v>839.953838021306</v>
      </c>
      <c r="I10" s="126">
        <v>-60.8287746521459</v>
      </c>
      <c r="J10" s="127">
        <v>96.022</v>
      </c>
      <c r="K10" s="130">
        <v>32.08</v>
      </c>
      <c r="L10" s="139">
        <v>82.0360025478637</v>
      </c>
      <c r="M10" s="130">
        <v>948.678709482134</v>
      </c>
      <c r="N10" s="140">
        <v>76.568137786529</v>
      </c>
      <c r="O10" s="141">
        <v>71.0830458351525</v>
      </c>
      <c r="P10" s="84"/>
      <c r="Q10" s="84"/>
    </row>
    <row r="11" ht="13.95" customHeight="1" spans="1:17">
      <c r="A11" s="28">
        <v>5</v>
      </c>
      <c r="B11" s="119">
        <v>8.3503999710083</v>
      </c>
      <c r="C11" s="119">
        <v>7.00803756713867</v>
      </c>
      <c r="D11" s="120">
        <v>18.2757871987097</v>
      </c>
      <c r="E11" s="121">
        <v>-90.4490842621179</v>
      </c>
      <c r="F11" s="119">
        <v>0</v>
      </c>
      <c r="G11" s="119">
        <v>81.0607223510742</v>
      </c>
      <c r="H11" s="120">
        <v>808.472626301159</v>
      </c>
      <c r="I11" s="126">
        <v>-31.4812117201474</v>
      </c>
      <c r="J11" s="127">
        <v>224.092</v>
      </c>
      <c r="K11" s="130">
        <v>31.96</v>
      </c>
      <c r="L11" s="139">
        <v>70.2017040177347</v>
      </c>
      <c r="M11" s="130">
        <v>826.748413499869</v>
      </c>
      <c r="N11" s="140">
        <v>69.0314478665235</v>
      </c>
      <c r="O11" s="141">
        <v>63.9450301848527</v>
      </c>
      <c r="P11" s="84"/>
      <c r="Q11" s="84"/>
    </row>
    <row r="12" ht="13.95" customHeight="1" spans="1:17">
      <c r="A12" s="28">
        <v>6</v>
      </c>
      <c r="B12" s="119">
        <v>11.8223171234131</v>
      </c>
      <c r="C12" s="119">
        <v>10.2932777404785</v>
      </c>
      <c r="D12" s="120">
        <v>26.3392129126869</v>
      </c>
      <c r="E12" s="121">
        <v>8.0634257139772</v>
      </c>
      <c r="F12" s="119">
        <v>0</v>
      </c>
      <c r="G12" s="119">
        <v>81.3128356933594</v>
      </c>
      <c r="H12" s="120">
        <v>810.987120744967</v>
      </c>
      <c r="I12" s="126">
        <v>2.51449444380808</v>
      </c>
      <c r="J12" s="127">
        <v>96.025</v>
      </c>
      <c r="K12" s="130">
        <v>32.15</v>
      </c>
      <c r="L12" s="139">
        <v>74.4529201577853</v>
      </c>
      <c r="M12" s="130">
        <v>837.326333657654</v>
      </c>
      <c r="N12" s="140">
        <v>69.886484454571</v>
      </c>
      <c r="O12" s="141">
        <v>64.9885695969279</v>
      </c>
      <c r="P12" s="84"/>
      <c r="Q12" s="84"/>
    </row>
    <row r="13" ht="13.95" customHeight="1" spans="1:17">
      <c r="A13" s="28">
        <v>7</v>
      </c>
      <c r="B13" s="119">
        <v>43.2417755126953</v>
      </c>
      <c r="C13" s="119">
        <v>42.1185684204102</v>
      </c>
      <c r="D13" s="120">
        <v>101.931416140189</v>
      </c>
      <c r="E13" s="121">
        <v>75.5922032275025</v>
      </c>
      <c r="F13" s="119">
        <v>0</v>
      </c>
      <c r="G13" s="119">
        <v>81.2914047241211</v>
      </c>
      <c r="H13" s="120">
        <v>810.773375400962</v>
      </c>
      <c r="I13" s="126">
        <v>-0.21374534400536</v>
      </c>
      <c r="J13" s="127">
        <v>0</v>
      </c>
      <c r="K13" s="130">
        <v>0</v>
      </c>
      <c r="L13" s="139">
        <v>75.3784578834971</v>
      </c>
      <c r="M13" s="130">
        <v>912.704791541151</v>
      </c>
      <c r="N13" s="140">
        <v>72.2738616778301</v>
      </c>
      <c r="O13" s="141">
        <v>64.8409373562692</v>
      </c>
      <c r="P13" s="84"/>
      <c r="Q13" s="84"/>
    </row>
    <row r="14" ht="13.95" customHeight="1" spans="1:17">
      <c r="A14" s="28">
        <v>8</v>
      </c>
      <c r="B14" s="119">
        <v>5.47333240509033</v>
      </c>
      <c r="C14" s="119">
        <v>4.42739105224609</v>
      </c>
      <c r="D14" s="120">
        <v>11.7712078223986</v>
      </c>
      <c r="E14" s="121">
        <v>-90.1602083177908</v>
      </c>
      <c r="F14" s="119">
        <v>0</v>
      </c>
      <c r="G14" s="119">
        <v>95.7128601074219</v>
      </c>
      <c r="H14" s="120">
        <v>954.60816456464</v>
      </c>
      <c r="I14" s="126">
        <v>143.834789163678</v>
      </c>
      <c r="J14" s="127">
        <v>38.049</v>
      </c>
      <c r="K14" s="130">
        <v>32.26</v>
      </c>
      <c r="L14" s="139">
        <v>59.463580845887</v>
      </c>
      <c r="M14" s="130">
        <v>966.379372387038</v>
      </c>
      <c r="N14" s="140">
        <v>70.8678043119263</v>
      </c>
      <c r="O14" s="141">
        <v>60.8946656688746</v>
      </c>
      <c r="P14" s="84"/>
      <c r="Q14" s="84"/>
    </row>
    <row r="15" ht="13.95" customHeight="1" spans="1:17">
      <c r="A15" s="28">
        <v>9</v>
      </c>
      <c r="B15" s="119">
        <v>28.3638381958008</v>
      </c>
      <c r="C15" s="119">
        <v>26.9564895629883</v>
      </c>
      <c r="D15" s="120">
        <v>66.0214566925752</v>
      </c>
      <c r="E15" s="121">
        <v>54.2502488701766</v>
      </c>
      <c r="F15" s="119">
        <v>0</v>
      </c>
      <c r="G15" s="119">
        <v>95.8633422851562</v>
      </c>
      <c r="H15" s="120">
        <v>956.109023648001</v>
      </c>
      <c r="I15" s="126">
        <v>1.50085908336121</v>
      </c>
      <c r="J15" s="127">
        <v>19.963</v>
      </c>
      <c r="K15" s="130">
        <v>0</v>
      </c>
      <c r="L15" s="139">
        <v>75.7141079535378</v>
      </c>
      <c r="M15" s="130">
        <v>1022.13048034058</v>
      </c>
      <c r="N15" s="140">
        <v>71.6422511083182</v>
      </c>
      <c r="O15" s="141">
        <v>59.8290417457812</v>
      </c>
      <c r="P15" s="84"/>
      <c r="Q15" s="84"/>
    </row>
    <row r="16" ht="13.95" customHeight="1" spans="1:17">
      <c r="A16" s="28">
        <v>10</v>
      </c>
      <c r="B16" s="119">
        <v>10.8069114685059</v>
      </c>
      <c r="C16" s="119">
        <v>8.53565788269043</v>
      </c>
      <c r="D16" s="120">
        <v>22.9840174499611</v>
      </c>
      <c r="E16" s="121">
        <v>-43.0374392426141</v>
      </c>
      <c r="F16" s="119">
        <v>0</v>
      </c>
      <c r="G16" s="119">
        <v>93.7658920288086</v>
      </c>
      <c r="H16" s="120">
        <v>935.18975389438</v>
      </c>
      <c r="I16" s="126">
        <v>-20.9192697536204</v>
      </c>
      <c r="J16" s="127">
        <v>127.072</v>
      </c>
      <c r="K16" s="130">
        <v>25.54</v>
      </c>
      <c r="L16" s="139">
        <v>37.5752910037655</v>
      </c>
      <c r="M16" s="130">
        <v>958.173771344342</v>
      </c>
      <c r="N16" s="140">
        <v>32.9305610755253</v>
      </c>
      <c r="O16" s="141">
        <v>37.5912719505172</v>
      </c>
      <c r="P16" s="84"/>
      <c r="Q16" s="84"/>
    </row>
    <row r="17" ht="13.95" customHeight="1" spans="1:17">
      <c r="A17" s="28">
        <v>11</v>
      </c>
      <c r="B17" s="119">
        <v>46.7588157653809</v>
      </c>
      <c r="C17" s="119">
        <v>46.7164726257324</v>
      </c>
      <c r="D17" s="120">
        <v>111.688584580801</v>
      </c>
      <c r="E17" s="121">
        <v>88.7045671308403</v>
      </c>
      <c r="F17" s="119">
        <v>0</v>
      </c>
      <c r="G17" s="119">
        <v>91.1188888549805</v>
      </c>
      <c r="H17" s="120">
        <v>908.789426513829</v>
      </c>
      <c r="I17" s="126">
        <v>-26.4003273805512</v>
      </c>
      <c r="J17" s="127">
        <v>0</v>
      </c>
      <c r="K17" s="130">
        <v>26.06</v>
      </c>
      <c r="L17" s="139">
        <v>36.2442397502891</v>
      </c>
      <c r="M17" s="130">
        <v>1020.47801109463</v>
      </c>
      <c r="N17" s="140">
        <v>31.7674383874952</v>
      </c>
      <c r="O17" s="141">
        <v>31.5490276644482</v>
      </c>
      <c r="P17" s="84"/>
      <c r="Q17" s="84"/>
    </row>
    <row r="18" ht="13.95" customHeight="1" spans="1:17">
      <c r="A18" s="28">
        <v>12</v>
      </c>
      <c r="B18" s="119">
        <v>35.6614837646484</v>
      </c>
      <c r="C18" s="119">
        <v>35.1910247802734</v>
      </c>
      <c r="D18" s="120">
        <v>84.6331646310078</v>
      </c>
      <c r="E18" s="121">
        <v>-27.0554199497936</v>
      </c>
      <c r="F18" s="119">
        <v>0</v>
      </c>
      <c r="G18" s="119">
        <v>89.4091644287109</v>
      </c>
      <c r="H18" s="120">
        <v>891.737204956133</v>
      </c>
      <c r="I18" s="126">
        <v>-17.0522215576957</v>
      </c>
      <c r="J18" s="127">
        <v>127.567</v>
      </c>
      <c r="K18" s="130">
        <v>52.57</v>
      </c>
      <c r="L18" s="139">
        <v>30.8893584925106</v>
      </c>
      <c r="M18" s="130">
        <v>976.370369587141</v>
      </c>
      <c r="N18" s="140">
        <v>29.7164879001583</v>
      </c>
      <c r="O18" s="141">
        <v>31.330939735376</v>
      </c>
      <c r="P18" s="84"/>
      <c r="Q18" s="84"/>
    </row>
    <row r="19" ht="13.95" customHeight="1" spans="1:17">
      <c r="A19" s="28">
        <v>13</v>
      </c>
      <c r="B19" s="119">
        <v>8.50614261627197</v>
      </c>
      <c r="C19" s="119">
        <v>7.65676593780518</v>
      </c>
      <c r="D19" s="120">
        <v>19.2647814360421</v>
      </c>
      <c r="E19" s="121">
        <v>-65.3683831949656</v>
      </c>
      <c r="F19" s="119">
        <v>0</v>
      </c>
      <c r="G19" s="119">
        <v>89.2521896362305</v>
      </c>
      <c r="H19" s="120">
        <v>890.171590697354</v>
      </c>
      <c r="I19" s="126">
        <v>-1.56561425877908</v>
      </c>
      <c r="J19" s="127">
        <v>122.059</v>
      </c>
      <c r="K19" s="130">
        <v>26.16</v>
      </c>
      <c r="L19" s="139">
        <v>28.9650025462553</v>
      </c>
      <c r="M19" s="130">
        <v>909.436372133397</v>
      </c>
      <c r="N19" s="140">
        <v>28.9341282083702</v>
      </c>
      <c r="O19" s="141">
        <v>30.2918259226173</v>
      </c>
      <c r="P19" s="84"/>
      <c r="Q19" s="84"/>
    </row>
    <row r="20" ht="13.95" customHeight="1" spans="1:17">
      <c r="A20" s="28">
        <v>14</v>
      </c>
      <c r="B20" s="119">
        <v>9.20652198791504</v>
      </c>
      <c r="C20" s="119">
        <v>8.30101776123047</v>
      </c>
      <c r="D20" s="120">
        <v>20.8682831476884</v>
      </c>
      <c r="E20" s="121">
        <v>1.60350171164626</v>
      </c>
      <c r="F20" s="119">
        <v>0</v>
      </c>
      <c r="G20" s="119">
        <v>83.8719711303711</v>
      </c>
      <c r="H20" s="120">
        <v>836.511084605793</v>
      </c>
      <c r="I20" s="126">
        <v>-53.6605060915617</v>
      </c>
      <c r="J20" s="127">
        <v>113.053</v>
      </c>
      <c r="K20" s="130">
        <v>26.17</v>
      </c>
      <c r="L20" s="139">
        <v>34.8259956200845</v>
      </c>
      <c r="M20" s="130">
        <v>857.379367753481</v>
      </c>
      <c r="N20" s="140">
        <v>29.1139019488197</v>
      </c>
      <c r="O20" s="141">
        <v>30.5287218785522</v>
      </c>
      <c r="P20" s="84"/>
      <c r="Q20" s="84"/>
    </row>
    <row r="21" ht="13.95" customHeight="1" spans="1:17">
      <c r="A21" s="28">
        <v>15</v>
      </c>
      <c r="B21" s="119">
        <v>8.75889015197754</v>
      </c>
      <c r="C21" s="119">
        <v>8.33421325683594</v>
      </c>
      <c r="D21" s="120">
        <v>20.4001550813796</v>
      </c>
      <c r="E21" s="121">
        <v>-0.468128066308815</v>
      </c>
      <c r="F21" s="119">
        <v>0</v>
      </c>
      <c r="G21" s="119">
        <v>89.3529434204102</v>
      </c>
      <c r="H21" s="120">
        <v>891.176475358421</v>
      </c>
      <c r="I21" s="126">
        <v>54.6653907526279</v>
      </c>
      <c r="J21" s="127">
        <v>0</v>
      </c>
      <c r="K21" s="130">
        <v>25.72</v>
      </c>
      <c r="L21" s="139">
        <v>28.4772626863191</v>
      </c>
      <c r="M21" s="130">
        <v>911.5766304398</v>
      </c>
      <c r="N21" s="140">
        <v>28.3727607769962</v>
      </c>
      <c r="O21" s="141">
        <v>30.0975114654174</v>
      </c>
      <c r="P21" s="84"/>
      <c r="Q21" s="84"/>
    </row>
    <row r="22" ht="13.95" customHeight="1" spans="1:17">
      <c r="A22" s="28">
        <v>16</v>
      </c>
      <c r="B22" s="119">
        <v>46.0532455444336</v>
      </c>
      <c r="C22" s="119">
        <v>45.6623916625977</v>
      </c>
      <c r="D22" s="120">
        <v>109.566406489978</v>
      </c>
      <c r="E22" s="121">
        <v>89.166251408598</v>
      </c>
      <c r="F22" s="119">
        <v>0</v>
      </c>
      <c r="G22" s="119">
        <v>86.1393432617187</v>
      </c>
      <c r="H22" s="120">
        <v>859.125098503837</v>
      </c>
      <c r="I22" s="126">
        <v>-32.0513768545839</v>
      </c>
      <c r="J22" s="127">
        <v>0</v>
      </c>
      <c r="K22" s="130">
        <v>25.7</v>
      </c>
      <c r="L22" s="139">
        <v>31.4148745540142</v>
      </c>
      <c r="M22" s="130">
        <v>968.691504993814</v>
      </c>
      <c r="N22" s="140">
        <v>29.1806403233477</v>
      </c>
      <c r="O22" s="141">
        <v>31.3868307866567</v>
      </c>
      <c r="P22" s="84"/>
      <c r="Q22" s="84"/>
    </row>
    <row r="23" ht="13.95" customHeight="1" spans="1:17">
      <c r="A23" s="28">
        <v>17</v>
      </c>
      <c r="B23" s="119">
        <v>8.33499908447266</v>
      </c>
      <c r="C23" s="119">
        <v>7.9038233757019</v>
      </c>
      <c r="D23" s="120">
        <v>19.3790331502959</v>
      </c>
      <c r="E23" s="121">
        <v>-90.1873733396817</v>
      </c>
      <c r="F23" s="119">
        <v>0</v>
      </c>
      <c r="G23" s="119">
        <v>78.9324798583984</v>
      </c>
      <c r="H23" s="120">
        <v>787.246245045792</v>
      </c>
      <c r="I23" s="126">
        <v>-71.8788534580443</v>
      </c>
      <c r="J23" s="127">
        <v>218.097</v>
      </c>
      <c r="K23" s="130">
        <v>25.84</v>
      </c>
      <c r="L23" s="139">
        <v>30.190773202274</v>
      </c>
      <c r="M23" s="130">
        <v>806.625278196088</v>
      </c>
      <c r="N23" s="140">
        <v>28.8077989222735</v>
      </c>
      <c r="O23" s="141">
        <v>31.2435037888127</v>
      </c>
      <c r="P23" s="84"/>
      <c r="Q23" s="84"/>
    </row>
    <row r="24" ht="13.95" customHeight="1" spans="1:17">
      <c r="A24" s="28">
        <v>18</v>
      </c>
      <c r="B24" s="119">
        <v>28.7042999267578</v>
      </c>
      <c r="C24" s="119">
        <v>23.0640068054199</v>
      </c>
      <c r="D24" s="120">
        <v>61.5389365919259</v>
      </c>
      <c r="E24" s="121">
        <v>42.15990344163</v>
      </c>
      <c r="F24" s="119">
        <v>0</v>
      </c>
      <c r="G24" s="119">
        <v>73.2464828491211</v>
      </c>
      <c r="H24" s="120">
        <v>730.536006080471</v>
      </c>
      <c r="I24" s="126">
        <v>-56.7102389653214</v>
      </c>
      <c r="J24" s="127">
        <v>96.025</v>
      </c>
      <c r="K24" s="130">
        <v>51.82</v>
      </c>
      <c r="L24" s="139">
        <v>29.6546644763086</v>
      </c>
      <c r="M24" s="130">
        <v>792.074942672397</v>
      </c>
      <c r="N24" s="140">
        <v>26.478902334823</v>
      </c>
      <c r="O24" s="141">
        <v>29.0925546505073</v>
      </c>
      <c r="P24" s="84"/>
      <c r="Q24" s="84"/>
    </row>
    <row r="25" ht="13.95" customHeight="1" spans="1:17">
      <c r="A25" s="28">
        <v>19</v>
      </c>
      <c r="B25" s="119">
        <v>7.59647941589355</v>
      </c>
      <c r="C25" s="119">
        <v>6.89361715316772</v>
      </c>
      <c r="D25" s="120">
        <v>17.2742345154123</v>
      </c>
      <c r="E25" s="121">
        <v>-44.2647020765137</v>
      </c>
      <c r="F25" s="119">
        <v>0</v>
      </c>
      <c r="G25" s="119">
        <v>61.413402557373</v>
      </c>
      <c r="H25" s="120">
        <v>612.516807346113</v>
      </c>
      <c r="I25" s="126">
        <v>-118.019198734358</v>
      </c>
      <c r="J25" s="127">
        <v>218.083</v>
      </c>
      <c r="K25" s="130">
        <v>25.72</v>
      </c>
      <c r="L25" s="139">
        <v>30.0790991891286</v>
      </c>
      <c r="M25" s="130">
        <v>629.791041861526</v>
      </c>
      <c r="N25" s="140">
        <v>26.9513612047393</v>
      </c>
      <c r="O25" s="141">
        <v>29.4732521876055</v>
      </c>
      <c r="P25" s="84"/>
      <c r="Q25" s="84"/>
    </row>
    <row r="26" ht="13.95" customHeight="1" spans="1:17">
      <c r="A26" s="28">
        <v>20</v>
      </c>
      <c r="B26" s="119">
        <v>8.65358352661133</v>
      </c>
      <c r="C26" s="119">
        <v>8.14520740509033</v>
      </c>
      <c r="D26" s="120">
        <v>20.0437772655465</v>
      </c>
      <c r="E26" s="121">
        <v>2.76954275013419</v>
      </c>
      <c r="F26" s="119">
        <v>0</v>
      </c>
      <c r="G26" s="119">
        <v>57.2707023620605</v>
      </c>
      <c r="H26" s="120">
        <v>571.19889640551</v>
      </c>
      <c r="I26" s="126">
        <v>-41.3179109406028</v>
      </c>
      <c r="J26" s="127">
        <v>96.024</v>
      </c>
      <c r="K26" s="130">
        <v>25.89</v>
      </c>
      <c r="L26" s="139">
        <v>31.5856318095314</v>
      </c>
      <c r="M26" s="130">
        <v>591.242673671057</v>
      </c>
      <c r="N26" s="140">
        <v>27.4355779685359</v>
      </c>
      <c r="O26" s="141">
        <v>29.647363662746</v>
      </c>
      <c r="P26" s="84"/>
      <c r="Q26" s="84"/>
    </row>
    <row r="27" ht="13.95" customHeight="1" spans="1:17">
      <c r="A27" s="28">
        <v>21</v>
      </c>
      <c r="B27" s="119">
        <v>10.3600444793701</v>
      </c>
      <c r="C27" s="119">
        <v>9.92000484466553</v>
      </c>
      <c r="D27" s="120">
        <v>24.2072813738232</v>
      </c>
      <c r="E27" s="121">
        <v>4.16350410827673</v>
      </c>
      <c r="F27" s="119">
        <v>0</v>
      </c>
      <c r="G27" s="119">
        <v>53.8283805847168</v>
      </c>
      <c r="H27" s="120">
        <v>536.866326361914</v>
      </c>
      <c r="I27" s="126">
        <v>-34.3325700435965</v>
      </c>
      <c r="J27" s="127">
        <v>113.081</v>
      </c>
      <c r="K27" s="130">
        <v>51.42</v>
      </c>
      <c r="L27" s="139">
        <v>31.4919340646802</v>
      </c>
      <c r="M27" s="130">
        <v>561.073607735737</v>
      </c>
      <c r="N27" s="140">
        <v>27.7637340468091</v>
      </c>
      <c r="O27" s="141">
        <v>30.1589784076952</v>
      </c>
      <c r="P27" s="84"/>
      <c r="Q27" s="84"/>
    </row>
    <row r="28" ht="13.95" customHeight="1" spans="1:17">
      <c r="A28" s="28">
        <v>22</v>
      </c>
      <c r="B28" s="119">
        <v>22.9061546325684</v>
      </c>
      <c r="C28" s="119">
        <v>22.4333610534668</v>
      </c>
      <c r="D28" s="120">
        <v>54.1482823075659</v>
      </c>
      <c r="E28" s="121">
        <v>29.9410009337427</v>
      </c>
      <c r="F28" s="119">
        <v>0</v>
      </c>
      <c r="G28" s="119">
        <v>53.7445487976074</v>
      </c>
      <c r="H28" s="120">
        <v>536.03021605934</v>
      </c>
      <c r="I28" s="126">
        <v>-0.83611030257407</v>
      </c>
      <c r="J28" s="127">
        <v>0</v>
      </c>
      <c r="K28" s="130">
        <v>0</v>
      </c>
      <c r="L28" s="139">
        <v>29.1048906311687</v>
      </c>
      <c r="M28" s="130">
        <v>590.178498366906</v>
      </c>
      <c r="N28" s="140">
        <v>28.622399537952</v>
      </c>
      <c r="O28" s="141">
        <v>30.9592732333694</v>
      </c>
      <c r="P28" s="84"/>
      <c r="Q28" s="84"/>
    </row>
    <row r="29" ht="13.95" customHeight="1" spans="1:17">
      <c r="A29" s="28">
        <v>23</v>
      </c>
      <c r="B29" s="119">
        <v>30.7308483123779</v>
      </c>
      <c r="C29" s="119">
        <v>29.7947387695313</v>
      </c>
      <c r="D29" s="120">
        <v>72.2676036295105</v>
      </c>
      <c r="E29" s="121">
        <v>18.1193213219446</v>
      </c>
      <c r="F29" s="119">
        <v>0</v>
      </c>
      <c r="G29" s="119">
        <v>56.4298858642578</v>
      </c>
      <c r="H29" s="120">
        <v>562.812872909793</v>
      </c>
      <c r="I29" s="126">
        <v>26.7826568504533</v>
      </c>
      <c r="J29" s="127">
        <v>31.05</v>
      </c>
      <c r="K29" s="130">
        <v>25.68</v>
      </c>
      <c r="L29" s="139">
        <v>50.2719781723979</v>
      </c>
      <c r="M29" s="130">
        <v>635.080476539304</v>
      </c>
      <c r="N29" s="140">
        <v>50.9775714959652</v>
      </c>
      <c r="O29" s="141">
        <v>50.7495511687926</v>
      </c>
      <c r="P29" s="84"/>
      <c r="Q29" s="84"/>
    </row>
    <row r="30" ht="13.95" customHeight="1" spans="1:17">
      <c r="A30" s="28">
        <v>24</v>
      </c>
      <c r="B30" s="119">
        <v>48.3152503967285</v>
      </c>
      <c r="C30" s="119">
        <v>48.2679405212402</v>
      </c>
      <c r="D30" s="120">
        <v>115.401849458191</v>
      </c>
      <c r="E30" s="121">
        <v>43.1342458286807</v>
      </c>
      <c r="F30" s="119">
        <v>0</v>
      </c>
      <c r="G30" s="119">
        <v>57.7395133972168</v>
      </c>
      <c r="H30" s="120">
        <v>575.874661410295</v>
      </c>
      <c r="I30" s="126">
        <v>13.0617885005021</v>
      </c>
      <c r="J30" s="127">
        <v>31.063</v>
      </c>
      <c r="K30" s="130">
        <v>25.67</v>
      </c>
      <c r="L30" s="139">
        <v>61.5890343291828</v>
      </c>
      <c r="M30" s="130">
        <v>691.276510868487</v>
      </c>
      <c r="N30" s="140">
        <v>60.7652777661254</v>
      </c>
      <c r="O30" s="141">
        <v>59.2861535564866</v>
      </c>
      <c r="P30" s="84"/>
      <c r="Q30" s="84"/>
    </row>
    <row r="31" ht="13.95" customHeight="1" spans="1:17">
      <c r="A31" s="28">
        <v>25</v>
      </c>
      <c r="B31" s="119">
        <v>13.5536298751831</v>
      </c>
      <c r="C31" s="119">
        <v>12.4505662918091</v>
      </c>
      <c r="D31" s="120">
        <v>31.0095742766099</v>
      </c>
      <c r="E31" s="121">
        <v>-84.3922751815813</v>
      </c>
      <c r="F31" s="119">
        <v>0</v>
      </c>
      <c r="G31" s="119">
        <v>62.910530090332</v>
      </c>
      <c r="H31" s="120">
        <v>627.448658350807</v>
      </c>
      <c r="I31" s="126">
        <v>51.5739969405122</v>
      </c>
      <c r="J31" s="127">
        <v>113.077</v>
      </c>
      <c r="K31" s="130">
        <v>25.68</v>
      </c>
      <c r="L31" s="139">
        <v>54.5787217589309</v>
      </c>
      <c r="M31" s="130">
        <v>658.458232627417</v>
      </c>
      <c r="N31" s="140">
        <v>56.6079169427317</v>
      </c>
      <c r="O31" s="141">
        <v>55.5823949304062</v>
      </c>
      <c r="P31" s="84"/>
      <c r="Q31" s="84"/>
    </row>
    <row r="32" ht="13.95" customHeight="1" spans="1:17">
      <c r="A32" s="28">
        <v>26</v>
      </c>
      <c r="B32" s="119">
        <v>12.1626005172729</v>
      </c>
      <c r="C32" s="119">
        <v>11.7740755081177</v>
      </c>
      <c r="D32" s="120">
        <v>28.5793810402405</v>
      </c>
      <c r="E32" s="121">
        <v>-2.43019323636939</v>
      </c>
      <c r="F32" s="119">
        <v>0</v>
      </c>
      <c r="G32" s="119">
        <v>70.3744583129883</v>
      </c>
      <c r="H32" s="120">
        <v>701.891390634383</v>
      </c>
      <c r="I32" s="126">
        <v>74.4427322835752</v>
      </c>
      <c r="J32" s="127">
        <v>0</v>
      </c>
      <c r="K32" s="130">
        <v>25.86</v>
      </c>
      <c r="L32" s="139">
        <v>46.1525390472058</v>
      </c>
      <c r="M32" s="130">
        <v>730.470771674623</v>
      </c>
      <c r="N32" s="140">
        <v>46.0939294423433</v>
      </c>
      <c r="O32" s="141">
        <v>45.6370130041995</v>
      </c>
      <c r="P32" s="84"/>
      <c r="Q32" s="84"/>
    </row>
    <row r="33" ht="13.95" customHeight="1" spans="1:17">
      <c r="A33" s="28">
        <v>27</v>
      </c>
      <c r="B33" s="119">
        <v>32.6910171508789</v>
      </c>
      <c r="C33" s="119">
        <v>32.3466835021973</v>
      </c>
      <c r="D33" s="120">
        <v>77.6923164998633</v>
      </c>
      <c r="E33" s="121">
        <v>49.1129354596227</v>
      </c>
      <c r="F33" s="119">
        <v>0</v>
      </c>
      <c r="G33" s="119">
        <v>70.2730865478516</v>
      </c>
      <c r="H33" s="120">
        <v>700.880342437231</v>
      </c>
      <c r="I33" s="126">
        <v>-1.01104819715158</v>
      </c>
      <c r="J33" s="127">
        <v>0</v>
      </c>
      <c r="K33" s="130">
        <v>25.97</v>
      </c>
      <c r="L33" s="139">
        <v>22.1318872624711</v>
      </c>
      <c r="M33" s="130">
        <v>778.572658937094</v>
      </c>
      <c r="N33" s="140">
        <v>21.3823128810588</v>
      </c>
      <c r="O33" s="141">
        <v>20.8651146550176</v>
      </c>
      <c r="P33" s="84"/>
      <c r="Q33" s="84"/>
    </row>
    <row r="34" ht="13.95" customHeight="1" spans="1:17">
      <c r="A34" s="28">
        <v>28</v>
      </c>
      <c r="B34" s="119">
        <v>39.7970085144043</v>
      </c>
      <c r="C34" s="119">
        <v>39.4789161682129</v>
      </c>
      <c r="D34" s="120">
        <v>94.7066435509109</v>
      </c>
      <c r="E34" s="121">
        <v>17.0143270510476</v>
      </c>
      <c r="F34" s="119">
        <v>0</v>
      </c>
      <c r="G34" s="119">
        <v>70.3129272460937</v>
      </c>
      <c r="H34" s="120">
        <v>701.277700282157</v>
      </c>
      <c r="I34" s="126">
        <v>0.397357844925523</v>
      </c>
      <c r="J34" s="127">
        <v>26.061</v>
      </c>
      <c r="K34" s="130">
        <v>25.75</v>
      </c>
      <c r="L34" s="139">
        <v>17.7226848959731</v>
      </c>
      <c r="M34" s="130">
        <v>795.984343833067</v>
      </c>
      <c r="N34" s="140">
        <v>16.2977373478826</v>
      </c>
      <c r="O34" s="141">
        <v>13.4558555910292</v>
      </c>
      <c r="P34" s="84"/>
      <c r="Q34" s="84"/>
    </row>
    <row r="35" ht="13.95" customHeight="1" spans="1:17">
      <c r="A35" s="28">
        <v>29</v>
      </c>
      <c r="B35" s="119">
        <v>21.1704521179199</v>
      </c>
      <c r="C35" s="119">
        <v>20.8063564300537</v>
      </c>
      <c r="D35" s="120">
        <v>50.1363986056691</v>
      </c>
      <c r="E35" s="121">
        <v>-44.5702449452418</v>
      </c>
      <c r="F35" s="119">
        <v>0</v>
      </c>
      <c r="G35" s="119">
        <v>76.1453704833984</v>
      </c>
      <c r="H35" s="120">
        <v>759.448545113687</v>
      </c>
      <c r="I35" s="126">
        <v>58.1708448315309</v>
      </c>
      <c r="J35" s="127">
        <v>0</v>
      </c>
      <c r="K35" s="130">
        <v>0</v>
      </c>
      <c r="L35" s="139">
        <v>13.6005998862891</v>
      </c>
      <c r="M35" s="130">
        <v>809.584943719357</v>
      </c>
      <c r="N35" s="140">
        <v>16.5390504659913</v>
      </c>
      <c r="O35" s="141">
        <v>13.3087046498625</v>
      </c>
      <c r="P35" s="84"/>
      <c r="Q35" s="84"/>
    </row>
    <row r="36" ht="13.95" customHeight="1" spans="1:17">
      <c r="A36" s="28">
        <v>30</v>
      </c>
      <c r="B36" s="119">
        <v>47.7373046875</v>
      </c>
      <c r="C36" s="119">
        <v>47.716609954834</v>
      </c>
      <c r="D36" s="120">
        <v>114.054007703945</v>
      </c>
      <c r="E36" s="121">
        <v>63.9176090982761</v>
      </c>
      <c r="F36" s="119">
        <v>0</v>
      </c>
      <c r="G36" s="119">
        <v>71.3127136230469</v>
      </c>
      <c r="H36" s="120">
        <v>711.249236366114</v>
      </c>
      <c r="I36" s="126">
        <v>-48.1993087475732</v>
      </c>
      <c r="J36" s="127">
        <v>31.054</v>
      </c>
      <c r="K36" s="130">
        <v>25.84</v>
      </c>
      <c r="L36" s="139">
        <v>20.9323003507029</v>
      </c>
      <c r="M36" s="130">
        <v>825.303244070059</v>
      </c>
      <c r="N36" s="140">
        <v>17.4550683029251</v>
      </c>
      <c r="O36" s="141">
        <v>14.5281721445355</v>
      </c>
      <c r="P36" s="84"/>
      <c r="Q36" s="84"/>
    </row>
    <row r="37" ht="13.95" customHeight="1" spans="1:17">
      <c r="A37" s="28">
        <v>31</v>
      </c>
      <c r="B37" s="119">
        <v>8.11686229705811</v>
      </c>
      <c r="C37" s="119">
        <v>7.73051643371582</v>
      </c>
      <c r="D37" s="120">
        <v>18.9138320310501</v>
      </c>
      <c r="E37" s="121">
        <v>-95.1401756728951</v>
      </c>
      <c r="F37" s="119">
        <v>0</v>
      </c>
      <c r="G37" s="119">
        <v>66.3911437988281</v>
      </c>
      <c r="H37" s="120">
        <v>662.163139352597</v>
      </c>
      <c r="I37" s="126">
        <v>-49.0860970135177</v>
      </c>
      <c r="J37" s="127">
        <v>192.043</v>
      </c>
      <c r="K37" s="130">
        <v>25.81</v>
      </c>
      <c r="L37" s="139">
        <v>22.0067273135872</v>
      </c>
      <c r="M37" s="130">
        <v>681.076971383647</v>
      </c>
      <c r="N37" s="140">
        <v>21.1391863855653</v>
      </c>
      <c r="O37" s="141">
        <v>17.5143016363646</v>
      </c>
      <c r="P37" s="84"/>
      <c r="Q37" s="84"/>
    </row>
    <row r="38" spans="1:15">
      <c r="A38" s="29" t="s">
        <v>71</v>
      </c>
      <c r="B38" s="30"/>
      <c r="C38" s="30"/>
      <c r="D38" s="30">
        <f>+D6+E38</f>
        <v>18.9138320310501</v>
      </c>
      <c r="E38" s="31">
        <f>SUM(E7:E37)</f>
        <v>-63.3801226417575</v>
      </c>
      <c r="F38" s="30"/>
      <c r="G38" s="30"/>
      <c r="H38" s="30">
        <f>+H6+I38</f>
        <v>662.163139352597</v>
      </c>
      <c r="I38" s="31">
        <f t="shared" ref="I38:L38" si="0">SUM(I7:I37)</f>
        <v>-96.8348588825379</v>
      </c>
      <c r="J38" s="71">
        <f t="shared" si="0"/>
        <v>2257.625</v>
      </c>
      <c r="K38" s="73">
        <f t="shared" si="0"/>
        <v>819.93</v>
      </c>
      <c r="L38" s="73">
        <f t="shared" si="0"/>
        <v>1277.4800184757</v>
      </c>
      <c r="M38" s="73">
        <f>D38+H38</f>
        <v>681.076971383647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681.076971383647</v>
      </c>
      <c r="E40" s="39" t="s">
        <v>8</v>
      </c>
      <c r="F40" s="36"/>
      <c r="G40" s="36"/>
      <c r="H40" s="36"/>
      <c r="I40" s="36"/>
      <c r="J40" s="79">
        <f>J38*1000/1.9</f>
        <v>1188223.68421053</v>
      </c>
      <c r="K40" s="79">
        <f t="shared" ref="K40:M40" si="1">K38*1000/1.9</f>
        <v>431542.105263158</v>
      </c>
      <c r="L40" s="79">
        <f t="shared" si="1"/>
        <v>672357.904460897</v>
      </c>
      <c r="M40" s="79">
        <f t="shared" si="1"/>
        <v>358461.56388613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0">
        <f>J38*1000</f>
        <v>2257625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3">
    <mergeCell ref="B3:E3"/>
    <mergeCell ref="B4:E4"/>
    <mergeCell ref="F4:I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" right="0.7" top="0.75" bottom="0.75" header="0.3" footer="0.3"/>
  <pageSetup paperSize="1" orientation="portrait" horizontalDpi="300" verticalDpi="3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46"/>
  <sheetViews>
    <sheetView showGridLines="0" zoomScale="70" zoomScaleNormal="70" workbookViewId="0">
      <selection activeCell="B8" sqref="B8:O36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76</v>
      </c>
      <c r="B1" s="4"/>
      <c r="C1" s="4"/>
      <c r="D1" s="4"/>
      <c r="E1" s="4"/>
      <c r="F1" s="5">
        <v>400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149">
        <f>MAR!B37</f>
        <v>8.11686229705811</v>
      </c>
      <c r="C6" s="149">
        <f>MAR!C37</f>
        <v>7.73051643371582</v>
      </c>
      <c r="D6" s="22">
        <f>IF(B6="","",$A$3*2.54^3*(B6*138.25*282.5+C6*138*311)/1000000)</f>
        <v>18.9138320310501</v>
      </c>
      <c r="E6" s="23"/>
      <c r="F6" s="149">
        <f>MAR!F37</f>
        <v>0</v>
      </c>
      <c r="G6" s="149">
        <f>MAR!G37</f>
        <v>66.3911437988281</v>
      </c>
      <c r="H6" s="22">
        <f>MAR!H38</f>
        <v>662.163139352597</v>
      </c>
      <c r="I6" s="57"/>
      <c r="J6" s="246" t="s">
        <v>70</v>
      </c>
      <c r="K6" s="247" t="s">
        <v>70</v>
      </c>
      <c r="L6" s="124"/>
      <c r="M6" s="60">
        <f>IFERROR(D6+H6,"")</f>
        <v>681.076971383647</v>
      </c>
      <c r="N6" s="61"/>
      <c r="O6" s="62"/>
    </row>
    <row r="7" ht="13.95" customHeight="1" spans="1:16">
      <c r="A7" s="24">
        <v>1</v>
      </c>
      <c r="B7" s="94">
        <f>LOOKUP(A7+$F$1,'[2]DCS Data'!$A:$A,'[2]DCS Data'!$Q:$Q)</f>
        <v>6.3787088394165</v>
      </c>
      <c r="C7" s="94">
        <f>LOOKUP(A7+$F$1,'[2]DCS Data'!$A:$A,'[2]DCS Data'!$R:$R)</f>
        <v>5.94518899917603</v>
      </c>
      <c r="D7" s="26">
        <f>IF(B7="","",$A$3*2.54^3*(B7*138.25*282.5+C7*138*311)/1000000)</f>
        <v>14.7010688868471</v>
      </c>
      <c r="E7" s="27">
        <f>IF(SUM(B7:C7)=0,"",D7-D6)</f>
        <v>-4.21276314420303</v>
      </c>
      <c r="F7" s="94">
        <f>LOOKUP(A7+$F$1,'[2]DCS Data'!$A:$A,'[2]DCS Data'!$S:$S)</f>
        <v>0</v>
      </c>
      <c r="G7" s="94">
        <f>LOOKUP(A7+$F$1,'[2]DCS Data'!$A:$A,'[2]DCS Data'!$T:$T)</f>
        <v>62.2886543273926</v>
      </c>
      <c r="H7" s="26">
        <f>IF(F7="","",$A$3*(F7*390^2+G7*330^2)*2.54^3*PI()/1000000)</f>
        <v>621.246276769267</v>
      </c>
      <c r="I7" s="63">
        <f>IF(SUM(F7:G7)=0,"",H7-H6)</f>
        <v>-40.9168625833299</v>
      </c>
      <c r="J7" s="64">
        <f>IF(B7="","",LOOKUP($F$1+A7,[3]SU!A:A,[3]SU!C:C))</f>
        <v>96.022</v>
      </c>
      <c r="K7" s="138">
        <f>IF(B7="","",LOOKUP($F$1+A7,[3]SU!A:A,[3]SU!M:M))</f>
        <v>25.72</v>
      </c>
      <c r="L7" s="66">
        <f>IFERROR(E7+I7+J7-K7,0)</f>
        <v>25.172374272467</v>
      </c>
      <c r="M7" s="67">
        <f>IFERROR(D7-H7,"")</f>
        <v>-606.54520788242</v>
      </c>
      <c r="N7" s="111">
        <f>IFERROR(LOOKUP(A7+$F$1,'[2]DCS Data'!$A:$A,'[2]DCS Data'!$W:$W)*3785.4*$A$3/1000000,0)</f>
        <v>22.9883846060322</v>
      </c>
      <c r="O7" s="69">
        <f>IFERROR(LOOKUP(A7+$F$1,'[2]DCS Data'!$A:$A,'[2]DCS Data'!$AA:$AA)*0.86-1.7-(LOOKUP(A7+$F$1,'[2]DCS Data'!$A:$A,'[2]DCS Data'!$J:$J)*3785*0.993*1.36/1000000)*38%*0.308,0)</f>
        <v>19.1572287260779</v>
      </c>
      <c r="P7" s="84"/>
    </row>
    <row r="8" ht="13.95" customHeight="1" spans="1:16">
      <c r="A8" s="28">
        <v>2</v>
      </c>
      <c r="B8" s="119">
        <v>6.32721090316772</v>
      </c>
      <c r="C8" s="119">
        <v>5.6754994392395</v>
      </c>
      <c r="D8" s="120">
        <v>14.3050070712194</v>
      </c>
      <c r="E8" s="121">
        <v>-0.396061815627647</v>
      </c>
      <c r="F8" s="119">
        <v>0</v>
      </c>
      <c r="G8" s="119">
        <v>53.2724876403809</v>
      </c>
      <c r="H8" s="120">
        <v>531.322035420327</v>
      </c>
      <c r="I8" s="126">
        <v>-89.9242413489396</v>
      </c>
      <c r="J8" s="127">
        <v>142.111</v>
      </c>
      <c r="K8" s="130">
        <v>25.76</v>
      </c>
      <c r="L8" s="139">
        <v>26.0306968354327</v>
      </c>
      <c r="M8" s="130">
        <v>-517.017028349108</v>
      </c>
      <c r="N8" s="140">
        <v>23.6191972949382</v>
      </c>
      <c r="O8" s="141">
        <v>19.7761274318922</v>
      </c>
      <c r="P8" s="84"/>
    </row>
    <row r="9" ht="13.95" customHeight="1" spans="1:16">
      <c r="A9" s="28">
        <v>3</v>
      </c>
      <c r="B9" s="119">
        <v>7.98387145996094</v>
      </c>
      <c r="C9" s="119">
        <v>5.77941417694092</v>
      </c>
      <c r="D9" s="120">
        <v>16.3212503005326</v>
      </c>
      <c r="E9" s="121">
        <v>2.01624322931319</v>
      </c>
      <c r="F9" s="119">
        <v>0</v>
      </c>
      <c r="G9" s="119">
        <v>48.574634552002</v>
      </c>
      <c r="H9" s="120">
        <v>484.467214562832</v>
      </c>
      <c r="I9" s="126">
        <v>-46.8548208574947</v>
      </c>
      <c r="J9" s="127">
        <v>96.016</v>
      </c>
      <c r="K9" s="130">
        <v>25.78</v>
      </c>
      <c r="L9" s="139">
        <v>25.3974223718185</v>
      </c>
      <c r="M9" s="130">
        <v>-468.1459642623</v>
      </c>
      <c r="N9" s="140">
        <v>22.5413640077751</v>
      </c>
      <c r="O9" s="141">
        <v>18.8733050921909</v>
      </c>
      <c r="P9" s="84"/>
    </row>
    <row r="10" ht="13.95" customHeight="1" spans="1:16">
      <c r="A10" s="28">
        <v>4</v>
      </c>
      <c r="B10" s="119">
        <v>16.9032821655273</v>
      </c>
      <c r="C10" s="119">
        <v>16.5042304992676</v>
      </c>
      <c r="D10" s="120">
        <v>39.8952222350227</v>
      </c>
      <c r="E10" s="121">
        <v>23.57397193449</v>
      </c>
      <c r="F10" s="119">
        <v>0</v>
      </c>
      <c r="G10" s="119">
        <v>48.4684295654297</v>
      </c>
      <c r="H10" s="120">
        <v>483.407961426048</v>
      </c>
      <c r="I10" s="126">
        <v>-1.05925313678415</v>
      </c>
      <c r="J10" s="127">
        <v>0</v>
      </c>
      <c r="K10" s="130">
        <v>0</v>
      </c>
      <c r="L10" s="139">
        <v>22.5147187977059</v>
      </c>
      <c r="M10" s="130">
        <v>-443.512739191026</v>
      </c>
      <c r="N10" s="140">
        <v>22.3619624128075</v>
      </c>
      <c r="O10" s="141">
        <v>18.8093559718164</v>
      </c>
      <c r="P10" s="84"/>
    </row>
    <row r="11" ht="13.95" customHeight="1" spans="1:16">
      <c r="A11" s="28">
        <v>5</v>
      </c>
      <c r="B11" s="119">
        <v>13.0055646896362</v>
      </c>
      <c r="C11" s="119">
        <v>12.6284732818604</v>
      </c>
      <c r="D11" s="120">
        <v>30.6081543454369</v>
      </c>
      <c r="E11" s="121">
        <v>-9.28706788958578</v>
      </c>
      <c r="F11" s="119">
        <v>0</v>
      </c>
      <c r="G11" s="119">
        <v>48.642707824707</v>
      </c>
      <c r="H11" s="120">
        <v>485.146154695224</v>
      </c>
      <c r="I11" s="126">
        <v>1.73819326917555</v>
      </c>
      <c r="J11" s="127">
        <v>32.062</v>
      </c>
      <c r="K11" s="130">
        <v>0</v>
      </c>
      <c r="L11" s="139">
        <v>24.5131253795898</v>
      </c>
      <c r="M11" s="130">
        <v>-454.538000349787</v>
      </c>
      <c r="N11" s="140">
        <v>22.5878221222186</v>
      </c>
      <c r="O11" s="141">
        <v>19.1603317041893</v>
      </c>
      <c r="P11" s="84"/>
    </row>
    <row r="12" ht="13.95" customHeight="1" spans="1:16">
      <c r="A12" s="28">
        <v>6</v>
      </c>
      <c r="B12" s="119">
        <v>17.6658706665039</v>
      </c>
      <c r="C12" s="119">
        <v>17.055908203125</v>
      </c>
      <c r="D12" s="120">
        <v>41.453727522497</v>
      </c>
      <c r="E12" s="121">
        <v>10.8455731770601</v>
      </c>
      <c r="F12" s="119">
        <v>0</v>
      </c>
      <c r="G12" s="119">
        <v>48.6022109985352</v>
      </c>
      <c r="H12" s="120">
        <v>484.742252849022</v>
      </c>
      <c r="I12" s="126">
        <v>-0.403901846201677</v>
      </c>
      <c r="J12" s="127">
        <v>58.111</v>
      </c>
      <c r="K12" s="130">
        <v>25.99</v>
      </c>
      <c r="L12" s="139">
        <v>42.5626713308584</v>
      </c>
      <c r="M12" s="130">
        <v>-443.288525326525</v>
      </c>
      <c r="N12" s="140">
        <v>42.0261045197265</v>
      </c>
      <c r="O12" s="141">
        <v>35.5667175721356</v>
      </c>
      <c r="P12" s="84"/>
    </row>
    <row r="13" ht="13.95" customHeight="1" spans="1:16">
      <c r="A13" s="28">
        <v>7</v>
      </c>
      <c r="B13" s="119">
        <v>12.8037157058716</v>
      </c>
      <c r="C13" s="119">
        <v>12.1247978210449</v>
      </c>
      <c r="D13" s="120">
        <v>29.7481506530563</v>
      </c>
      <c r="E13" s="121">
        <v>-11.7055768694406</v>
      </c>
      <c r="F13" s="119">
        <v>0</v>
      </c>
      <c r="G13" s="119">
        <v>47.6728744506836</v>
      </c>
      <c r="H13" s="120">
        <v>475.473359878822</v>
      </c>
      <c r="I13" s="126">
        <v>-9.26889297019994</v>
      </c>
      <c r="J13" s="127">
        <v>96.023</v>
      </c>
      <c r="K13" s="130">
        <v>26.47</v>
      </c>
      <c r="L13" s="139">
        <v>48.5785301603594</v>
      </c>
      <c r="M13" s="130">
        <v>-445.725209225766</v>
      </c>
      <c r="N13" s="140">
        <v>45.547867681119</v>
      </c>
      <c r="O13" s="141">
        <v>37.4161266216372</v>
      </c>
      <c r="P13" s="84"/>
    </row>
    <row r="14" ht="13.95" customHeight="1" spans="1:16">
      <c r="A14" s="28">
        <v>8</v>
      </c>
      <c r="B14" s="119">
        <v>29.8155727386475</v>
      </c>
      <c r="C14" s="119">
        <v>29.2153949737549</v>
      </c>
      <c r="D14" s="120">
        <v>70.5006380356687</v>
      </c>
      <c r="E14" s="121">
        <v>40.7524873826124</v>
      </c>
      <c r="F14" s="119">
        <v>0</v>
      </c>
      <c r="G14" s="119">
        <v>47.6308746337891</v>
      </c>
      <c r="H14" s="120">
        <v>475.054467704116</v>
      </c>
      <c r="I14" s="126">
        <v>-0.418892174706059</v>
      </c>
      <c r="J14" s="127">
        <v>32.054</v>
      </c>
      <c r="K14" s="130">
        <v>26.24</v>
      </c>
      <c r="L14" s="139">
        <v>46.1475952079063</v>
      </c>
      <c r="M14" s="130">
        <v>-404.553829668447</v>
      </c>
      <c r="N14" s="140">
        <v>44.6638148120993</v>
      </c>
      <c r="O14" s="141">
        <v>36.9036417136462</v>
      </c>
      <c r="P14" s="84"/>
    </row>
    <row r="15" ht="13.95" customHeight="1" spans="1:16">
      <c r="A15" s="28">
        <v>9</v>
      </c>
      <c r="B15" s="119">
        <v>45.9009895324707</v>
      </c>
      <c r="C15" s="119">
        <v>45.4474411010742</v>
      </c>
      <c r="D15" s="120">
        <v>109.12411213239</v>
      </c>
      <c r="E15" s="121">
        <v>38.623474096721</v>
      </c>
      <c r="F15" s="119">
        <v>0</v>
      </c>
      <c r="G15" s="119">
        <v>47.6903762817383</v>
      </c>
      <c r="H15" s="120">
        <v>475.647917308209</v>
      </c>
      <c r="I15" s="126">
        <v>0.593449604093223</v>
      </c>
      <c r="J15" s="127">
        <v>32.051</v>
      </c>
      <c r="K15" s="130">
        <v>26.19</v>
      </c>
      <c r="L15" s="139">
        <v>45.0779237008143</v>
      </c>
      <c r="M15" s="130">
        <v>-366.523805175819</v>
      </c>
      <c r="N15" s="140">
        <v>43.5739635301825</v>
      </c>
      <c r="O15" s="141">
        <v>36.1920932829558</v>
      </c>
      <c r="P15" s="84"/>
    </row>
    <row r="16" ht="13.95" customHeight="1" spans="1:16">
      <c r="A16" s="28">
        <v>10</v>
      </c>
      <c r="B16" s="119">
        <v>35.0253524780273</v>
      </c>
      <c r="C16" s="119">
        <v>34.4762344360352</v>
      </c>
      <c r="D16" s="120">
        <v>83.0145582900842</v>
      </c>
      <c r="E16" s="121">
        <v>-26.1095538423055</v>
      </c>
      <c r="F16" s="119">
        <v>0</v>
      </c>
      <c r="G16" s="119">
        <v>47.6935119628906</v>
      </c>
      <c r="H16" s="120">
        <v>475.679191546866</v>
      </c>
      <c r="I16" s="126">
        <v>0.0312742386564651</v>
      </c>
      <c r="J16" s="127">
        <v>96.017</v>
      </c>
      <c r="K16" s="130">
        <v>25.93</v>
      </c>
      <c r="L16" s="139">
        <v>44.0087203963509</v>
      </c>
      <c r="M16" s="130">
        <v>-392.664633256781</v>
      </c>
      <c r="N16" s="140">
        <v>40.6442015554955</v>
      </c>
      <c r="O16" s="141">
        <v>33.5483249734764</v>
      </c>
      <c r="P16" s="84"/>
    </row>
    <row r="17" ht="13.95" customHeight="1" spans="1:16">
      <c r="A17" s="28">
        <v>11</v>
      </c>
      <c r="B17" s="119">
        <v>25.4917449951172</v>
      </c>
      <c r="C17" s="119">
        <v>25.1546459197998</v>
      </c>
      <c r="D17" s="120">
        <v>60.4969563435449</v>
      </c>
      <c r="E17" s="121">
        <v>-22.5176019465393</v>
      </c>
      <c r="F17" s="119">
        <v>0</v>
      </c>
      <c r="G17" s="119">
        <v>52.1160430908203</v>
      </c>
      <c r="H17" s="120">
        <v>519.788042938671</v>
      </c>
      <c r="I17" s="126">
        <v>44.1088513918055</v>
      </c>
      <c r="J17" s="127">
        <v>0</v>
      </c>
      <c r="K17" s="130">
        <v>0</v>
      </c>
      <c r="L17" s="139">
        <v>21.5912494452662</v>
      </c>
      <c r="M17" s="130">
        <v>-459.291086595126</v>
      </c>
      <c r="N17" s="140">
        <v>22.5632207348438</v>
      </c>
      <c r="O17" s="141">
        <v>17.4830415796359</v>
      </c>
      <c r="P17" s="84"/>
    </row>
    <row r="18" ht="13.95" customHeight="1" spans="1:16">
      <c r="A18" s="28">
        <v>12</v>
      </c>
      <c r="B18" s="119">
        <v>8.76615524291992</v>
      </c>
      <c r="C18" s="119">
        <v>8.43168258666992</v>
      </c>
      <c r="D18" s="120">
        <v>20.5303776859849</v>
      </c>
      <c r="E18" s="121">
        <v>-39.9665786575601</v>
      </c>
      <c r="F18" s="119">
        <v>0</v>
      </c>
      <c r="G18" s="119">
        <v>48.3983268737793</v>
      </c>
      <c r="H18" s="120">
        <v>482.708780545524</v>
      </c>
      <c r="I18" s="126">
        <v>-37.0792623931474</v>
      </c>
      <c r="J18" s="127">
        <v>96.024</v>
      </c>
      <c r="K18" s="130">
        <v>0</v>
      </c>
      <c r="L18" s="139">
        <v>18.9781589492926</v>
      </c>
      <c r="M18" s="130">
        <v>-462.178402859539</v>
      </c>
      <c r="N18" s="140">
        <v>19.2324815992213</v>
      </c>
      <c r="O18" s="141">
        <v>16.1260419739759</v>
      </c>
      <c r="P18" s="84"/>
    </row>
    <row r="19" ht="13.95" customHeight="1" spans="1:16">
      <c r="A19" s="28">
        <v>13</v>
      </c>
      <c r="B19" s="119">
        <v>17.429859161377</v>
      </c>
      <c r="C19" s="119">
        <v>17.0972537994385</v>
      </c>
      <c r="D19" s="120">
        <v>41.2367417126887</v>
      </c>
      <c r="E19" s="121">
        <v>20.7063640267038</v>
      </c>
      <c r="F19" s="119">
        <v>0</v>
      </c>
      <c r="G19" s="119">
        <v>48.3853073120117</v>
      </c>
      <c r="H19" s="120">
        <v>482.578927776017</v>
      </c>
      <c r="I19" s="126">
        <v>-0.129852769507124</v>
      </c>
      <c r="J19" s="127">
        <v>26.047</v>
      </c>
      <c r="K19" s="130">
        <v>26.36</v>
      </c>
      <c r="L19" s="139">
        <v>20.2635112571967</v>
      </c>
      <c r="M19" s="130">
        <v>-441.342186063328</v>
      </c>
      <c r="N19" s="140">
        <v>19.4276894746156</v>
      </c>
      <c r="O19" s="141">
        <v>16.4927287839427</v>
      </c>
      <c r="P19" s="84"/>
    </row>
    <row r="20" ht="13.95" customHeight="1" spans="1:16">
      <c r="A20" s="28">
        <v>14</v>
      </c>
      <c r="B20" s="119">
        <v>25.5644283294678</v>
      </c>
      <c r="C20" s="119">
        <v>25.2163600921631</v>
      </c>
      <c r="D20" s="120">
        <v>60.6569265548825</v>
      </c>
      <c r="E20" s="121">
        <v>19.4201848421939</v>
      </c>
      <c r="F20" s="119">
        <v>0</v>
      </c>
      <c r="G20" s="119">
        <v>48.5400657653809</v>
      </c>
      <c r="H20" s="120">
        <v>484.122437007229</v>
      </c>
      <c r="I20" s="126">
        <v>1.54350923121268</v>
      </c>
      <c r="J20" s="127">
        <v>26.052</v>
      </c>
      <c r="K20" s="130">
        <v>25.56</v>
      </c>
      <c r="L20" s="139">
        <v>21.4556940734066</v>
      </c>
      <c r="M20" s="130">
        <v>-423.465510452347</v>
      </c>
      <c r="N20" s="140">
        <v>18.9362562066643</v>
      </c>
      <c r="O20" s="141">
        <v>15.642238223982</v>
      </c>
      <c r="P20" s="84"/>
    </row>
    <row r="21" ht="13.95" customHeight="1" spans="1:16">
      <c r="A21" s="28">
        <v>15</v>
      </c>
      <c r="B21" s="119">
        <v>29.380298614502</v>
      </c>
      <c r="C21" s="119">
        <v>29.072681427002</v>
      </c>
      <c r="D21" s="120">
        <v>69.826487876515</v>
      </c>
      <c r="E21" s="121">
        <v>9.16956132163246</v>
      </c>
      <c r="F21" s="119">
        <v>0</v>
      </c>
      <c r="G21" s="119">
        <v>48.6119155883789</v>
      </c>
      <c r="H21" s="120">
        <v>484.839043193477</v>
      </c>
      <c r="I21" s="126">
        <v>0.71660618624793</v>
      </c>
      <c r="J21" s="127">
        <v>32.054</v>
      </c>
      <c r="K21" s="130">
        <v>26.29</v>
      </c>
      <c r="L21" s="139">
        <v>15.6501675078804</v>
      </c>
      <c r="M21" s="130">
        <v>-415.012555316962</v>
      </c>
      <c r="N21" s="140">
        <v>14.5773415594437</v>
      </c>
      <c r="O21" s="141">
        <v>12.3049304759327</v>
      </c>
      <c r="P21" s="84"/>
    </row>
    <row r="22" ht="13.95" customHeight="1" spans="1:16">
      <c r="A22" s="28">
        <v>16</v>
      </c>
      <c r="B22" s="119">
        <v>43.0974082946777</v>
      </c>
      <c r="C22" s="119">
        <v>42.8575096130371</v>
      </c>
      <c r="D22" s="120">
        <v>102.69158518185</v>
      </c>
      <c r="E22" s="121">
        <v>32.8650973053355</v>
      </c>
      <c r="F22" s="119">
        <v>0</v>
      </c>
      <c r="G22" s="119">
        <v>48.6179695129395</v>
      </c>
      <c r="H22" s="120">
        <v>484.899423019205</v>
      </c>
      <c r="I22" s="126">
        <v>0.0603798257274093</v>
      </c>
      <c r="J22" s="127">
        <v>0</v>
      </c>
      <c r="K22" s="130">
        <v>26.11</v>
      </c>
      <c r="L22" s="139">
        <v>6.81547713106286</v>
      </c>
      <c r="M22" s="130">
        <v>-382.207837837354</v>
      </c>
      <c r="N22" s="140">
        <v>5.18151971287747</v>
      </c>
      <c r="O22" s="141">
        <v>6.16648244912064</v>
      </c>
      <c r="P22" s="84"/>
    </row>
    <row r="23" ht="13.95" customHeight="1" spans="1:16">
      <c r="A23" s="28">
        <v>17</v>
      </c>
      <c r="B23" s="119">
        <v>23.0852127075195</v>
      </c>
      <c r="C23" s="119">
        <v>22.8646354675293</v>
      </c>
      <c r="D23" s="120">
        <v>54.8917508279317</v>
      </c>
      <c r="E23" s="121">
        <v>-47.7998343539187</v>
      </c>
      <c r="F23" s="119">
        <v>0</v>
      </c>
      <c r="G23" s="119">
        <v>53.4054298400879</v>
      </c>
      <c r="H23" s="120">
        <v>532.647956609111</v>
      </c>
      <c r="I23" s="126">
        <v>47.7485335899059</v>
      </c>
      <c r="J23" s="127">
        <v>26.059</v>
      </c>
      <c r="K23" s="130">
        <v>25.81</v>
      </c>
      <c r="L23" s="139">
        <v>0.197699235987223</v>
      </c>
      <c r="M23" s="130">
        <v>-477.756205781179</v>
      </c>
      <c r="N23" s="140">
        <v>1.35992192658839</v>
      </c>
      <c r="O23" s="141">
        <v>5.11071066785214</v>
      </c>
      <c r="P23" s="84"/>
    </row>
    <row r="24" ht="13.95" customHeight="1" spans="1:16">
      <c r="A24" s="28">
        <v>18</v>
      </c>
      <c r="B24" s="119">
        <v>24.4113807678223</v>
      </c>
      <c r="C24" s="119">
        <v>24.141206741333</v>
      </c>
      <c r="D24" s="120">
        <v>57.9988979150126</v>
      </c>
      <c r="E24" s="121">
        <v>3.10714708708092</v>
      </c>
      <c r="F24" s="119">
        <v>0</v>
      </c>
      <c r="G24" s="119">
        <v>53.4436874389648</v>
      </c>
      <c r="H24" s="120">
        <v>533.029525148632</v>
      </c>
      <c r="I24" s="126">
        <v>0.38156853952114</v>
      </c>
      <c r="J24" s="127">
        <v>0</v>
      </c>
      <c r="K24" s="130">
        <v>0</v>
      </c>
      <c r="L24" s="139">
        <v>3.48871562660206</v>
      </c>
      <c r="M24" s="130">
        <v>-475.030627233619</v>
      </c>
      <c r="N24" s="140">
        <v>0.973662094099742</v>
      </c>
      <c r="O24" s="141">
        <v>5.47495264324994</v>
      </c>
      <c r="P24" s="84"/>
    </row>
    <row r="25" ht="13.95" customHeight="1" spans="1:16">
      <c r="A25" s="28">
        <v>19</v>
      </c>
      <c r="B25" s="119">
        <v>30.0585784912109</v>
      </c>
      <c r="C25" s="119">
        <v>25.1821384429932</v>
      </c>
      <c r="D25" s="120">
        <v>65.7310252145157</v>
      </c>
      <c r="E25" s="121">
        <v>7.73212729950302</v>
      </c>
      <c r="F25" s="119">
        <v>0</v>
      </c>
      <c r="G25" s="119">
        <v>53.5038566589355</v>
      </c>
      <c r="H25" s="120">
        <v>533.629632893558</v>
      </c>
      <c r="I25" s="126">
        <v>0.60010774492639</v>
      </c>
      <c r="J25" s="127">
        <v>0</v>
      </c>
      <c r="K25" s="130">
        <v>0</v>
      </c>
      <c r="L25" s="139">
        <v>8.33223504442941</v>
      </c>
      <c r="M25" s="130">
        <v>-467.898607679043</v>
      </c>
      <c r="N25" s="140">
        <v>6.51714012423461</v>
      </c>
      <c r="O25" s="141">
        <v>8.83648439785068</v>
      </c>
      <c r="P25" s="84"/>
    </row>
    <row r="26" ht="13.95" customHeight="1" spans="1:16">
      <c r="A26" s="28">
        <v>20</v>
      </c>
      <c r="B26" s="119">
        <v>7.49484968185425</v>
      </c>
      <c r="C26" s="119">
        <v>6.40282297134399</v>
      </c>
      <c r="D26" s="120">
        <v>16.5444543838876</v>
      </c>
      <c r="E26" s="121">
        <v>-49.1865708306281</v>
      </c>
      <c r="F26" s="119">
        <v>0</v>
      </c>
      <c r="G26" s="119">
        <v>51.141300201416</v>
      </c>
      <c r="H26" s="120">
        <v>510.066282252256</v>
      </c>
      <c r="I26" s="126">
        <v>-23.5633506413019</v>
      </c>
      <c r="J26" s="127">
        <v>116.066</v>
      </c>
      <c r="K26" s="130">
        <v>26.14</v>
      </c>
      <c r="L26" s="139">
        <v>17.17607852807</v>
      </c>
      <c r="M26" s="130">
        <v>-493.521827868369</v>
      </c>
      <c r="N26" s="140">
        <v>15.1651067914285</v>
      </c>
      <c r="O26" s="141">
        <v>13.6010882578472</v>
      </c>
      <c r="P26" s="84"/>
    </row>
    <row r="27" ht="13.95" customHeight="1" spans="1:16">
      <c r="A27" s="28">
        <v>21</v>
      </c>
      <c r="B27" s="119">
        <v>25.2139720916748</v>
      </c>
      <c r="C27" s="119">
        <v>24.8855457305908</v>
      </c>
      <c r="D27" s="120">
        <v>59.844001476225</v>
      </c>
      <c r="E27" s="121">
        <v>43.2995470923374</v>
      </c>
      <c r="F27" s="119">
        <v>0</v>
      </c>
      <c r="G27" s="119">
        <v>51.1424789428711</v>
      </c>
      <c r="H27" s="120">
        <v>510.078038626642</v>
      </c>
      <c r="I27" s="126">
        <v>0.0117563743854134</v>
      </c>
      <c r="J27" s="127">
        <v>0</v>
      </c>
      <c r="K27" s="130">
        <v>25.76</v>
      </c>
      <c r="L27" s="139">
        <v>17.5513034667228</v>
      </c>
      <c r="M27" s="130">
        <v>-450.234037150417</v>
      </c>
      <c r="N27" s="140">
        <v>15.9041643843277</v>
      </c>
      <c r="O27" s="141">
        <v>13.6796662242134</v>
      </c>
      <c r="P27" s="84"/>
    </row>
    <row r="28" ht="13.95" customHeight="1" spans="1:16">
      <c r="A28" s="28">
        <v>22</v>
      </c>
      <c r="B28" s="119">
        <v>17.9637889862061</v>
      </c>
      <c r="C28" s="119">
        <v>17.6170215606689</v>
      </c>
      <c r="D28" s="120">
        <v>42.4949777336313</v>
      </c>
      <c r="E28" s="121">
        <v>-17.3490237425938</v>
      </c>
      <c r="F28" s="119">
        <v>0</v>
      </c>
      <c r="G28" s="119">
        <v>51.1743354797363</v>
      </c>
      <c r="H28" s="120">
        <v>510.395765107202</v>
      </c>
      <c r="I28" s="126">
        <v>0.317726480560509</v>
      </c>
      <c r="J28" s="127">
        <v>57.591</v>
      </c>
      <c r="K28" s="130">
        <v>25.85</v>
      </c>
      <c r="L28" s="139">
        <v>14.7097027379668</v>
      </c>
      <c r="M28" s="130">
        <v>-467.900787373571</v>
      </c>
      <c r="N28" s="140">
        <v>14.7044567282051</v>
      </c>
      <c r="O28" s="141">
        <v>12.7505859565621</v>
      </c>
      <c r="P28" s="84"/>
    </row>
    <row r="29" ht="13.95" customHeight="1" spans="1:16">
      <c r="A29" s="28">
        <v>23</v>
      </c>
      <c r="B29" s="119">
        <v>22.2133407592773</v>
      </c>
      <c r="C29" s="119">
        <v>21.8614501953125</v>
      </c>
      <c r="D29" s="120">
        <v>52.6439053620902</v>
      </c>
      <c r="E29" s="121">
        <v>10.1489276284589</v>
      </c>
      <c r="F29" s="119">
        <v>0</v>
      </c>
      <c r="G29" s="119">
        <v>51.0756988525391</v>
      </c>
      <c r="H29" s="120">
        <v>509.411996264207</v>
      </c>
      <c r="I29" s="126">
        <v>-0.983768842995119</v>
      </c>
      <c r="J29" s="127">
        <v>31.793</v>
      </c>
      <c r="K29" s="130">
        <v>25.85</v>
      </c>
      <c r="L29" s="139">
        <v>15.1081587854638</v>
      </c>
      <c r="M29" s="130">
        <v>-456.768090902117</v>
      </c>
      <c r="N29" s="140">
        <v>15.7124244102375</v>
      </c>
      <c r="O29" s="141">
        <v>13.6266113714812</v>
      </c>
      <c r="P29" s="84"/>
    </row>
    <row r="30" ht="13.95" customHeight="1" spans="1:16">
      <c r="A30" s="28">
        <v>24</v>
      </c>
      <c r="B30" s="119">
        <v>34.8467140197754</v>
      </c>
      <c r="C30" s="119">
        <v>34.1050834655762</v>
      </c>
      <c r="D30" s="120">
        <v>82.3467922261364</v>
      </c>
      <c r="E30" s="121">
        <v>29.7028868640462</v>
      </c>
      <c r="F30" s="119">
        <v>0</v>
      </c>
      <c r="G30" s="119">
        <v>51.0446281433105</v>
      </c>
      <c r="H30" s="120">
        <v>509.10210736657</v>
      </c>
      <c r="I30" s="126">
        <v>-0.309888897636824</v>
      </c>
      <c r="J30" s="127">
        <v>0</v>
      </c>
      <c r="K30" s="130">
        <v>0</v>
      </c>
      <c r="L30" s="139">
        <v>29.3929979664094</v>
      </c>
      <c r="M30" s="130">
        <v>-426.755315140434</v>
      </c>
      <c r="N30" s="140">
        <v>28.8239099935888</v>
      </c>
      <c r="O30" s="141">
        <v>25.4131114919293</v>
      </c>
      <c r="P30" s="84"/>
    </row>
    <row r="31" ht="13.95" customHeight="1" spans="1:16">
      <c r="A31" s="28">
        <v>25</v>
      </c>
      <c r="B31" s="119">
        <v>10.7686567306519</v>
      </c>
      <c r="C31" s="119">
        <v>7.86785507202148</v>
      </c>
      <c r="D31" s="120">
        <v>22.1049263322085</v>
      </c>
      <c r="E31" s="121">
        <v>-60.241865893928</v>
      </c>
      <c r="F31" s="119">
        <v>0</v>
      </c>
      <c r="G31" s="119">
        <v>52.9374122619629</v>
      </c>
      <c r="H31" s="120">
        <v>527.980105280287</v>
      </c>
      <c r="I31" s="126">
        <v>18.8779979137172</v>
      </c>
      <c r="J31" s="127">
        <v>96.015</v>
      </c>
      <c r="K31" s="130">
        <v>0</v>
      </c>
      <c r="L31" s="139">
        <v>54.6511320197892</v>
      </c>
      <c r="M31" s="130">
        <v>-505.875178948079</v>
      </c>
      <c r="N31" s="140">
        <v>54.5242311722753</v>
      </c>
      <c r="O31" s="141">
        <v>45.0017170992632</v>
      </c>
      <c r="P31" s="84"/>
    </row>
    <row r="32" ht="13.95" customHeight="1" spans="1:16">
      <c r="A32" s="28">
        <v>26</v>
      </c>
      <c r="B32" s="119">
        <v>23.3197917938232</v>
      </c>
      <c r="C32" s="119">
        <v>22.634593963623</v>
      </c>
      <c r="D32" s="120">
        <v>54.8710149299887</v>
      </c>
      <c r="E32" s="121">
        <v>32.7660885977802</v>
      </c>
      <c r="F32" s="119">
        <v>0</v>
      </c>
      <c r="G32" s="119">
        <v>52.9659881591797</v>
      </c>
      <c r="H32" s="120">
        <v>528.265111754468</v>
      </c>
      <c r="I32" s="126">
        <v>0.285006474180136</v>
      </c>
      <c r="J32" s="127">
        <v>20.045</v>
      </c>
      <c r="K32" s="130">
        <v>0</v>
      </c>
      <c r="L32" s="139">
        <v>53.0960950719603</v>
      </c>
      <c r="M32" s="130">
        <v>-473.394096824479</v>
      </c>
      <c r="N32" s="140">
        <v>50.6371799314968</v>
      </c>
      <c r="O32" s="141">
        <v>41.4037989993973</v>
      </c>
      <c r="P32" s="84"/>
    </row>
    <row r="33" ht="13.95" customHeight="1" spans="1:16">
      <c r="A33" s="28">
        <v>27</v>
      </c>
      <c r="B33" s="119">
        <v>43.5340957641602</v>
      </c>
      <c r="C33" s="119">
        <v>42.9009170532227</v>
      </c>
      <c r="D33" s="120">
        <v>103.243095644017</v>
      </c>
      <c r="E33" s="121">
        <v>48.3720807140281</v>
      </c>
      <c r="F33" s="119">
        <v>0</v>
      </c>
      <c r="G33" s="119">
        <v>52.9899253845215</v>
      </c>
      <c r="H33" s="120">
        <v>528.503853661487</v>
      </c>
      <c r="I33" s="126">
        <v>0.238741907019175</v>
      </c>
      <c r="J33" s="127">
        <v>26.048</v>
      </c>
      <c r="K33" s="130">
        <v>25.87</v>
      </c>
      <c r="L33" s="139">
        <v>48.7888226210473</v>
      </c>
      <c r="M33" s="130">
        <v>-425.26075801747</v>
      </c>
      <c r="N33" s="140">
        <v>46.8579248039101</v>
      </c>
      <c r="O33" s="141">
        <v>38.0736142166639</v>
      </c>
      <c r="P33" s="84"/>
    </row>
    <row r="34" ht="13.95" customHeight="1" spans="1:16">
      <c r="A34" s="28">
        <v>28</v>
      </c>
      <c r="B34" s="119">
        <v>8.52119445800781</v>
      </c>
      <c r="C34" s="119">
        <v>5.24815559387207</v>
      </c>
      <c r="D34" s="120">
        <v>16.26833630443</v>
      </c>
      <c r="E34" s="121">
        <v>-86.9747593395868</v>
      </c>
      <c r="F34" s="119">
        <v>0</v>
      </c>
      <c r="G34" s="119">
        <v>58.9619026184082</v>
      </c>
      <c r="H34" s="120">
        <v>588.066364066714</v>
      </c>
      <c r="I34" s="126">
        <v>59.5625104052276</v>
      </c>
      <c r="J34" s="127">
        <v>96.016</v>
      </c>
      <c r="K34" s="130">
        <v>26.16</v>
      </c>
      <c r="L34" s="139">
        <v>42.4437510656408</v>
      </c>
      <c r="M34" s="130">
        <v>-571.798027762284</v>
      </c>
      <c r="N34" s="140">
        <v>45.0587770848852</v>
      </c>
      <c r="O34" s="141">
        <v>36.5592575524007</v>
      </c>
      <c r="P34" s="84"/>
    </row>
    <row r="35" ht="13.95" customHeight="1" spans="1:16">
      <c r="A35" s="28">
        <v>29</v>
      </c>
      <c r="B35" s="119">
        <v>10.8305835723877</v>
      </c>
      <c r="C35" s="119">
        <v>10.2079954147339</v>
      </c>
      <c r="D35" s="120">
        <v>25.1033496150002</v>
      </c>
      <c r="E35" s="121">
        <v>8.83501331057017</v>
      </c>
      <c r="F35" s="119">
        <v>0</v>
      </c>
      <c r="G35" s="119">
        <v>55.9379768371582</v>
      </c>
      <c r="H35" s="120">
        <v>557.906736232179</v>
      </c>
      <c r="I35" s="126">
        <v>-30.1596278345351</v>
      </c>
      <c r="J35" s="127">
        <v>96.024</v>
      </c>
      <c r="K35" s="130">
        <v>25.93</v>
      </c>
      <c r="L35" s="139">
        <v>48.7693854760351</v>
      </c>
      <c r="M35" s="130">
        <v>-532.803386617179</v>
      </c>
      <c r="N35" s="140">
        <v>44.8923433150394</v>
      </c>
      <c r="O35" s="141">
        <v>36.5573788678538</v>
      </c>
      <c r="P35" s="84"/>
    </row>
    <row r="36" ht="13.95" customHeight="1" spans="1:16">
      <c r="A36" s="28">
        <v>30</v>
      </c>
      <c r="B36" s="119">
        <v>9.30316352844238</v>
      </c>
      <c r="C36" s="119">
        <v>8.97751808166504</v>
      </c>
      <c r="D36" s="120">
        <v>21.8247339429085</v>
      </c>
      <c r="E36" s="121">
        <v>-3.27861567209174</v>
      </c>
      <c r="F36" s="119">
        <v>0</v>
      </c>
      <c r="G36" s="119">
        <v>51.7603950500488</v>
      </c>
      <c r="H36" s="120">
        <v>516.240927921412</v>
      </c>
      <c r="I36" s="126">
        <v>-41.6658083107674</v>
      </c>
      <c r="J36" s="127">
        <v>96.022</v>
      </c>
      <c r="K36" s="130">
        <v>25.79</v>
      </c>
      <c r="L36" s="139">
        <v>25.2875760171409</v>
      </c>
      <c r="M36" s="130">
        <v>-494.416193978504</v>
      </c>
      <c r="N36" s="140">
        <v>23.757877826771</v>
      </c>
      <c r="O36" s="141">
        <v>18.6739365942399</v>
      </c>
      <c r="P36" s="84"/>
    </row>
    <row r="37" ht="13.95" customHeight="1" spans="1:15">
      <c r="A37" s="28"/>
      <c r="B37" s="25"/>
      <c r="C37" s="25"/>
      <c r="D37" s="26" t="str">
        <f t="shared" ref="D37" si="0">IF(B37="","",$A$3*2.54^3*(B37*138.25*282.5+C37*138*311)/1000000)</f>
        <v/>
      </c>
      <c r="E37" s="27"/>
      <c r="F37" s="25"/>
      <c r="G37" s="25"/>
      <c r="H37" s="26"/>
      <c r="I37" s="63"/>
      <c r="J37" s="64"/>
      <c r="K37" s="138"/>
      <c r="L37" s="66"/>
      <c r="M37" s="67"/>
      <c r="N37" s="87"/>
      <c r="O37" s="150"/>
    </row>
    <row r="38" spans="1:15">
      <c r="A38" s="29" t="s">
        <v>71</v>
      </c>
      <c r="B38" s="30"/>
      <c r="C38" s="30"/>
      <c r="D38" s="30">
        <f>D36</f>
        <v>21.8247339429085</v>
      </c>
      <c r="E38" s="31">
        <f>SUM(E7:E37)</f>
        <v>2.91090191185834</v>
      </c>
      <c r="F38" s="30"/>
      <c r="G38" s="30"/>
      <c r="H38" s="30">
        <f>+H6+I38</f>
        <v>516.240927921412</v>
      </c>
      <c r="I38" s="31">
        <f t="shared" ref="I38:L38" si="1">SUM(I7:I37)</f>
        <v>-145.922211431185</v>
      </c>
      <c r="J38" s="71">
        <f t="shared" si="1"/>
        <v>1522.323</v>
      </c>
      <c r="K38" s="73">
        <f t="shared" si="1"/>
        <v>545.56</v>
      </c>
      <c r="L38" s="73">
        <f t="shared" si="1"/>
        <v>833.751690480674</v>
      </c>
      <c r="M38" s="73">
        <f>D38+H38</f>
        <v>538.06566186432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538.06566186432</v>
      </c>
      <c r="E40" s="39" t="s">
        <v>8</v>
      </c>
      <c r="F40" s="36"/>
      <c r="G40" s="36"/>
      <c r="H40" s="36"/>
      <c r="I40" s="36"/>
      <c r="J40" s="79">
        <f>J38*1000/1.9</f>
        <v>801222.631578948</v>
      </c>
      <c r="K40" s="79">
        <f t="shared" ref="K40:M40" si="2">K38*1000/1.9</f>
        <v>287136.842105263</v>
      </c>
      <c r="L40" s="79">
        <f t="shared" si="2"/>
        <v>438816.679200355</v>
      </c>
      <c r="M40" s="79">
        <f t="shared" si="2"/>
        <v>283192.4536128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0">
        <f>J38*1000</f>
        <v>1522323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3">
    <mergeCell ref="B3:E3"/>
    <mergeCell ref="B4:E4"/>
    <mergeCell ref="F4:I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08661417322835" right="0.708661417322835" top="0.748031496062992" bottom="0.748031496062992" header="0.31496062992126" footer="0.31496062992126"/>
  <pageSetup paperSize="5" scale="61" fitToHeight="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showGridLines="0" zoomScale="70" zoomScaleNormal="70" workbookViewId="0">
      <selection activeCell="B8" sqref="B8:O37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6" width="8.66666666666667" style="1" customWidth="1"/>
    <col min="7" max="7" width="13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77</v>
      </c>
      <c r="B1" s="4"/>
      <c r="C1" s="4"/>
      <c r="D1" s="4"/>
      <c r="E1" s="4"/>
      <c r="F1" s="5">
        <v>500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149">
        <f>APR!B36</f>
        <v>9.30316352844238</v>
      </c>
      <c r="C6" s="149">
        <f>APR!C36</f>
        <v>8.97751808166504</v>
      </c>
      <c r="D6" s="22">
        <f>IF(B6="","",$A$3*2.54^3*(B6*138.25*282.5+C6*138*311)/1000000)</f>
        <v>21.8247339429085</v>
      </c>
      <c r="E6" s="23"/>
      <c r="F6" s="149">
        <f>APR!F36</f>
        <v>0</v>
      </c>
      <c r="G6" s="149">
        <f>APR!G36</f>
        <v>51.7603950500488</v>
      </c>
      <c r="H6" s="22">
        <f>APR!H38</f>
        <v>516.240927921412</v>
      </c>
      <c r="I6" s="57"/>
      <c r="J6" s="246" t="s">
        <v>70</v>
      </c>
      <c r="K6" s="247" t="s">
        <v>70</v>
      </c>
      <c r="L6" s="124"/>
      <c r="M6" s="60">
        <f>IFERROR(D6+H6,"")</f>
        <v>538.06566186432</v>
      </c>
      <c r="N6" s="61"/>
      <c r="O6" s="62"/>
    </row>
    <row r="7" ht="13.95" customHeight="1" spans="1:17">
      <c r="A7" s="24">
        <v>1</v>
      </c>
      <c r="B7" s="94">
        <f>LOOKUP(A7+$F$1,'[2]DCS Data'!$A:$A,'[2]DCS Data'!$Q:$Q)</f>
        <v>17.9515342712402</v>
      </c>
      <c r="C7" s="94">
        <f>LOOKUP(A7+$F$1,'[2]DCS Data'!$A:$A,'[2]DCS Data'!$R:$R)</f>
        <v>17.630464553833</v>
      </c>
      <c r="D7" s="26">
        <f t="shared" ref="D7" si="0">IF(B7="","",$A$3*2.54^3*(B7*138.25*282.5+C7*138*311)/1000000)</f>
        <v>42.4978443316476</v>
      </c>
      <c r="E7" s="27">
        <f t="shared" ref="E7" si="1">IF(SUM(B7:C7)=0,"",D7-D6)</f>
        <v>20.6731103887392</v>
      </c>
      <c r="F7" s="94">
        <f>LOOKUP(A7+$F$1,'[2]DCS Data'!$A:$A,'[2]DCS Data'!$S:$S)</f>
        <v>0</v>
      </c>
      <c r="G7" s="94">
        <f>LOOKUP(A7+$F$1,'[2]DCS Data'!$A:$A,'[2]DCS Data'!$T:$T)</f>
        <v>51.7797775268555</v>
      </c>
      <c r="H7" s="26">
        <f t="shared" ref="H7" si="2">IF(F7="","",$A$3*(F7*390^2+G7*330^2)*2.54^3*PI()/1000000)</f>
        <v>516.434242284689</v>
      </c>
      <c r="I7" s="63">
        <f t="shared" ref="I7" si="3">IF(SUM(F7:G7)=0,"",H7-H6)</f>
        <v>0.193314363277182</v>
      </c>
      <c r="J7" s="64">
        <f>IF(B7="","",LOOKUP($F$1+A7,[3]SU!A:A,[3]SU!C:C))</f>
        <v>0</v>
      </c>
      <c r="K7" s="138">
        <f>IF(B7="","",LOOKUP($F$1+A7,[3]SU!A:A,[3]SU!M:M))</f>
        <v>0</v>
      </c>
      <c r="L7" s="66">
        <f t="shared" ref="L7" si="4">IFERROR(E7+I7+J7-K7,0)</f>
        <v>20.8664247520164</v>
      </c>
      <c r="M7" s="67">
        <f t="shared" ref="M7" si="5">IFERROR(D7+H7,"")</f>
        <v>558.932086616337</v>
      </c>
      <c r="N7" s="111">
        <f>IFERROR(LOOKUP(A7+$F$1,'[2]DCS Data'!$A:$A,'[2]DCS Data'!$W:$W)*3785.4*$A$3/1000000,0)</f>
        <v>19.8253286969639</v>
      </c>
      <c r="O7" s="69">
        <f>IFERROR(LOOKUP(A7+$F$1,'[2]DCS Data'!$A:$A,'[2]DCS Data'!$AA:$AA)*0.86-1.7-(LOOKUP(A7+$F$1,'[2]DCS Data'!$A:$A,'[2]DCS Data'!$J:$J)*3785*0.993*1.36/1000000)*38%*0.308,0)</f>
        <v>16.6979257571625</v>
      </c>
      <c r="P7" s="84"/>
      <c r="Q7" s="84"/>
    </row>
    <row r="8" ht="13.95" customHeight="1" spans="1:17">
      <c r="A8" s="28">
        <v>2</v>
      </c>
      <c r="B8" s="119">
        <v>26.1076164245605</v>
      </c>
      <c r="C8" s="119">
        <v>25.7836875915527</v>
      </c>
      <c r="D8" s="120">
        <v>61.9852091397086</v>
      </c>
      <c r="E8" s="121">
        <v>19.4873648080609</v>
      </c>
      <c r="F8" s="119">
        <v>0</v>
      </c>
      <c r="G8" s="119">
        <v>51.6876907348633</v>
      </c>
      <c r="H8" s="120">
        <v>515.515799314898</v>
      </c>
      <c r="I8" s="126">
        <v>-0.918442969791613</v>
      </c>
      <c r="J8" s="127">
        <v>0</v>
      </c>
      <c r="K8" s="130">
        <v>0</v>
      </c>
      <c r="L8" s="139">
        <v>18.5689218382693</v>
      </c>
      <c r="M8" s="130">
        <v>577.501008454606</v>
      </c>
      <c r="N8" s="140">
        <v>18.869041262996</v>
      </c>
      <c r="O8" s="141">
        <v>16.0683405474392</v>
      </c>
      <c r="P8" s="84"/>
      <c r="Q8" s="84"/>
    </row>
    <row r="9" ht="13.95" customHeight="1" spans="1:17">
      <c r="A9" s="28">
        <v>3</v>
      </c>
      <c r="B9" s="119">
        <v>5.18046998977661</v>
      </c>
      <c r="C9" s="119">
        <v>4.89916229248047</v>
      </c>
      <c r="D9" s="120">
        <v>12.0280290936171</v>
      </c>
      <c r="E9" s="121">
        <v>-49.9571800460915</v>
      </c>
      <c r="F9" s="119">
        <v>0</v>
      </c>
      <c r="G9" s="119">
        <v>55.1168479919434</v>
      </c>
      <c r="H9" s="120">
        <v>549.717070821263</v>
      </c>
      <c r="I9" s="126">
        <v>34.2012715063656</v>
      </c>
      <c r="J9" s="127">
        <v>31.553</v>
      </c>
      <c r="K9" s="130">
        <v>0</v>
      </c>
      <c r="L9" s="139">
        <v>15.7970914602742</v>
      </c>
      <c r="M9" s="130">
        <v>561.74509991488</v>
      </c>
      <c r="N9" s="140">
        <v>17.604282703473</v>
      </c>
      <c r="O9" s="141">
        <v>14.995104479621</v>
      </c>
      <c r="P9" s="84"/>
      <c r="Q9" s="84"/>
    </row>
    <row r="10" ht="13.95" customHeight="1" spans="1:17">
      <c r="A10" s="28">
        <v>4</v>
      </c>
      <c r="B10" s="119">
        <v>16.1638641357422</v>
      </c>
      <c r="C10" s="119">
        <v>7.88869190216064</v>
      </c>
      <c r="D10" s="120">
        <v>28.2738315474147</v>
      </c>
      <c r="E10" s="121">
        <v>16.2458024537976</v>
      </c>
      <c r="F10" s="119">
        <v>0</v>
      </c>
      <c r="G10" s="119">
        <v>55.3348197937012</v>
      </c>
      <c r="H10" s="120">
        <v>551.891048919602</v>
      </c>
      <c r="I10" s="126">
        <v>2.17397809833847</v>
      </c>
      <c r="J10" s="127">
        <v>26.038</v>
      </c>
      <c r="K10" s="130">
        <v>26.06</v>
      </c>
      <c r="L10" s="139">
        <v>18.3977805521361</v>
      </c>
      <c r="M10" s="130">
        <v>580.164880467016</v>
      </c>
      <c r="N10" s="140">
        <v>15.769636942243</v>
      </c>
      <c r="O10" s="141">
        <v>13.7069164091519</v>
      </c>
      <c r="P10" s="84"/>
      <c r="Q10" s="84"/>
    </row>
    <row r="11" ht="13.95" customHeight="1" spans="1:17">
      <c r="A11" s="28">
        <v>5</v>
      </c>
      <c r="B11" s="119">
        <v>23.0823841094971</v>
      </c>
      <c r="C11" s="119">
        <v>22.7529582977295</v>
      </c>
      <c r="D11" s="120">
        <v>54.7488030587638</v>
      </c>
      <c r="E11" s="121">
        <v>26.4749715113491</v>
      </c>
      <c r="F11" s="119">
        <v>0</v>
      </c>
      <c r="G11" s="119">
        <v>53.607738494873</v>
      </c>
      <c r="H11" s="120">
        <v>534.665715700243</v>
      </c>
      <c r="I11" s="126">
        <v>-17.225333219359</v>
      </c>
      <c r="J11" s="127">
        <v>32.05</v>
      </c>
      <c r="K11" s="130">
        <v>25.75</v>
      </c>
      <c r="L11" s="139">
        <v>15.5496382919901</v>
      </c>
      <c r="M11" s="130">
        <v>589.414518759006</v>
      </c>
      <c r="N11" s="140">
        <v>15.4709324047132</v>
      </c>
      <c r="O11" s="141">
        <v>13.5417820892321</v>
      </c>
      <c r="P11" s="84"/>
      <c r="Q11" s="84"/>
    </row>
    <row r="12" ht="13.95" customHeight="1" spans="1:17">
      <c r="A12" s="28">
        <v>6</v>
      </c>
      <c r="B12" s="119">
        <v>16.2775554656982</v>
      </c>
      <c r="C12" s="119">
        <v>15.9558038711548</v>
      </c>
      <c r="D12" s="120">
        <v>38.496611681428</v>
      </c>
      <c r="E12" s="121">
        <v>-16.2521913773358</v>
      </c>
      <c r="F12" s="119">
        <v>0</v>
      </c>
      <c r="G12" s="119">
        <v>53.6540145874023</v>
      </c>
      <c r="H12" s="120">
        <v>535.1272580228</v>
      </c>
      <c r="I12" s="126">
        <v>0.461542322557648</v>
      </c>
      <c r="J12" s="127">
        <v>32.055</v>
      </c>
      <c r="K12" s="130">
        <v>0</v>
      </c>
      <c r="L12" s="139">
        <v>16.2643509452219</v>
      </c>
      <c r="M12" s="130">
        <v>573.623869704228</v>
      </c>
      <c r="N12" s="140">
        <v>16.0009885825805</v>
      </c>
      <c r="O12" s="141">
        <v>14.1900492230989</v>
      </c>
      <c r="P12" s="84"/>
      <c r="Q12" s="84"/>
    </row>
    <row r="13" ht="13.95" customHeight="1" spans="1:17">
      <c r="A13" s="28">
        <v>7</v>
      </c>
      <c r="B13" s="119">
        <v>23.2166709899902</v>
      </c>
      <c r="C13" s="119">
        <v>22.8924407958984</v>
      </c>
      <c r="D13" s="120">
        <v>55.0762148260439</v>
      </c>
      <c r="E13" s="121">
        <v>16.5796031446159</v>
      </c>
      <c r="F13" s="119">
        <v>0</v>
      </c>
      <c r="G13" s="119">
        <v>53.7872581481934</v>
      </c>
      <c r="H13" s="120">
        <v>536.456184886589</v>
      </c>
      <c r="I13" s="126">
        <v>1.3289268637883</v>
      </c>
      <c r="J13" s="127">
        <v>26.056</v>
      </c>
      <c r="K13" s="130">
        <v>25.73</v>
      </c>
      <c r="L13" s="139">
        <v>18.2345300084042</v>
      </c>
      <c r="M13" s="130">
        <v>591.532399712633</v>
      </c>
      <c r="N13" s="140">
        <v>16.2132213134388</v>
      </c>
      <c r="O13" s="141">
        <v>14.4243176977469</v>
      </c>
      <c r="P13" s="84"/>
      <c r="Q13" s="84"/>
    </row>
    <row r="14" ht="13.95" customHeight="1" spans="1:17">
      <c r="A14" s="28">
        <v>8</v>
      </c>
      <c r="B14" s="119">
        <v>41.0773773193359</v>
      </c>
      <c r="C14" s="119">
        <v>40.7618408203125</v>
      </c>
      <c r="D14" s="120">
        <v>97.7695940262185</v>
      </c>
      <c r="E14" s="121">
        <v>42.6933792001746</v>
      </c>
      <c r="F14" s="119">
        <v>0</v>
      </c>
      <c r="G14" s="119">
        <v>53.8189468383789</v>
      </c>
      <c r="H14" s="120">
        <v>536.772237320311</v>
      </c>
      <c r="I14" s="126">
        <v>0.316052433722462</v>
      </c>
      <c r="J14" s="127">
        <v>0</v>
      </c>
      <c r="K14" s="130">
        <v>26.18</v>
      </c>
      <c r="L14" s="139">
        <v>16.829431633897</v>
      </c>
      <c r="M14" s="130">
        <v>634.54183134653</v>
      </c>
      <c r="N14" s="140">
        <v>15.186603826953</v>
      </c>
      <c r="O14" s="141">
        <v>13.5497475091234</v>
      </c>
      <c r="P14" s="84"/>
      <c r="Q14" s="84"/>
    </row>
    <row r="15" ht="13.95" customHeight="1" spans="1:17">
      <c r="A15" s="28">
        <v>9</v>
      </c>
      <c r="B15" s="119">
        <v>8.47565841674805</v>
      </c>
      <c r="C15" s="119">
        <v>8.15832328796387</v>
      </c>
      <c r="D15" s="120">
        <v>19.8576068370452</v>
      </c>
      <c r="E15" s="121">
        <v>-77.9119871891732</v>
      </c>
      <c r="F15" s="119">
        <v>0</v>
      </c>
      <c r="G15" s="119">
        <v>56.6969985961914</v>
      </c>
      <c r="H15" s="120">
        <v>565.476966266494</v>
      </c>
      <c r="I15" s="126">
        <v>28.7047289461825</v>
      </c>
      <c r="J15" s="127">
        <v>96.022</v>
      </c>
      <c r="K15" s="130">
        <v>32.14</v>
      </c>
      <c r="L15" s="139">
        <v>14.6747417570093</v>
      </c>
      <c r="M15" s="130">
        <v>585.334573103539</v>
      </c>
      <c r="N15" s="140">
        <v>15.2488548287552</v>
      </c>
      <c r="O15" s="141">
        <v>13.5873146998692</v>
      </c>
      <c r="P15" s="84"/>
      <c r="Q15" s="84"/>
    </row>
    <row r="16" ht="13.95" customHeight="1" spans="1:17">
      <c r="A16" s="28">
        <v>10</v>
      </c>
      <c r="B16" s="119">
        <v>15.4182844161987</v>
      </c>
      <c r="C16" s="119">
        <v>15.0855808258057</v>
      </c>
      <c r="D16" s="120">
        <v>36.4294716978505</v>
      </c>
      <c r="E16" s="121">
        <v>16.5718648608052</v>
      </c>
      <c r="F16" s="119">
        <v>0</v>
      </c>
      <c r="G16" s="119">
        <v>56.5807266235352</v>
      </c>
      <c r="H16" s="120">
        <v>564.317308365945</v>
      </c>
      <c r="I16" s="126">
        <v>-1.15965790054884</v>
      </c>
      <c r="J16" s="127">
        <v>0</v>
      </c>
      <c r="K16" s="130">
        <v>0</v>
      </c>
      <c r="L16" s="139">
        <v>15.4122069602564</v>
      </c>
      <c r="M16" s="130">
        <v>600.746780063795</v>
      </c>
      <c r="N16" s="140">
        <v>15.6056709536003</v>
      </c>
      <c r="O16" s="141">
        <v>13.7763261749544</v>
      </c>
      <c r="P16" s="84"/>
      <c r="Q16" s="84"/>
    </row>
    <row r="17" ht="13.95" customHeight="1" spans="1:17">
      <c r="A17" s="28">
        <v>11</v>
      </c>
      <c r="B17" s="119">
        <v>45.4195861816406</v>
      </c>
      <c r="C17" s="119">
        <v>45.0438270568848</v>
      </c>
      <c r="D17" s="120">
        <v>108.071009440359</v>
      </c>
      <c r="E17" s="121">
        <v>71.6415377425082</v>
      </c>
      <c r="F17" s="119">
        <v>0</v>
      </c>
      <c r="G17" s="119">
        <v>51.4218482971191</v>
      </c>
      <c r="H17" s="120">
        <v>512.86437544904</v>
      </c>
      <c r="I17" s="126">
        <v>-51.452932916905</v>
      </c>
      <c r="J17" s="127">
        <v>32.053</v>
      </c>
      <c r="K17" s="130">
        <v>32.14</v>
      </c>
      <c r="L17" s="139">
        <v>20.1016048256032</v>
      </c>
      <c r="M17" s="130">
        <v>620.935384889399</v>
      </c>
      <c r="N17" s="140">
        <v>17.3485352203279</v>
      </c>
      <c r="O17" s="141">
        <v>15.5433539325646</v>
      </c>
      <c r="P17" s="84"/>
      <c r="Q17" s="84"/>
    </row>
    <row r="18" ht="13.95" customHeight="1" spans="1:17">
      <c r="A18" s="28">
        <v>12</v>
      </c>
      <c r="B18" s="119">
        <v>27.0824794769287</v>
      </c>
      <c r="C18" s="119">
        <v>26.731481552124</v>
      </c>
      <c r="D18" s="120">
        <v>64.2810134570334</v>
      </c>
      <c r="E18" s="121">
        <v>-43.7899959833253</v>
      </c>
      <c r="F18" s="119">
        <v>0</v>
      </c>
      <c r="G18" s="119">
        <v>51.4955673217773</v>
      </c>
      <c r="H18" s="120">
        <v>513.599624429621</v>
      </c>
      <c r="I18" s="126">
        <v>0.735248980580764</v>
      </c>
      <c r="J18" s="127">
        <v>96.014</v>
      </c>
      <c r="K18" s="130">
        <v>32.22</v>
      </c>
      <c r="L18" s="139">
        <v>20.7392529972555</v>
      </c>
      <c r="M18" s="130">
        <v>577.880637886654</v>
      </c>
      <c r="N18" s="140">
        <v>17.8668911931628</v>
      </c>
      <c r="O18" s="141">
        <v>15.9095992585062</v>
      </c>
      <c r="P18" s="84"/>
      <c r="Q18" s="118"/>
    </row>
    <row r="19" ht="13.95" customHeight="1" spans="1:17">
      <c r="A19" s="28">
        <v>13</v>
      </c>
      <c r="B19" s="119">
        <v>8.58522033691406</v>
      </c>
      <c r="C19" s="119">
        <v>8.25854206085205</v>
      </c>
      <c r="D19" s="120">
        <v>20.1077418208977</v>
      </c>
      <c r="E19" s="121">
        <v>-44.1732716361357</v>
      </c>
      <c r="F19" s="119">
        <v>0</v>
      </c>
      <c r="G19" s="119">
        <v>51.3904800415039</v>
      </c>
      <c r="H19" s="120">
        <v>512.551518922917</v>
      </c>
      <c r="I19" s="126">
        <v>-1.04810550670322</v>
      </c>
      <c r="J19" s="127">
        <v>96.023</v>
      </c>
      <c r="K19" s="130">
        <v>32.15</v>
      </c>
      <c r="L19" s="139">
        <v>18.6516228571611</v>
      </c>
      <c r="M19" s="130">
        <v>532.659260743815</v>
      </c>
      <c r="N19" s="140">
        <v>18.9357710166988</v>
      </c>
      <c r="O19" s="141">
        <v>16.581721817501</v>
      </c>
      <c r="P19" s="84"/>
      <c r="Q19" s="84"/>
    </row>
    <row r="20" ht="13.95" customHeight="1" spans="1:17">
      <c r="A20" s="28">
        <v>14</v>
      </c>
      <c r="B20" s="119">
        <v>30.4470024108887</v>
      </c>
      <c r="C20" s="119">
        <v>30.134614944458</v>
      </c>
      <c r="D20" s="120">
        <v>72.369667611236</v>
      </c>
      <c r="E20" s="121">
        <v>52.2619257903383</v>
      </c>
      <c r="F20" s="119">
        <v>0</v>
      </c>
      <c r="G20" s="119">
        <v>51.2096557617188</v>
      </c>
      <c r="H20" s="120">
        <v>510.748037827057</v>
      </c>
      <c r="I20" s="126">
        <v>-1.80348109586004</v>
      </c>
      <c r="J20" s="127">
        <v>0</v>
      </c>
      <c r="K20" s="130">
        <v>32.32</v>
      </c>
      <c r="L20" s="139">
        <v>18.1384446944783</v>
      </c>
      <c r="M20" s="130">
        <v>583.117705438293</v>
      </c>
      <c r="N20" s="140">
        <v>18.0252061677963</v>
      </c>
      <c r="O20" s="141">
        <v>15.7534500565993</v>
      </c>
      <c r="P20" s="84"/>
      <c r="Q20" s="84"/>
    </row>
    <row r="21" ht="13.95" customHeight="1" spans="1:17">
      <c r="A21" s="28">
        <v>15</v>
      </c>
      <c r="B21" s="119">
        <v>6.70992612838745</v>
      </c>
      <c r="C21" s="119">
        <v>6.43606328964233</v>
      </c>
      <c r="D21" s="120">
        <v>15.6923513243538</v>
      </c>
      <c r="E21" s="121">
        <v>-56.6773162868822</v>
      </c>
      <c r="F21" s="119">
        <v>0</v>
      </c>
      <c r="G21" s="119">
        <v>61.5046653747559</v>
      </c>
      <c r="H21" s="120">
        <v>613.427032267791</v>
      </c>
      <c r="I21" s="126">
        <v>102.678994440733</v>
      </c>
      <c r="J21" s="127">
        <v>0</v>
      </c>
      <c r="K21" s="130">
        <v>32.31</v>
      </c>
      <c r="L21" s="139">
        <v>13.6916781538512</v>
      </c>
      <c r="M21" s="130">
        <v>629.119383592145</v>
      </c>
      <c r="N21" s="140">
        <v>16.9814857051123</v>
      </c>
      <c r="O21" s="141">
        <v>14.9716240609897</v>
      </c>
      <c r="P21" s="84"/>
      <c r="Q21" s="84"/>
    </row>
    <row r="22" ht="13.95" customHeight="1" spans="1:17">
      <c r="A22" s="28">
        <v>16</v>
      </c>
      <c r="B22" s="119">
        <v>14.1591291427612</v>
      </c>
      <c r="C22" s="119">
        <v>13.8433446884155</v>
      </c>
      <c r="D22" s="120">
        <v>33.4415826444846</v>
      </c>
      <c r="E22" s="121">
        <v>17.7492313201309</v>
      </c>
      <c r="F22" s="119">
        <v>0</v>
      </c>
      <c r="G22" s="119">
        <v>61.5195960998535</v>
      </c>
      <c r="H22" s="120">
        <v>613.57594634334</v>
      </c>
      <c r="I22" s="126">
        <v>0.148914075549442</v>
      </c>
      <c r="J22" s="127">
        <v>32.038</v>
      </c>
      <c r="K22" s="130">
        <v>32.34</v>
      </c>
      <c r="L22" s="139">
        <v>17.5961453956803</v>
      </c>
      <c r="M22" s="130">
        <v>647.017528987825</v>
      </c>
      <c r="N22" s="140">
        <v>16.3168994660514</v>
      </c>
      <c r="O22" s="141">
        <v>14.562556702272</v>
      </c>
      <c r="P22" s="84"/>
      <c r="Q22" s="84"/>
    </row>
    <row r="23" ht="13.95" customHeight="1" spans="1:17">
      <c r="A23" s="28">
        <v>17</v>
      </c>
      <c r="B23" s="119">
        <v>48.3152732849121</v>
      </c>
      <c r="C23" s="119">
        <v>48.3103485107422</v>
      </c>
      <c r="D23" s="120">
        <v>115.45493515292</v>
      </c>
      <c r="E23" s="121">
        <v>82.0133525084358</v>
      </c>
      <c r="F23" s="119">
        <v>0</v>
      </c>
      <c r="G23" s="119">
        <v>58.3756904602051</v>
      </c>
      <c r="H23" s="120">
        <v>582.219679391743</v>
      </c>
      <c r="I23" s="126">
        <v>-31.3562669515974</v>
      </c>
      <c r="J23" s="127">
        <v>0</v>
      </c>
      <c r="K23" s="130">
        <v>32.09</v>
      </c>
      <c r="L23" s="139">
        <v>18.5670855568384</v>
      </c>
      <c r="M23" s="130">
        <v>697.674614544663</v>
      </c>
      <c r="N23" s="140">
        <v>16.5116346361418</v>
      </c>
      <c r="O23" s="141">
        <v>14.6654653302482</v>
      </c>
      <c r="P23" s="84"/>
      <c r="Q23" s="84"/>
    </row>
    <row r="24" ht="13.95" customHeight="1" spans="1:17">
      <c r="A24" s="28">
        <v>18</v>
      </c>
      <c r="B24" s="119">
        <v>12.951602935791</v>
      </c>
      <c r="C24" s="119">
        <v>12.666633605957</v>
      </c>
      <c r="D24" s="120">
        <v>30.5944600567334</v>
      </c>
      <c r="E24" s="121">
        <v>-84.860475096187</v>
      </c>
      <c r="F24" s="119">
        <v>0</v>
      </c>
      <c r="G24" s="119">
        <v>58.4623107910156</v>
      </c>
      <c r="H24" s="120">
        <v>583.08360169974</v>
      </c>
      <c r="I24" s="126">
        <v>0.863922307997427</v>
      </c>
      <c r="J24" s="127">
        <v>134.07</v>
      </c>
      <c r="K24" s="130">
        <v>32.05</v>
      </c>
      <c r="L24" s="139">
        <v>18.0234472118104</v>
      </c>
      <c r="M24" s="130">
        <v>613.678061756474</v>
      </c>
      <c r="N24" s="140">
        <v>15.9181171054449</v>
      </c>
      <c r="O24" s="141">
        <v>14.2584756431308</v>
      </c>
      <c r="P24" s="84"/>
      <c r="Q24" s="84"/>
    </row>
    <row r="25" ht="13.95" customHeight="1" spans="1:17">
      <c r="A25" s="28">
        <v>19</v>
      </c>
      <c r="B25" s="119">
        <v>24.3977851867676</v>
      </c>
      <c r="C25" s="119">
        <v>24.0829658508301</v>
      </c>
      <c r="D25" s="120">
        <v>57.9105490632415</v>
      </c>
      <c r="E25" s="121">
        <v>27.3160890065081</v>
      </c>
      <c r="F25" s="119">
        <v>0</v>
      </c>
      <c r="G25" s="119">
        <v>58.386116027832</v>
      </c>
      <c r="H25" s="120">
        <v>582.323660528298</v>
      </c>
      <c r="I25" s="126">
        <v>-0.759941171442279</v>
      </c>
      <c r="J25" s="127">
        <v>20.042</v>
      </c>
      <c r="K25" s="130">
        <v>32.35</v>
      </c>
      <c r="L25" s="139">
        <v>14.2481478350658</v>
      </c>
      <c r="M25" s="130">
        <v>640.234209591539</v>
      </c>
      <c r="N25" s="140">
        <v>14.0691690871884</v>
      </c>
      <c r="O25" s="141">
        <v>12.8440993772806</v>
      </c>
      <c r="P25" s="84"/>
      <c r="Q25" s="84"/>
    </row>
    <row r="26" ht="13.95" customHeight="1" spans="1:17">
      <c r="A26" s="28">
        <v>20</v>
      </c>
      <c r="B26" s="119">
        <v>9.81820201873779</v>
      </c>
      <c r="C26" s="119">
        <v>1.18913316726685</v>
      </c>
      <c r="D26" s="120">
        <v>12.6665434225118</v>
      </c>
      <c r="E26" s="121">
        <v>-45.2440056407296</v>
      </c>
      <c r="F26" s="119">
        <v>0</v>
      </c>
      <c r="G26" s="119">
        <v>54.3725090026855</v>
      </c>
      <c r="H26" s="120">
        <v>542.29328183876</v>
      </c>
      <c r="I26" s="126">
        <v>-40.0303786895377</v>
      </c>
      <c r="J26" s="127">
        <v>134.072</v>
      </c>
      <c r="K26" s="130">
        <v>32.19</v>
      </c>
      <c r="L26" s="139">
        <v>16.6076156697327</v>
      </c>
      <c r="M26" s="130">
        <v>554.959825261272</v>
      </c>
      <c r="N26" s="140">
        <v>14.8375980348696</v>
      </c>
      <c r="O26" s="141">
        <v>13.2729719945308</v>
      </c>
      <c r="P26" s="84"/>
      <c r="Q26" s="84"/>
    </row>
    <row r="27" ht="13.95" customHeight="1" spans="1:17">
      <c r="A27" s="28">
        <v>21</v>
      </c>
      <c r="B27" s="119">
        <v>12.576099395752</v>
      </c>
      <c r="C27" s="119">
        <v>12.0340976715088</v>
      </c>
      <c r="D27" s="120">
        <v>29.3755116101535</v>
      </c>
      <c r="E27" s="121">
        <v>16.7089681876416</v>
      </c>
      <c r="F27" s="119">
        <v>0</v>
      </c>
      <c r="G27" s="119">
        <v>51.4386253356934</v>
      </c>
      <c r="H27" s="120">
        <v>513.031704039808</v>
      </c>
      <c r="I27" s="126">
        <v>-29.2615777989524</v>
      </c>
      <c r="J27" s="127">
        <v>70.102</v>
      </c>
      <c r="K27" s="130">
        <v>31.98</v>
      </c>
      <c r="L27" s="139">
        <v>25.5693903886892</v>
      </c>
      <c r="M27" s="130">
        <v>542.407215649961</v>
      </c>
      <c r="N27" s="140">
        <v>22.7952493743626</v>
      </c>
      <c r="O27" s="141">
        <v>20.843027056524</v>
      </c>
      <c r="P27" s="84"/>
      <c r="Q27" s="84"/>
    </row>
    <row r="28" ht="13.95" customHeight="1" spans="1:17">
      <c r="A28" s="28">
        <v>22</v>
      </c>
      <c r="B28" s="119">
        <v>16.9907398223877</v>
      </c>
      <c r="C28" s="119">
        <v>8.87330150604248</v>
      </c>
      <c r="D28" s="120">
        <v>30.4472041748232</v>
      </c>
      <c r="E28" s="121">
        <v>1.07169256466972</v>
      </c>
      <c r="F28" s="119">
        <v>0</v>
      </c>
      <c r="G28" s="119">
        <v>51.3694458007813</v>
      </c>
      <c r="H28" s="120">
        <v>512.341730416893</v>
      </c>
      <c r="I28" s="126">
        <v>-0.68997362291509</v>
      </c>
      <c r="J28" s="127">
        <v>87.015</v>
      </c>
      <c r="K28" s="130">
        <v>32.58</v>
      </c>
      <c r="L28" s="139">
        <v>54.8167189417546</v>
      </c>
      <c r="M28" s="130">
        <v>542.788934591716</v>
      </c>
      <c r="N28" s="140">
        <v>52.5689408140997</v>
      </c>
      <c r="O28" s="141">
        <v>43.7539742402044</v>
      </c>
      <c r="P28" s="84"/>
      <c r="Q28" s="84"/>
    </row>
    <row r="29" ht="13.95" customHeight="1" spans="1:17">
      <c r="A29" s="28">
        <v>23</v>
      </c>
      <c r="B29" s="119">
        <v>37.7908401489258</v>
      </c>
      <c r="C29" s="119">
        <v>37.0826110839844</v>
      </c>
      <c r="D29" s="120">
        <v>89.4242886555413</v>
      </c>
      <c r="E29" s="121">
        <v>58.9770844807181</v>
      </c>
      <c r="F29" s="119">
        <v>0</v>
      </c>
      <c r="G29" s="119">
        <v>51.5615692138672</v>
      </c>
      <c r="H29" s="120">
        <v>514.25790530217</v>
      </c>
      <c r="I29" s="126">
        <v>1.91617488527686</v>
      </c>
      <c r="J29" s="127">
        <v>0</v>
      </c>
      <c r="K29" s="130">
        <v>0</v>
      </c>
      <c r="L29" s="139">
        <v>60.893259365995</v>
      </c>
      <c r="M29" s="130">
        <v>603.682193957711</v>
      </c>
      <c r="N29" s="140">
        <v>55.6069196322448</v>
      </c>
      <c r="O29" s="141">
        <v>46.0984177659645</v>
      </c>
      <c r="P29" s="84"/>
      <c r="Q29" s="84"/>
    </row>
    <row r="30" ht="13.95" customHeight="1" spans="1:17">
      <c r="A30" s="28">
        <v>24</v>
      </c>
      <c r="B30" s="119">
        <v>12.1198043823242</v>
      </c>
      <c r="C30" s="119">
        <v>11.4484596252441</v>
      </c>
      <c r="D30" s="120">
        <v>28.1232534783876</v>
      </c>
      <c r="E30" s="121">
        <v>-61.3010351771538</v>
      </c>
      <c r="F30" s="119">
        <v>0</v>
      </c>
      <c r="G30" s="119">
        <v>53.927734375</v>
      </c>
      <c r="H30" s="120">
        <v>537.85724795049</v>
      </c>
      <c r="I30" s="126">
        <v>23.5993426483202</v>
      </c>
      <c r="J30" s="127">
        <v>87.024</v>
      </c>
      <c r="K30" s="130">
        <v>0</v>
      </c>
      <c r="L30" s="139">
        <v>49.3223074711664</v>
      </c>
      <c r="M30" s="130">
        <v>565.980501428877</v>
      </c>
      <c r="N30" s="140">
        <v>50.2383405326823</v>
      </c>
      <c r="O30" s="141">
        <v>41.8676333815492</v>
      </c>
      <c r="P30" s="84"/>
      <c r="Q30" s="84"/>
    </row>
    <row r="31" ht="13.95" customHeight="1" spans="1:17">
      <c r="A31" s="28">
        <v>25</v>
      </c>
      <c r="B31" s="119">
        <v>45.8457145690918</v>
      </c>
      <c r="C31" s="119">
        <v>45.3186378479004</v>
      </c>
      <c r="D31" s="120">
        <v>108.900022719789</v>
      </c>
      <c r="E31" s="121">
        <v>80.7767692414011</v>
      </c>
      <c r="F31" s="119">
        <v>0</v>
      </c>
      <c r="G31" s="119">
        <v>53.7875480651855</v>
      </c>
      <c r="H31" s="120">
        <v>536.459076422036</v>
      </c>
      <c r="I31" s="126">
        <v>-1.39817152845364</v>
      </c>
      <c r="J31" s="127">
        <v>0</v>
      </c>
      <c r="K31" s="130">
        <v>32.45</v>
      </c>
      <c r="L31" s="139">
        <v>46.9285977129475</v>
      </c>
      <c r="M31" s="130">
        <v>645.359099141825</v>
      </c>
      <c r="N31" s="140">
        <v>45.8166071087334</v>
      </c>
      <c r="O31" s="141">
        <v>38.3678944302005</v>
      </c>
      <c r="P31" s="84"/>
      <c r="Q31" s="84"/>
    </row>
    <row r="32" ht="13.95" customHeight="1" spans="1:17">
      <c r="A32" s="28">
        <v>26</v>
      </c>
      <c r="B32" s="119">
        <v>46.8198661804199</v>
      </c>
      <c r="C32" s="119">
        <v>46.8575286865234</v>
      </c>
      <c r="D32" s="120">
        <v>111.934580117999</v>
      </c>
      <c r="E32" s="121">
        <v>3.03455739821061</v>
      </c>
      <c r="F32" s="119">
        <v>0</v>
      </c>
      <c r="G32" s="119">
        <v>55.339038848877</v>
      </c>
      <c r="H32" s="120">
        <v>551.933128369668</v>
      </c>
      <c r="I32" s="126">
        <v>15.4740519476313</v>
      </c>
      <c r="J32" s="127">
        <v>58.107</v>
      </c>
      <c r="K32" s="130">
        <v>32.49</v>
      </c>
      <c r="L32" s="139">
        <v>44.1256093458419</v>
      </c>
      <c r="M32" s="130">
        <v>663.867708487667</v>
      </c>
      <c r="N32" s="140">
        <v>44.2630878064464</v>
      </c>
      <c r="O32" s="141">
        <v>36.9966708190188</v>
      </c>
      <c r="P32" s="84"/>
      <c r="Q32" s="84"/>
    </row>
    <row r="33" ht="13.95" customHeight="1" spans="1:17">
      <c r="A33" s="28">
        <v>27</v>
      </c>
      <c r="B33" s="119">
        <v>11.0859222412109</v>
      </c>
      <c r="C33" s="119">
        <v>10.7709703445435</v>
      </c>
      <c r="D33" s="120">
        <v>26.0984489512999</v>
      </c>
      <c r="E33" s="121">
        <v>-85.8361311666994</v>
      </c>
      <c r="F33" s="119">
        <v>0</v>
      </c>
      <c r="G33" s="119">
        <v>50.3093414306641</v>
      </c>
      <c r="H33" s="120">
        <v>501.768602773766</v>
      </c>
      <c r="I33" s="126">
        <v>-50.1645255959017</v>
      </c>
      <c r="J33" s="127">
        <v>192.039</v>
      </c>
      <c r="K33" s="130">
        <v>31.56</v>
      </c>
      <c r="L33" s="139">
        <v>24.4783432373989</v>
      </c>
      <c r="M33" s="130">
        <v>527.867051725066</v>
      </c>
      <c r="N33" s="140">
        <v>19.2833779971733</v>
      </c>
      <c r="O33" s="141">
        <v>15.7221093084206</v>
      </c>
      <c r="P33" s="84"/>
      <c r="Q33" s="84"/>
    </row>
    <row r="34" ht="13.95" customHeight="1" spans="1:17">
      <c r="A34" s="28">
        <v>28</v>
      </c>
      <c r="B34" s="119">
        <v>22.0146827697754</v>
      </c>
      <c r="C34" s="119">
        <v>21.7660045623779</v>
      </c>
      <c r="D34" s="120">
        <v>52.2983000567965</v>
      </c>
      <c r="E34" s="121">
        <v>26.1998511054966</v>
      </c>
      <c r="F34" s="119">
        <v>0</v>
      </c>
      <c r="G34" s="119">
        <v>50.3325424194336</v>
      </c>
      <c r="H34" s="120">
        <v>502.000001702609</v>
      </c>
      <c r="I34" s="126">
        <v>0.231398928843134</v>
      </c>
      <c r="J34" s="127">
        <v>20.036</v>
      </c>
      <c r="K34" s="130">
        <v>32.28</v>
      </c>
      <c r="L34" s="139">
        <v>14.1872500343398</v>
      </c>
      <c r="M34" s="130">
        <v>554.298301759405</v>
      </c>
      <c r="N34" s="140">
        <v>12.6961319294516</v>
      </c>
      <c r="O34" s="141">
        <v>11.134654238731</v>
      </c>
      <c r="P34" s="84"/>
      <c r="Q34" s="84"/>
    </row>
    <row r="35" ht="13.95" customHeight="1" spans="1:17">
      <c r="A35" s="28">
        <v>29</v>
      </c>
      <c r="B35" s="119">
        <v>37.6613349914551</v>
      </c>
      <c r="C35" s="119">
        <v>37.397403717041</v>
      </c>
      <c r="D35" s="120">
        <v>89.670696970831</v>
      </c>
      <c r="E35" s="121">
        <v>37.3723969140345</v>
      </c>
      <c r="F35" s="119">
        <v>0</v>
      </c>
      <c r="G35" s="119">
        <v>51.3065071105957</v>
      </c>
      <c r="H35" s="120">
        <v>511.714000899138</v>
      </c>
      <c r="I35" s="126">
        <v>9.71399919652941</v>
      </c>
      <c r="J35" s="127">
        <v>0</v>
      </c>
      <c r="K35" s="130">
        <v>32.51</v>
      </c>
      <c r="L35" s="139">
        <v>14.5763961105639</v>
      </c>
      <c r="M35" s="130">
        <v>601.384697869969</v>
      </c>
      <c r="N35" s="140">
        <v>13.3117530411044</v>
      </c>
      <c r="O35" s="141">
        <v>11.7621742397225</v>
      </c>
      <c r="P35" s="84"/>
      <c r="Q35" s="84"/>
    </row>
    <row r="36" ht="13.95" customHeight="1" spans="1:17">
      <c r="A36" s="28">
        <v>30</v>
      </c>
      <c r="B36" s="119">
        <v>10.9699974060059</v>
      </c>
      <c r="C36" s="119">
        <v>8.82209968566895</v>
      </c>
      <c r="D36" s="120">
        <v>23.5280902111799</v>
      </c>
      <c r="E36" s="121">
        <v>-66.1426067596511</v>
      </c>
      <c r="F36" s="119">
        <v>0</v>
      </c>
      <c r="G36" s="119">
        <v>53.0582695007324</v>
      </c>
      <c r="H36" s="120">
        <v>529.185495096731</v>
      </c>
      <c r="I36" s="126">
        <v>17.4714941975922</v>
      </c>
      <c r="J36" s="127">
        <v>96.015</v>
      </c>
      <c r="K36" s="130">
        <v>32.04</v>
      </c>
      <c r="L36" s="139">
        <v>15.3038874379411</v>
      </c>
      <c r="M36" s="130">
        <v>552.713585307911</v>
      </c>
      <c r="N36" s="140">
        <v>13.0401107157092</v>
      </c>
      <c r="O36" s="141">
        <v>11.6654816754154</v>
      </c>
      <c r="P36" s="84"/>
      <c r="Q36" s="84"/>
    </row>
    <row r="37" ht="13.95" customHeight="1" spans="1:17">
      <c r="A37" s="96">
        <v>31</v>
      </c>
      <c r="B37" s="119">
        <v>15.2393522262573</v>
      </c>
      <c r="C37" s="119">
        <v>14.9522590637207</v>
      </c>
      <c r="D37" s="120">
        <v>36.0589361415959</v>
      </c>
      <c r="E37" s="121">
        <v>12.5308459304159</v>
      </c>
      <c r="F37" s="119">
        <v>0</v>
      </c>
      <c r="G37" s="119">
        <v>53.0943603515625</v>
      </c>
      <c r="H37" s="120">
        <v>529.545453213433</v>
      </c>
      <c r="I37" s="126">
        <v>0.359958116702501</v>
      </c>
      <c r="J37" s="127">
        <v>0</v>
      </c>
      <c r="K37" s="130">
        <v>0</v>
      </c>
      <c r="L37" s="139">
        <v>12.8908040471184</v>
      </c>
      <c r="M37" s="130">
        <v>565.604389355029</v>
      </c>
      <c r="N37" s="140">
        <v>11.7569662763656</v>
      </c>
      <c r="O37" s="141">
        <v>10.8905808405746</v>
      </c>
      <c r="P37" s="84"/>
      <c r="Q37" s="84"/>
    </row>
    <row r="38" spans="1:15">
      <c r="A38" s="29" t="s">
        <v>71</v>
      </c>
      <c r="B38" s="30"/>
      <c r="C38" s="30"/>
      <c r="D38" s="30">
        <f>+D6+E38</f>
        <v>36.0589361415959</v>
      </c>
      <c r="E38" s="31">
        <f>SUM(E7:E37)</f>
        <v>14.2342021986874</v>
      </c>
      <c r="F38" s="30"/>
      <c r="G38" s="30"/>
      <c r="H38" s="30">
        <f>+H6+I38</f>
        <v>529.545453213433</v>
      </c>
      <c r="I38" s="31">
        <f t="shared" ref="I38:L38" si="6">SUM(I7:I37)</f>
        <v>13.3045252920211</v>
      </c>
      <c r="J38" s="71">
        <f t="shared" si="6"/>
        <v>1398.424</v>
      </c>
      <c r="K38" s="73">
        <f t="shared" si="6"/>
        <v>715.91</v>
      </c>
      <c r="L38" s="73">
        <f t="shared" si="6"/>
        <v>710.052727490709</v>
      </c>
      <c r="M38" s="73">
        <f>D38+H38</f>
        <v>565.604389355029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565.604389355029</v>
      </c>
      <c r="E40" s="39" t="s">
        <v>8</v>
      </c>
      <c r="F40" s="36"/>
      <c r="G40" s="36"/>
      <c r="H40" s="36"/>
      <c r="I40" s="36"/>
      <c r="J40" s="79">
        <f>J38*1000/1.9</f>
        <v>736012.631578947</v>
      </c>
      <c r="K40" s="79">
        <f t="shared" ref="K40:M40" si="7">K38*1000/1.9</f>
        <v>376794.736842105</v>
      </c>
      <c r="L40" s="79">
        <f t="shared" si="7"/>
        <v>373711.961837215</v>
      </c>
      <c r="M40" s="79">
        <f t="shared" si="7"/>
        <v>297686.520713173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8">
        <f>J38*1000</f>
        <v>1398424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3">
    <mergeCell ref="B3:E3"/>
    <mergeCell ref="B4:E4"/>
    <mergeCell ref="F4:I4"/>
  </mergeCells>
  <conditionalFormatting sqref="D40">
    <cfRule type="cellIs" dxfId="0" priority="2" operator="lessThan">
      <formula>240</formula>
    </cfRule>
    <cfRule type="iconSet" priority="3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31496062992126" right="0.31496062992126" top="0.354330708661417" bottom="0.354330708661417" header="0.31496062992126" footer="0.31496062992126"/>
  <pageSetup paperSize="5" scale="65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showGridLines="0" view="pageBreakPreview" zoomScale="70" zoomScaleNormal="80" workbookViewId="0">
      <selection activeCell="B8" sqref="B8:O36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78</v>
      </c>
      <c r="B1" s="4"/>
      <c r="C1" s="4"/>
      <c r="D1" s="4"/>
      <c r="E1" s="4"/>
      <c r="F1" s="5">
        <v>600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149">
        <f>MAY!B37</f>
        <v>15.2393522262573</v>
      </c>
      <c r="C6" s="149">
        <f>MAY!C37</f>
        <v>14.9522590637207</v>
      </c>
      <c r="D6" s="22">
        <f>IF(B6="","",$A$3*2.54^3*(B6*138.25*282.5+C6*138*311)/1000000)</f>
        <v>36.0589361415959</v>
      </c>
      <c r="E6" s="23"/>
      <c r="F6" s="149">
        <f>MAY!F37</f>
        <v>0</v>
      </c>
      <c r="G6" s="149">
        <f>MAY!G37</f>
        <v>53.0943603515625</v>
      </c>
      <c r="H6" s="22">
        <f>MAY!H38</f>
        <v>529.545453213433</v>
      </c>
      <c r="I6" s="57"/>
      <c r="J6" s="246" t="s">
        <v>70</v>
      </c>
      <c r="K6" s="247" t="s">
        <v>70</v>
      </c>
      <c r="L6" s="124"/>
      <c r="M6" s="60">
        <f>IFERROR(D6+H6,"")</f>
        <v>565.604389355029</v>
      </c>
      <c r="N6" s="61"/>
      <c r="O6" s="62"/>
    </row>
    <row r="7" ht="13.95" customHeight="1" spans="1:15">
      <c r="A7" s="24">
        <v>1</v>
      </c>
      <c r="B7" s="94">
        <f>LOOKUP(A7+$F$1,'[2]DCS Data'!$A:$A,'[2]DCS Data'!$Q:$Q)</f>
        <v>18.5466995239258</v>
      </c>
      <c r="C7" s="94">
        <f>LOOKUP(A7+$F$1,'[2]DCS Data'!$A:$A,'[2]DCS Data'!$R:$R)</f>
        <v>18.2385959625244</v>
      </c>
      <c r="D7" s="26">
        <f>IF(B7="","",$A$3*2.54^3*(B7*138.25*282.5+C7*138*311)/1000000)</f>
        <v>43.9363593354279</v>
      </c>
      <c r="E7" s="27">
        <f>IF(SUM(B7:C7)=0,"",D7-D6)</f>
        <v>7.87742319383205</v>
      </c>
      <c r="F7" s="94">
        <f>LOOKUP(A7+$F$1,'[2]DCS Data'!$A:$A,'[2]DCS Data'!$S:$S)</f>
        <v>0</v>
      </c>
      <c r="G7" s="94">
        <f>LOOKUP(A7+$F$1,'[2]DCS Data'!$A:$A,'[2]DCS Data'!$T:$T)</f>
        <v>53.0305824279785</v>
      </c>
      <c r="H7" s="26">
        <f>IF(F7="","",$A$3*(F7*390^2+G7*330^2)*2.54^3*PI()/1000000)</f>
        <v>528.909353461488</v>
      </c>
      <c r="I7" s="63">
        <f>IF(SUM(F7:G7)=0,"",H7-H6)</f>
        <v>-0.636099751944698</v>
      </c>
      <c r="J7" s="64">
        <f t="array" ref="J7">IF(B7="","",LOOKUP($F$1+A7,[3]SU!A:A,[3]SU!C:C))</f>
        <v>38.048</v>
      </c>
      <c r="K7" s="138">
        <f>IF(B7="","",LOOKUP($F$1+A7,[3]SU!A:A,[3]SU!M:M))</f>
        <v>32.35</v>
      </c>
      <c r="L7" s="66">
        <f>IFERROR(E7+I7+J7-K7,0)</f>
        <v>12.9393234418874</v>
      </c>
      <c r="M7" s="67">
        <f>IFERROR(D7+H7,"")</f>
        <v>572.845712796916</v>
      </c>
      <c r="N7" s="111">
        <f>IFERROR(LOOKUP(A7+$F$1,'[2]DCS Data'!$A:$A,'[2]DCS Data'!$W:$W)*3785.4*$A$3/1000000,0)</f>
        <v>12.9660059769754</v>
      </c>
      <c r="O7" s="69">
        <f>IFERROR(LOOKUP(A7+$F$1,'[2]DCS Data'!$A:$A,'[2]DCS Data'!$AA:$AA)*0.86-1.7-(LOOKUP(A7+$F$1,'[2]DCS Data'!$A:$A,'[2]DCS Data'!$J:$J)*3785*0.993*1.36/1000000)*38%*0.308,0)</f>
        <v>11.6064056415963</v>
      </c>
    </row>
    <row r="8" ht="13.95" customHeight="1" spans="1:15">
      <c r="A8" s="28">
        <v>2</v>
      </c>
      <c r="B8" s="119">
        <v>21.6860504150391</v>
      </c>
      <c r="C8" s="119">
        <v>21.3802928924561</v>
      </c>
      <c r="D8" s="120">
        <v>51.4415371462698</v>
      </c>
      <c r="E8" s="121">
        <v>7.50517781084191</v>
      </c>
      <c r="F8" s="119">
        <v>0</v>
      </c>
      <c r="G8" s="119">
        <v>53.0625915527344</v>
      </c>
      <c r="H8" s="120">
        <v>529.228601802811</v>
      </c>
      <c r="I8" s="126">
        <v>0.31924834132235</v>
      </c>
      <c r="J8" s="127">
        <v>38.049</v>
      </c>
      <c r="K8" s="130">
        <v>32.14</v>
      </c>
      <c r="L8" s="139">
        <v>13.7334261521643</v>
      </c>
      <c r="M8" s="130">
        <v>580.670138949081</v>
      </c>
      <c r="N8" s="140">
        <v>12.9513372477126</v>
      </c>
      <c r="O8" s="141">
        <v>11.7094757000838</v>
      </c>
    </row>
    <row r="9" ht="13.95" customHeight="1" spans="1:15">
      <c r="A9" s="28">
        <v>3</v>
      </c>
      <c r="B9" s="119">
        <v>10.2626466751099</v>
      </c>
      <c r="C9" s="119">
        <v>5.47790288925171</v>
      </c>
      <c r="D9" s="120">
        <v>18.5385589985302</v>
      </c>
      <c r="E9" s="121">
        <v>-32.9029781477396</v>
      </c>
      <c r="F9" s="119">
        <v>0</v>
      </c>
      <c r="G9" s="119">
        <v>51.4789962768555</v>
      </c>
      <c r="H9" s="120">
        <v>513.434350350881</v>
      </c>
      <c r="I9" s="126">
        <v>-15.7942514519298</v>
      </c>
      <c r="J9" s="127">
        <v>96.013</v>
      </c>
      <c r="K9" s="130">
        <v>32.13</v>
      </c>
      <c r="L9" s="139">
        <v>15.1857704003306</v>
      </c>
      <c r="M9" s="130">
        <v>531.972909349411</v>
      </c>
      <c r="N9" s="140">
        <v>13.3800010448032</v>
      </c>
      <c r="O9" s="141">
        <v>11.965764813519</v>
      </c>
    </row>
    <row r="10" ht="13.95" customHeight="1" spans="1:15">
      <c r="A10" s="28">
        <v>4</v>
      </c>
      <c r="B10" s="119">
        <v>11.3242521286011</v>
      </c>
      <c r="C10" s="119">
        <v>6.86595249176025</v>
      </c>
      <c r="D10" s="120">
        <v>21.4839607980493</v>
      </c>
      <c r="E10" s="121">
        <v>2.94540179951906</v>
      </c>
      <c r="F10" s="119">
        <v>0</v>
      </c>
      <c r="G10" s="119">
        <v>48.4648628234863</v>
      </c>
      <c r="H10" s="120">
        <v>483.372387930739</v>
      </c>
      <c r="I10" s="126">
        <v>-30.0619624201417</v>
      </c>
      <c r="J10" s="127">
        <v>38.056</v>
      </c>
      <c r="K10" s="130">
        <v>0</v>
      </c>
      <c r="L10" s="139">
        <v>10.9394393793774</v>
      </c>
      <c r="M10" s="130">
        <v>504.856348728789</v>
      </c>
      <c r="N10" s="140">
        <v>9.46497930761414</v>
      </c>
      <c r="O10" s="141">
        <v>9.1011651274058</v>
      </c>
    </row>
    <row r="11" ht="13.95" customHeight="1" spans="1:15">
      <c r="A11" s="28">
        <v>5</v>
      </c>
      <c r="B11" s="119">
        <v>26.8891048431396</v>
      </c>
      <c r="C11" s="119">
        <v>26.6486282348633</v>
      </c>
      <c r="D11" s="120">
        <v>63.9571787719642</v>
      </c>
      <c r="E11" s="121">
        <v>42.4732179739149</v>
      </c>
      <c r="F11" s="119">
        <v>0</v>
      </c>
      <c r="G11" s="119">
        <v>48.4784736633301</v>
      </c>
      <c r="H11" s="120">
        <v>483.508137910699</v>
      </c>
      <c r="I11" s="126">
        <v>0.135749979959371</v>
      </c>
      <c r="J11" s="127">
        <v>0</v>
      </c>
      <c r="K11" s="130">
        <v>32.2</v>
      </c>
      <c r="L11" s="139">
        <v>10.4089679538743</v>
      </c>
      <c r="M11" s="130">
        <v>547.465316682663</v>
      </c>
      <c r="N11" s="140">
        <v>8.72210815985829</v>
      </c>
      <c r="O11" s="141">
        <v>8.87570961622616</v>
      </c>
    </row>
    <row r="12" ht="13.95" customHeight="1" spans="1:15">
      <c r="A12" s="28">
        <v>6</v>
      </c>
      <c r="B12" s="119">
        <v>32.6083106994629</v>
      </c>
      <c r="C12" s="119">
        <v>31.3149719238281</v>
      </c>
      <c r="D12" s="120">
        <v>76.3073018875947</v>
      </c>
      <c r="E12" s="121">
        <v>12.3501231156305</v>
      </c>
      <c r="F12" s="119">
        <v>0</v>
      </c>
      <c r="G12" s="119">
        <v>48.5327529907227</v>
      </c>
      <c r="H12" s="120">
        <v>484.049501830217</v>
      </c>
      <c r="I12" s="126">
        <v>0.541363919517948</v>
      </c>
      <c r="J12" s="127">
        <v>0</v>
      </c>
      <c r="K12" s="130">
        <v>0</v>
      </c>
      <c r="L12" s="139">
        <v>12.8914870351484</v>
      </c>
      <c r="M12" s="130">
        <v>560.356803717811</v>
      </c>
      <c r="N12" s="140">
        <v>11.9212144853871</v>
      </c>
      <c r="O12" s="141">
        <v>11.4121888219028</v>
      </c>
    </row>
    <row r="13" ht="13.95" customHeight="1" spans="1:15">
      <c r="A13" s="28">
        <v>7</v>
      </c>
      <c r="B13" s="119">
        <v>41.6508865356445</v>
      </c>
      <c r="C13" s="119">
        <v>32.9180603027344</v>
      </c>
      <c r="D13" s="120">
        <v>88.6086673096529</v>
      </c>
      <c r="E13" s="121">
        <v>12.3013654220582</v>
      </c>
      <c r="F13" s="119">
        <v>0</v>
      </c>
      <c r="G13" s="119">
        <v>48.5478019714355</v>
      </c>
      <c r="H13" s="120">
        <v>484.199595347857</v>
      </c>
      <c r="I13" s="126">
        <v>0.150093517639959</v>
      </c>
      <c r="J13" s="127">
        <v>0</v>
      </c>
      <c r="K13" s="130">
        <v>0</v>
      </c>
      <c r="L13" s="139">
        <v>12.4514589396982</v>
      </c>
      <c r="M13" s="130">
        <v>572.808262657509</v>
      </c>
      <c r="N13" s="140">
        <v>12.3030159947539</v>
      </c>
      <c r="O13" s="141">
        <v>11.4000693146782</v>
      </c>
    </row>
    <row r="14" ht="13.95" customHeight="1" spans="1:15">
      <c r="A14" s="28">
        <v>8</v>
      </c>
      <c r="B14" s="119">
        <v>5.65795469284058</v>
      </c>
      <c r="C14" s="119">
        <v>3.81711721420288</v>
      </c>
      <c r="D14" s="120">
        <v>11.2178569231425</v>
      </c>
      <c r="E14" s="121">
        <v>-77.3908103865104</v>
      </c>
      <c r="F14" s="119">
        <v>0</v>
      </c>
      <c r="G14" s="119">
        <v>54.4857482910156</v>
      </c>
      <c r="H14" s="120">
        <v>543.422692756667</v>
      </c>
      <c r="I14" s="126">
        <v>59.2230974088104</v>
      </c>
      <c r="J14" s="127">
        <v>96.016</v>
      </c>
      <c r="K14" s="130">
        <v>64.53</v>
      </c>
      <c r="L14" s="139">
        <v>13.3182870223</v>
      </c>
      <c r="M14" s="130">
        <v>554.64054967981</v>
      </c>
      <c r="N14" s="140">
        <v>12.2987998037672</v>
      </c>
      <c r="O14" s="141">
        <v>11.3125676230321</v>
      </c>
    </row>
    <row r="15" ht="13.95" customHeight="1" spans="1:15">
      <c r="A15" s="28">
        <v>9</v>
      </c>
      <c r="B15" s="119">
        <v>10.6018590927124</v>
      </c>
      <c r="C15" s="119">
        <v>10.3246221542358</v>
      </c>
      <c r="D15" s="120">
        <v>24.9888501743059</v>
      </c>
      <c r="E15" s="121">
        <v>13.7709932511633</v>
      </c>
      <c r="F15" s="119">
        <v>0</v>
      </c>
      <c r="G15" s="119">
        <v>54.400447845459</v>
      </c>
      <c r="H15" s="120">
        <v>542.57193454426</v>
      </c>
      <c r="I15" s="126">
        <v>-0.850758212407186</v>
      </c>
      <c r="J15" s="127">
        <v>32.045</v>
      </c>
      <c r="K15" s="130">
        <v>32.32</v>
      </c>
      <c r="L15" s="139">
        <v>12.6452350387561</v>
      </c>
      <c r="M15" s="130">
        <v>567.560784718566</v>
      </c>
      <c r="N15" s="140">
        <v>12.492510285634</v>
      </c>
      <c r="O15" s="141">
        <v>11.6805523203749</v>
      </c>
    </row>
    <row r="16" ht="13.95" customHeight="1" spans="1:15">
      <c r="A16" s="28">
        <v>10</v>
      </c>
      <c r="B16" s="119">
        <v>7.4067268371582</v>
      </c>
      <c r="C16" s="119">
        <v>7.13223028182983</v>
      </c>
      <c r="D16" s="120">
        <v>17.3567332080853</v>
      </c>
      <c r="E16" s="121">
        <v>-7.63211696622054</v>
      </c>
      <c r="F16" s="119">
        <v>0</v>
      </c>
      <c r="G16" s="119">
        <v>50.2208595275879</v>
      </c>
      <c r="H16" s="120">
        <v>500.886113764474</v>
      </c>
      <c r="I16" s="126">
        <v>-41.6858207797862</v>
      </c>
      <c r="J16" s="127">
        <v>96.026</v>
      </c>
      <c r="K16" s="130">
        <v>32.09</v>
      </c>
      <c r="L16" s="139">
        <v>14.6180622539932</v>
      </c>
      <c r="M16" s="130">
        <v>518.242846972559</v>
      </c>
      <c r="N16" s="140">
        <v>13.5384955749993</v>
      </c>
      <c r="O16" s="141">
        <v>12.1770654274227</v>
      </c>
    </row>
    <row r="17" ht="13.95" customHeight="1" spans="1:15">
      <c r="A17" s="28">
        <v>11</v>
      </c>
      <c r="B17" s="119">
        <v>27.160120010376</v>
      </c>
      <c r="C17" s="119">
        <v>26.8744106292725</v>
      </c>
      <c r="D17" s="120">
        <v>64.5482415100526</v>
      </c>
      <c r="E17" s="121">
        <v>47.1915083019673</v>
      </c>
      <c r="F17" s="119">
        <v>0</v>
      </c>
      <c r="G17" s="119">
        <v>50.2780952453613</v>
      </c>
      <c r="H17" s="120">
        <v>501.456963736253</v>
      </c>
      <c r="I17" s="126">
        <v>0.570849971779467</v>
      </c>
      <c r="J17" s="127">
        <v>0</v>
      </c>
      <c r="K17" s="130">
        <v>32.16</v>
      </c>
      <c r="L17" s="139">
        <v>15.6023582737467</v>
      </c>
      <c r="M17" s="130">
        <v>566.005205246306</v>
      </c>
      <c r="N17" s="140">
        <v>13.3838905998595</v>
      </c>
      <c r="O17" s="141">
        <v>12.0528255882993</v>
      </c>
    </row>
    <row r="18" ht="13.95" customHeight="1" spans="1:15">
      <c r="A18" s="28">
        <v>12</v>
      </c>
      <c r="B18" s="119">
        <v>10.5804271697998</v>
      </c>
      <c r="C18" s="119">
        <v>10.2814683914185</v>
      </c>
      <c r="D18" s="120">
        <v>24.910455651644</v>
      </c>
      <c r="E18" s="121">
        <v>-39.6377858584086</v>
      </c>
      <c r="F18" s="119">
        <v>0</v>
      </c>
      <c r="G18" s="119">
        <v>50.5042152404785</v>
      </c>
      <c r="H18" s="120">
        <v>503.712209199276</v>
      </c>
      <c r="I18" s="126">
        <v>2.25524546302256</v>
      </c>
      <c r="J18" s="127">
        <v>87.017</v>
      </c>
      <c r="K18" s="130">
        <v>31.98</v>
      </c>
      <c r="L18" s="139">
        <v>17.654459604614</v>
      </c>
      <c r="M18" s="130">
        <v>528.62266485092</v>
      </c>
      <c r="N18" s="140">
        <v>13.355047444721</v>
      </c>
      <c r="O18" s="141">
        <v>11.9297866408607</v>
      </c>
    </row>
    <row r="19" ht="13.95" customHeight="1" spans="1:15">
      <c r="A19" s="28">
        <v>13</v>
      </c>
      <c r="B19" s="119">
        <v>15.875376701355</v>
      </c>
      <c r="C19" s="119">
        <v>15.5891103744507</v>
      </c>
      <c r="D19" s="120">
        <v>37.5799058329761</v>
      </c>
      <c r="E19" s="121">
        <v>12.6694501813321</v>
      </c>
      <c r="F19" s="119">
        <v>0</v>
      </c>
      <c r="G19" s="119">
        <v>50.4596481323242</v>
      </c>
      <c r="H19" s="120">
        <v>503.267711717251</v>
      </c>
      <c r="I19" s="126">
        <v>-0.444497482024644</v>
      </c>
      <c r="J19" s="127">
        <v>0</v>
      </c>
      <c r="K19" s="130">
        <v>0</v>
      </c>
      <c r="L19" s="139">
        <v>12.2249526993075</v>
      </c>
      <c r="M19" s="130">
        <v>540.847617550227</v>
      </c>
      <c r="N19" s="140">
        <v>12.0242776910605</v>
      </c>
      <c r="O19" s="141">
        <v>11.0303105770148</v>
      </c>
    </row>
    <row r="20" ht="13.95" customHeight="1" spans="1:15">
      <c r="A20" s="28">
        <v>14</v>
      </c>
      <c r="B20" s="119">
        <v>9.71825122833252</v>
      </c>
      <c r="C20" s="119">
        <v>9.43703937530518</v>
      </c>
      <c r="D20" s="120">
        <v>22.8722809721564</v>
      </c>
      <c r="E20" s="121">
        <v>-14.7076248608197</v>
      </c>
      <c r="F20" s="119">
        <v>0</v>
      </c>
      <c r="G20" s="119">
        <v>49.518383026123</v>
      </c>
      <c r="H20" s="120">
        <v>493.879847281991</v>
      </c>
      <c r="I20" s="126">
        <v>-9.38786443525964</v>
      </c>
      <c r="J20" s="127">
        <v>38.051</v>
      </c>
      <c r="K20" s="130">
        <v>0</v>
      </c>
      <c r="L20" s="139">
        <v>13.9555107039206</v>
      </c>
      <c r="M20" s="130">
        <v>516.752128254148</v>
      </c>
      <c r="N20" s="140">
        <v>13.2523530805872</v>
      </c>
      <c r="O20" s="141">
        <v>11.9641318222733</v>
      </c>
    </row>
    <row r="21" ht="13.95" customHeight="1" spans="1:15">
      <c r="A21" s="28">
        <v>15</v>
      </c>
      <c r="B21" s="119">
        <v>20.7391033172607</v>
      </c>
      <c r="C21" s="119">
        <v>20.103401184082</v>
      </c>
      <c r="D21" s="120">
        <v>48.7657597002004</v>
      </c>
      <c r="E21" s="121">
        <v>25.893478728044</v>
      </c>
      <c r="F21" s="119">
        <v>0</v>
      </c>
      <c r="G21" s="119">
        <v>49.5181617736816</v>
      </c>
      <c r="H21" s="120">
        <v>493.877640583887</v>
      </c>
      <c r="I21" s="126">
        <v>-0.00220669810465779</v>
      </c>
      <c r="J21" s="127">
        <v>32.044</v>
      </c>
      <c r="K21" s="130">
        <v>32.1</v>
      </c>
      <c r="L21" s="139">
        <v>25.8352720299393</v>
      </c>
      <c r="M21" s="130">
        <v>542.643400284087</v>
      </c>
      <c r="N21" s="140">
        <v>24.5013804031904</v>
      </c>
      <c r="O21" s="141">
        <v>21.7660264293679</v>
      </c>
    </row>
    <row r="22" ht="13.95" customHeight="1" spans="1:15">
      <c r="A22" s="28">
        <v>16</v>
      </c>
      <c r="B22" s="119">
        <v>26.5438060760498</v>
      </c>
      <c r="C22" s="119">
        <v>25.6673755645752</v>
      </c>
      <c r="D22" s="120">
        <v>62.3363164788404</v>
      </c>
      <c r="E22" s="121">
        <v>13.5705567786401</v>
      </c>
      <c r="F22" s="119">
        <v>0</v>
      </c>
      <c r="G22" s="119">
        <v>49.4973106384277</v>
      </c>
      <c r="H22" s="120">
        <v>493.669678310776</v>
      </c>
      <c r="I22" s="126">
        <v>-0.20796227311024</v>
      </c>
      <c r="J22" s="127">
        <v>78.136</v>
      </c>
      <c r="K22" s="130">
        <v>32.13</v>
      </c>
      <c r="L22" s="139">
        <v>59.3685945055298</v>
      </c>
      <c r="M22" s="130">
        <v>556.005994789617</v>
      </c>
      <c r="N22" s="140">
        <v>58.3588908168134</v>
      </c>
      <c r="O22" s="141">
        <v>58.3249134875431</v>
      </c>
    </row>
    <row r="23" ht="13.95" customHeight="1" spans="1:15">
      <c r="A23" s="28">
        <v>17</v>
      </c>
      <c r="B23" s="119">
        <v>46.7329750061035</v>
      </c>
      <c r="C23" s="119">
        <v>46.7247924804688</v>
      </c>
      <c r="D23" s="120">
        <v>111.669572561571</v>
      </c>
      <c r="E23" s="121">
        <v>49.333256082731</v>
      </c>
      <c r="F23" s="119">
        <v>0</v>
      </c>
      <c r="G23" s="119">
        <v>50.6628150939941</v>
      </c>
      <c r="H23" s="120">
        <v>505.294031275168</v>
      </c>
      <c r="I23" s="126">
        <v>11.6243529643921</v>
      </c>
      <c r="J23" s="127">
        <v>38.058</v>
      </c>
      <c r="K23" s="130">
        <v>32.15</v>
      </c>
      <c r="L23" s="139">
        <v>66.8656090471231</v>
      </c>
      <c r="M23" s="130">
        <v>616.96360383674</v>
      </c>
      <c r="N23" s="140">
        <v>68.0941373689958</v>
      </c>
      <c r="O23" s="141">
        <v>66.9136709209381</v>
      </c>
    </row>
    <row r="24" ht="13.95" customHeight="1" spans="1:15">
      <c r="A24" s="28">
        <v>18</v>
      </c>
      <c r="B24" s="119">
        <v>10.514256477356</v>
      </c>
      <c r="C24" s="119">
        <v>9.43346786499023</v>
      </c>
      <c r="D24" s="120">
        <v>23.7741220894305</v>
      </c>
      <c r="E24" s="121">
        <v>-87.895450472141</v>
      </c>
      <c r="F24" s="119">
        <v>0</v>
      </c>
      <c r="G24" s="119">
        <v>50.6796531677246</v>
      </c>
      <c r="H24" s="120">
        <v>505.461968610241</v>
      </c>
      <c r="I24" s="126">
        <v>0.167937335072963</v>
      </c>
      <c r="J24" s="127">
        <v>183.041</v>
      </c>
      <c r="K24" s="130">
        <v>32.19</v>
      </c>
      <c r="L24" s="139">
        <v>63.123486862932</v>
      </c>
      <c r="M24" s="130">
        <v>529.236090699672</v>
      </c>
      <c r="N24" s="140">
        <v>58.9690184219814</v>
      </c>
      <c r="O24" s="141">
        <v>59.2946494152926</v>
      </c>
    </row>
    <row r="25" ht="13.95" customHeight="1" spans="1:15">
      <c r="A25" s="28">
        <v>19</v>
      </c>
      <c r="B25" s="119">
        <v>30.3681964874268</v>
      </c>
      <c r="C25" s="119">
        <v>29.7137966156006</v>
      </c>
      <c r="D25" s="120">
        <v>71.753425781307</v>
      </c>
      <c r="E25" s="121">
        <v>47.9793036918765</v>
      </c>
      <c r="F25" s="119">
        <v>0</v>
      </c>
      <c r="G25" s="119">
        <v>50.616756439209</v>
      </c>
      <c r="H25" s="120">
        <v>504.834657604197</v>
      </c>
      <c r="I25" s="126">
        <v>-0.627311006044863</v>
      </c>
      <c r="J25" s="127">
        <v>0</v>
      </c>
      <c r="K25" s="130">
        <v>0</v>
      </c>
      <c r="L25" s="139">
        <v>47.3519926858316</v>
      </c>
      <c r="M25" s="130">
        <v>576.588083385504</v>
      </c>
      <c r="N25" s="140">
        <v>45.9590251354701</v>
      </c>
      <c r="O25" s="141">
        <v>48.330944613557</v>
      </c>
    </row>
    <row r="26" ht="13.95" customHeight="1" spans="1:15">
      <c r="A26" s="28">
        <v>20</v>
      </c>
      <c r="B26" s="119">
        <v>7.75760173797607</v>
      </c>
      <c r="C26" s="119">
        <v>7.42819452285767</v>
      </c>
      <c r="D26" s="120">
        <v>18.1265315144425</v>
      </c>
      <c r="E26" s="121">
        <v>-53.6268942668645</v>
      </c>
      <c r="F26" s="119">
        <v>0</v>
      </c>
      <c r="G26" s="119">
        <v>50.0962905883789</v>
      </c>
      <c r="H26" s="120">
        <v>499.643704684998</v>
      </c>
      <c r="I26" s="126">
        <v>-5.19095291919871</v>
      </c>
      <c r="J26" s="127">
        <v>96.027</v>
      </c>
      <c r="K26" s="130">
        <v>0</v>
      </c>
      <c r="L26" s="139">
        <v>37.2091528139368</v>
      </c>
      <c r="M26" s="130">
        <v>517.77023619944</v>
      </c>
      <c r="N26" s="140">
        <v>35.986259617784</v>
      </c>
      <c r="O26" s="141">
        <v>40.61907347967</v>
      </c>
    </row>
    <row r="27" ht="13.95" customHeight="1" spans="1:15">
      <c r="A27" s="28">
        <v>21</v>
      </c>
      <c r="B27" s="119">
        <v>18.974681854248</v>
      </c>
      <c r="C27" s="119">
        <v>18.6861267089844</v>
      </c>
      <c r="D27" s="120">
        <v>44.9835856147031</v>
      </c>
      <c r="E27" s="121">
        <v>26.8570541002606</v>
      </c>
      <c r="F27" s="119">
        <v>0</v>
      </c>
      <c r="G27" s="119">
        <v>50.0303649902344</v>
      </c>
      <c r="H27" s="120">
        <v>498.98618474283</v>
      </c>
      <c r="I27" s="126">
        <v>-0.657519942168051</v>
      </c>
      <c r="J27" s="127">
        <v>0</v>
      </c>
      <c r="K27" s="130">
        <v>0</v>
      </c>
      <c r="L27" s="139">
        <v>26.1995341580926</v>
      </c>
      <c r="M27" s="130">
        <v>543.969770357533</v>
      </c>
      <c r="N27" s="140">
        <v>25.6749984135209</v>
      </c>
      <c r="O27" s="141">
        <v>33.9495494297609</v>
      </c>
    </row>
    <row r="28" ht="13.95" customHeight="1" spans="1:15">
      <c r="A28" s="28">
        <v>22</v>
      </c>
      <c r="B28" s="119">
        <v>40.8565979003906</v>
      </c>
      <c r="C28" s="119">
        <v>40.5788497924805</v>
      </c>
      <c r="D28" s="120">
        <v>97.2892676346976</v>
      </c>
      <c r="E28" s="121">
        <v>52.3056820199945</v>
      </c>
      <c r="F28" s="119">
        <v>0</v>
      </c>
      <c r="G28" s="119">
        <v>50.0635986328125</v>
      </c>
      <c r="H28" s="120">
        <v>499.317646016766</v>
      </c>
      <c r="I28" s="126">
        <v>0.331461273936327</v>
      </c>
      <c r="J28" s="127">
        <v>0</v>
      </c>
      <c r="K28" s="130">
        <v>32.36</v>
      </c>
      <c r="L28" s="139">
        <v>20.2771432939308</v>
      </c>
      <c r="M28" s="130">
        <v>596.606913651464</v>
      </c>
      <c r="N28" s="140">
        <v>18.3829083706652</v>
      </c>
      <c r="O28" s="141">
        <v>24.1803313392185</v>
      </c>
    </row>
    <row r="29" ht="13.95" customHeight="1" spans="1:15">
      <c r="A29" s="28">
        <v>23</v>
      </c>
      <c r="B29" s="119">
        <v>4.67371368408203</v>
      </c>
      <c r="C29" s="119">
        <v>4.38068437576294</v>
      </c>
      <c r="D29" s="120">
        <v>10.8023459099815</v>
      </c>
      <c r="E29" s="121">
        <v>-86.4869217247161</v>
      </c>
      <c r="F29" s="119">
        <v>0</v>
      </c>
      <c r="G29" s="119">
        <v>53.8807029724121</v>
      </c>
      <c r="H29" s="120">
        <v>537.388172417161</v>
      </c>
      <c r="I29" s="126">
        <v>38.0705264003948</v>
      </c>
      <c r="J29" s="127">
        <v>96.022</v>
      </c>
      <c r="K29" s="130">
        <v>32.29</v>
      </c>
      <c r="L29" s="139">
        <v>15.3156046756787</v>
      </c>
      <c r="M29" s="130">
        <v>548.190518327142</v>
      </c>
      <c r="N29" s="140">
        <v>17.1582435077959</v>
      </c>
      <c r="O29" s="141">
        <v>23.4397235981807</v>
      </c>
    </row>
    <row r="30" ht="13.95" customHeight="1" spans="1:15">
      <c r="A30" s="28">
        <v>24</v>
      </c>
      <c r="B30" s="119">
        <v>9.59789943695068</v>
      </c>
      <c r="C30" s="119">
        <v>9.32050609588623</v>
      </c>
      <c r="D30" s="120">
        <v>22.5894487047324</v>
      </c>
      <c r="E30" s="121">
        <v>11.787102794751</v>
      </c>
      <c r="F30" s="119">
        <v>0</v>
      </c>
      <c r="G30" s="119">
        <v>54.0824508666992</v>
      </c>
      <c r="H30" s="120">
        <v>539.400338669993</v>
      </c>
      <c r="I30" s="126">
        <v>2.01216625283223</v>
      </c>
      <c r="J30" s="127">
        <v>38.05</v>
      </c>
      <c r="K30" s="130">
        <v>32.19</v>
      </c>
      <c r="L30" s="139">
        <v>19.6592690475832</v>
      </c>
      <c r="M30" s="130">
        <v>561.989787374726</v>
      </c>
      <c r="N30" s="140">
        <v>16.7635478935815</v>
      </c>
      <c r="O30" s="141">
        <v>22.8091875886289</v>
      </c>
    </row>
    <row r="31" ht="13.95" customHeight="1" spans="1:15">
      <c r="A31" s="28">
        <v>25</v>
      </c>
      <c r="B31" s="119">
        <v>21.9940757751465</v>
      </c>
      <c r="C31" s="119">
        <v>21.7290439605713</v>
      </c>
      <c r="D31" s="120">
        <v>52.2285934765305</v>
      </c>
      <c r="E31" s="121">
        <v>29.6391447717981</v>
      </c>
      <c r="F31" s="119">
        <v>0</v>
      </c>
      <c r="G31" s="119">
        <v>54.0606994628906</v>
      </c>
      <c r="H31" s="120">
        <v>539.183397418388</v>
      </c>
      <c r="I31" s="126">
        <v>-0.216941251605363</v>
      </c>
      <c r="J31" s="127">
        <v>20.034</v>
      </c>
      <c r="K31" s="130">
        <v>32.19</v>
      </c>
      <c r="L31" s="139">
        <v>17.2662035201927</v>
      </c>
      <c r="M31" s="130">
        <v>591.411990894918</v>
      </c>
      <c r="N31" s="140">
        <v>16.3057532736874</v>
      </c>
      <c r="O31" s="141">
        <v>22.7273145250278</v>
      </c>
    </row>
    <row r="32" ht="13.95" customHeight="1" spans="1:15">
      <c r="A32" s="28">
        <v>26</v>
      </c>
      <c r="B32" s="119">
        <v>5.95243501663208</v>
      </c>
      <c r="C32" s="119">
        <v>5.56830167770386</v>
      </c>
      <c r="D32" s="120">
        <v>13.7441748523655</v>
      </c>
      <c r="E32" s="121">
        <v>-38.484418624165</v>
      </c>
      <c r="F32" s="119">
        <v>0</v>
      </c>
      <c r="G32" s="119">
        <v>53.0196914672852</v>
      </c>
      <c r="H32" s="120">
        <v>528.80073064961</v>
      </c>
      <c r="I32" s="126">
        <v>-10.3826667687782</v>
      </c>
      <c r="J32" s="127">
        <v>96.02</v>
      </c>
      <c r="K32" s="130">
        <v>32.26</v>
      </c>
      <c r="L32" s="139">
        <v>14.8929146070568</v>
      </c>
      <c r="M32" s="130">
        <v>542.544905501975</v>
      </c>
      <c r="N32" s="140">
        <v>13.5932813079049</v>
      </c>
      <c r="O32" s="141">
        <v>20.8395663085466</v>
      </c>
    </row>
    <row r="33" ht="13.95" customHeight="1" spans="1:15">
      <c r="A33" s="28">
        <v>27</v>
      </c>
      <c r="B33" s="119">
        <v>25.5310592651367</v>
      </c>
      <c r="C33" s="119">
        <v>25.2654285430908</v>
      </c>
      <c r="D33" s="120">
        <v>60.6803264650919</v>
      </c>
      <c r="E33" s="121">
        <v>46.9361516127263</v>
      </c>
      <c r="F33" s="119">
        <v>0</v>
      </c>
      <c r="G33" s="119">
        <v>52.9485359191895</v>
      </c>
      <c r="H33" s="120">
        <v>528.091048929828</v>
      </c>
      <c r="I33" s="126">
        <v>-0.709681719781315</v>
      </c>
      <c r="J33" s="127">
        <v>0</v>
      </c>
      <c r="K33" s="130">
        <v>32.2</v>
      </c>
      <c r="L33" s="139">
        <v>14.026469892945</v>
      </c>
      <c r="M33" s="130">
        <v>588.77137539492</v>
      </c>
      <c r="N33" s="140">
        <v>12.9149801906497</v>
      </c>
      <c r="O33" s="141">
        <v>20.3545860965905</v>
      </c>
    </row>
    <row r="34" ht="13.95" customHeight="1" spans="1:15">
      <c r="A34" s="28">
        <v>28</v>
      </c>
      <c r="B34" s="119">
        <v>31.1590061187744</v>
      </c>
      <c r="C34" s="119">
        <v>30.8930053710938</v>
      </c>
      <c r="D34" s="120">
        <v>74.1292113511244</v>
      </c>
      <c r="E34" s="121">
        <v>13.4488848860326</v>
      </c>
      <c r="F34" s="119">
        <v>0</v>
      </c>
      <c r="G34" s="119">
        <v>52.8620872497559</v>
      </c>
      <c r="H34" s="120">
        <v>527.228838715188</v>
      </c>
      <c r="I34" s="126">
        <v>-0.862210214640413</v>
      </c>
      <c r="J34" s="127">
        <v>0</v>
      </c>
      <c r="K34" s="130">
        <v>0</v>
      </c>
      <c r="L34" s="139">
        <v>12.5866746713922</v>
      </c>
      <c r="M34" s="130">
        <v>601.358050066312</v>
      </c>
      <c r="N34" s="140">
        <v>12.9455772340178</v>
      </c>
      <c r="O34" s="141">
        <v>20.8471431678873</v>
      </c>
    </row>
    <row r="35" ht="13.95" customHeight="1" spans="1:15">
      <c r="A35" s="28">
        <v>29</v>
      </c>
      <c r="B35" s="119">
        <v>10.1306018829346</v>
      </c>
      <c r="C35" s="119">
        <v>9.86166381835937</v>
      </c>
      <c r="D35" s="120">
        <v>23.873049759141</v>
      </c>
      <c r="E35" s="121">
        <v>-50.2561615919834</v>
      </c>
      <c r="F35" s="119">
        <v>0</v>
      </c>
      <c r="G35" s="119">
        <v>55.3382873535156</v>
      </c>
      <c r="H35" s="120">
        <v>551.925633205415</v>
      </c>
      <c r="I35" s="126">
        <v>24.6967944902274</v>
      </c>
      <c r="J35" s="127">
        <v>70.108</v>
      </c>
      <c r="K35" s="130">
        <v>32.15</v>
      </c>
      <c r="L35" s="139">
        <v>12.3986328982439</v>
      </c>
      <c r="M35" s="130">
        <v>575.798682964556</v>
      </c>
      <c r="N35" s="140">
        <v>13.5676130243542</v>
      </c>
      <c r="O35" s="141">
        <v>21.1508663750794</v>
      </c>
    </row>
    <row r="36" ht="13.95" customHeight="1" spans="1:15">
      <c r="A36" s="28">
        <v>30</v>
      </c>
      <c r="B36" s="119">
        <v>15.2958908081055</v>
      </c>
      <c r="C36" s="119">
        <v>15.016619682312</v>
      </c>
      <c r="D36" s="120">
        <v>36.2038355377541</v>
      </c>
      <c r="E36" s="121">
        <v>12.3307857786131</v>
      </c>
      <c r="F36" s="119">
        <v>0</v>
      </c>
      <c r="G36" s="119">
        <v>55.3466796875</v>
      </c>
      <c r="H36" s="120">
        <v>552.009335547318</v>
      </c>
      <c r="I36" s="126">
        <v>0.0837023419031766</v>
      </c>
      <c r="J36" s="127">
        <v>38.048</v>
      </c>
      <c r="K36" s="130">
        <v>32.45</v>
      </c>
      <c r="L36" s="139">
        <v>18.0124881205163</v>
      </c>
      <c r="M36" s="130">
        <v>588.213171085073</v>
      </c>
      <c r="N36" s="140">
        <v>17.1585612127058</v>
      </c>
      <c r="O36" s="141">
        <v>23.9796699775266</v>
      </c>
    </row>
    <row r="37" ht="13.95" customHeight="1" spans="1:15">
      <c r="A37" s="96">
        <v>31</v>
      </c>
      <c r="B37" s="25"/>
      <c r="C37" s="25"/>
      <c r="D37" s="26" t="str">
        <f t="shared" ref="D37" si="0">IF(B37="","",$A$3*2.54^3*(B37*138.25*282.5+C37*138*311)/1000000)</f>
        <v/>
      </c>
      <c r="E37" s="27"/>
      <c r="F37" s="25"/>
      <c r="G37" s="25"/>
      <c r="H37" s="26"/>
      <c r="I37" s="63"/>
      <c r="J37" s="64"/>
      <c r="K37" s="138"/>
      <c r="L37" s="66"/>
      <c r="M37" s="67"/>
      <c r="N37" s="68"/>
      <c r="O37" s="69"/>
    </row>
    <row r="38" spans="1:15">
      <c r="A38" s="29" t="s">
        <v>71</v>
      </c>
      <c r="B38" s="30"/>
      <c r="C38" s="30"/>
      <c r="D38" s="30">
        <f>+D6+E38</f>
        <v>36.2038355377541</v>
      </c>
      <c r="E38" s="31">
        <f>SUM(E7:E37)</f>
        <v>0.144899396158245</v>
      </c>
      <c r="F38" s="30"/>
      <c r="G38" s="30"/>
      <c r="H38" s="30">
        <f>+H6+I38</f>
        <v>552.009335547318</v>
      </c>
      <c r="I38" s="31">
        <f t="shared" ref="I38:L38" si="1">SUM(I7:I37)</f>
        <v>22.4638823338853</v>
      </c>
      <c r="J38" s="71">
        <f t="shared" si="1"/>
        <v>1344.909</v>
      </c>
      <c r="K38" s="73">
        <f t="shared" si="1"/>
        <v>708.56</v>
      </c>
      <c r="L38" s="73">
        <f t="shared" si="1"/>
        <v>658.957781730044</v>
      </c>
      <c r="M38" s="73">
        <f>D38+H38</f>
        <v>588.213171085073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588.213171085073</v>
      </c>
      <c r="E40" s="39" t="s">
        <v>8</v>
      </c>
      <c r="F40" s="36"/>
      <c r="G40" s="36"/>
      <c r="H40" s="36"/>
      <c r="I40" s="36"/>
      <c r="J40" s="79">
        <f>J38*1000/1.9</f>
        <v>707846.842105263</v>
      </c>
      <c r="K40" s="79">
        <f t="shared" ref="K40:M40" si="2">K38*1000/1.9</f>
        <v>372926.315789474</v>
      </c>
      <c r="L40" s="79">
        <f t="shared" si="2"/>
        <v>346819.885121076</v>
      </c>
      <c r="M40" s="79">
        <f t="shared" si="2"/>
        <v>309585.879518459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8">
        <f>J38*1000</f>
        <v>1344909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3">
    <mergeCell ref="B3:E3"/>
    <mergeCell ref="B4:E4"/>
    <mergeCell ref="F4:I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31496062992126" right="0.31496062992126" top="0.354330708661417" bottom="0.354330708661417" header="0.31496062992126" footer="0.31496062992126"/>
  <pageSetup paperSize="5" scale="55" orientation="landscape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A71"/>
  <sheetViews>
    <sheetView showGridLines="0" zoomScale="70" zoomScaleNormal="70" workbookViewId="0">
      <selection activeCell="K38" sqref="K38"/>
    </sheetView>
  </sheetViews>
  <sheetFormatPr defaultColWidth="8.88888888888889" defaultRowHeight="14.4"/>
  <cols>
    <col min="1" max="1" width="7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6.6666666666667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79</v>
      </c>
      <c r="B1" s="4"/>
      <c r="C1" s="4"/>
      <c r="D1" s="4"/>
      <c r="E1" s="4"/>
      <c r="F1" s="5">
        <v>700</v>
      </c>
      <c r="G1" s="5" t="s">
        <v>53</v>
      </c>
      <c r="H1" s="4"/>
      <c r="I1" s="4"/>
      <c r="J1" s="4"/>
      <c r="K1" s="4"/>
      <c r="L1" s="4"/>
      <c r="M1" s="4"/>
      <c r="N1" s="4"/>
    </row>
    <row r="2" spans="1:48">
      <c r="A2" s="6">
        <f>SUMMARY!B2</f>
        <v>2021</v>
      </c>
      <c r="B2" s="6"/>
      <c r="C2" s="6"/>
      <c r="D2" s="6"/>
      <c r="E2" s="6"/>
      <c r="F2" s="6"/>
      <c r="G2" s="6"/>
      <c r="H2" s="6"/>
      <c r="I2" s="6"/>
      <c r="J2" s="6"/>
      <c r="K2" s="6"/>
      <c r="L2" s="133"/>
      <c r="M2" s="6"/>
      <c r="N2" s="6"/>
      <c r="O2" s="134"/>
      <c r="AV2" s="144" t="s">
        <v>80</v>
      </c>
    </row>
    <row r="3" ht="17.55" spans="1:48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4"/>
      <c r="M3" s="44"/>
      <c r="AV3" s="144" t="s">
        <v>81</v>
      </c>
    </row>
    <row r="4" spans="1:48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35" t="s">
        <v>57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  <c r="AV4" s="144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136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48">
      <c r="A6" s="20" t="s">
        <v>21</v>
      </c>
      <c r="B6" s="93">
        <f>JUN!B36</f>
        <v>15.2958908081055</v>
      </c>
      <c r="C6" s="93">
        <f>JUN!C36</f>
        <v>15.016619682312</v>
      </c>
      <c r="D6" s="22">
        <f>IF(B6="","",$A$3*2.54^3*(B6*138.25*282.5+C6*138*311)/1000000)</f>
        <v>36.2038355377541</v>
      </c>
      <c r="E6" s="23"/>
      <c r="F6" s="93">
        <f>JUN!F36</f>
        <v>0</v>
      </c>
      <c r="G6" s="93">
        <f>JUN!G36</f>
        <v>55.3466796875</v>
      </c>
      <c r="H6" s="22">
        <f>JUN!H38</f>
        <v>552.009335547318</v>
      </c>
      <c r="I6" s="57"/>
      <c r="J6" s="246" t="s">
        <v>70</v>
      </c>
      <c r="K6" s="247" t="s">
        <v>70</v>
      </c>
      <c r="L6" s="124"/>
      <c r="M6" s="60">
        <f>IFERROR(D6+H6,"")</f>
        <v>588.213171085073</v>
      </c>
      <c r="N6" s="61"/>
      <c r="O6" s="62"/>
      <c r="AV6" s="2" t="s">
        <v>82</v>
      </c>
    </row>
    <row r="7" ht="13.95" customHeight="1" spans="1:17">
      <c r="A7" s="24">
        <v>1</v>
      </c>
      <c r="B7" s="94">
        <f>LOOKUP(A7+$F$1,'[2]DCS Data'!$A:$A,'[2]DCS Data'!$Q:$Q)</f>
        <v>7.05280256271362</v>
      </c>
      <c r="C7" s="94">
        <f>LOOKUP(A7+$F$1,'[2]DCS Data'!$A:$A,'[2]DCS Data'!$R:$R)</f>
        <v>5.98150587081909</v>
      </c>
      <c r="D7" s="26">
        <f t="shared" ref="D7" si="0">IF(B7="","",$A$3*2.54^3*(B7*138.25*282.5+C7*138*311)/1000000)</f>
        <v>15.5140120691739</v>
      </c>
      <c r="E7" s="27">
        <f t="shared" ref="E7" si="1">IF(SUM(B7:C7)=0,"",D7-D6)</f>
        <v>-20.6898234685802</v>
      </c>
      <c r="F7" s="94">
        <f>LOOKUP(A7+$F$1,'[2]DCS Data'!$A:$A,'[2]DCS Data'!$S:$S)</f>
        <v>0</v>
      </c>
      <c r="G7" s="94">
        <f>LOOKUP(A7+$F$1,'[2]DCS Data'!$A:$A,'[2]DCS Data'!$T:$T)</f>
        <v>51.3181266784668</v>
      </c>
      <c r="H7" s="26">
        <f t="shared" ref="H7" si="2">IF(F7="","",$A$3*(F7*390^2+G7*330^2)*2.54^3*PI()/1000000)</f>
        <v>511.829890596155</v>
      </c>
      <c r="I7" s="63">
        <f t="shared" ref="I7" si="3">IF(SUM(F7:G7)=0,"",H7-H6)</f>
        <v>-40.1794449511632</v>
      </c>
      <c r="J7" s="64">
        <f>IF(B7="","",LOOKUP($F$1+A7,[3]SU!A:A,[3]SU!C:C))</f>
        <v>96.016</v>
      </c>
      <c r="K7" s="138">
        <f>IF(B7="","",LOOKUP($F$1+A7,[3]SU!A:A,[3]SU!M:M))</f>
        <v>0</v>
      </c>
      <c r="L7" s="66">
        <f t="shared" ref="L7" si="4">IFERROR(E7+I7+J7-K7,0)</f>
        <v>35.1467315802566</v>
      </c>
      <c r="M7" s="67">
        <f t="shared" ref="M7" si="5">IFERROR(D7+H7,"")</f>
        <v>527.343902665329</v>
      </c>
      <c r="N7" s="111">
        <f>IFERROR(LOOKUP(A7+$F$1,'[2]DCS Data'!$A:$A,'[2]DCS Data'!$W:$W)*3785.4*$A$3/1000000,0)</f>
        <v>30.960890709851</v>
      </c>
      <c r="O7" s="69">
        <f>IFERROR(LOOKUP(A7+$F$1,'[2]DCS Data'!$A:$A,'[2]DCS Data'!$AA:$AA)*0.86-1.7-(LOOKUP(A7+$F$1,'[2]DCS Data'!$A:$A,'[2]DCS Data'!$J:$J)*3785*0.993*1.36/1000000)*38%*0.308,0)</f>
        <v>39.0604588125113</v>
      </c>
      <c r="Q7" s="84"/>
    </row>
    <row r="8" ht="13.95" customHeight="1" spans="1:52">
      <c r="A8" s="28">
        <v>2</v>
      </c>
      <c r="B8" s="119">
        <v>23.1307334899902</v>
      </c>
      <c r="C8" s="119">
        <v>10.5592422485352</v>
      </c>
      <c r="D8" s="120">
        <v>39.5474318122907</v>
      </c>
      <c r="E8" s="121">
        <v>24.0334197431168</v>
      </c>
      <c r="F8" s="119">
        <v>0</v>
      </c>
      <c r="G8" s="119">
        <v>48.6601867675781</v>
      </c>
      <c r="H8" s="120">
        <v>485.320483845497</v>
      </c>
      <c r="I8" s="126">
        <v>-26.5094067506586</v>
      </c>
      <c r="J8" s="127">
        <v>70.093</v>
      </c>
      <c r="K8" s="130">
        <v>32.13</v>
      </c>
      <c r="L8" s="139">
        <v>35.4870129924581</v>
      </c>
      <c r="M8" s="130">
        <v>524.867915657787</v>
      </c>
      <c r="N8" s="140">
        <v>35.1882824465941</v>
      </c>
      <c r="O8" s="141">
        <v>40.7750697662777</v>
      </c>
      <c r="Q8" s="84"/>
      <c r="AV8" s="2" t="s">
        <v>83</v>
      </c>
      <c r="AY8" s="146">
        <v>1573.76</v>
      </c>
      <c r="AZ8" s="2" t="s">
        <v>8</v>
      </c>
    </row>
    <row r="9" ht="13.95" customHeight="1" spans="1:52">
      <c r="A9" s="28">
        <v>3</v>
      </c>
      <c r="B9" s="119">
        <v>34.9535369873047</v>
      </c>
      <c r="C9" s="119">
        <v>34.4745903015137</v>
      </c>
      <c r="D9" s="120">
        <v>82.9307340542939</v>
      </c>
      <c r="E9" s="121">
        <v>43.3833022420033</v>
      </c>
      <c r="F9" s="119">
        <v>0</v>
      </c>
      <c r="G9" s="119">
        <v>48.851203918457</v>
      </c>
      <c r="H9" s="120">
        <v>487.22562524025</v>
      </c>
      <c r="I9" s="126">
        <v>1.90514139475323</v>
      </c>
      <c r="J9" s="127">
        <v>0</v>
      </c>
      <c r="K9" s="130">
        <v>0</v>
      </c>
      <c r="L9" s="139">
        <v>45.2884436367565</v>
      </c>
      <c r="M9" s="130">
        <v>570.156359294544</v>
      </c>
      <c r="N9" s="140">
        <v>41.0675359774651</v>
      </c>
      <c r="O9" s="141">
        <v>45.4285222674418</v>
      </c>
      <c r="Q9" s="84"/>
      <c r="AV9" s="145" t="s">
        <v>84</v>
      </c>
      <c r="AW9" s="145"/>
      <c r="AX9" s="145"/>
      <c r="AY9" s="147">
        <v>1540.87</v>
      </c>
      <c r="AZ9" s="145" t="s">
        <v>8</v>
      </c>
    </row>
    <row r="10" ht="13.95" customHeight="1" spans="1:52">
      <c r="A10" s="28">
        <v>4</v>
      </c>
      <c r="B10" s="119">
        <v>13.0871019363403</v>
      </c>
      <c r="C10" s="119">
        <v>12.6055364608765</v>
      </c>
      <c r="D10" s="120">
        <v>30.6722925333756</v>
      </c>
      <c r="E10" s="121">
        <v>-52.2584415209183</v>
      </c>
      <c r="F10" s="119">
        <v>0</v>
      </c>
      <c r="G10" s="119">
        <v>52.0973052978516</v>
      </c>
      <c r="H10" s="120">
        <v>519.601158437113</v>
      </c>
      <c r="I10" s="126">
        <v>32.3755331968633</v>
      </c>
      <c r="J10" s="127">
        <v>96.028</v>
      </c>
      <c r="K10" s="130">
        <v>32.18</v>
      </c>
      <c r="L10" s="139">
        <v>43.965091675945</v>
      </c>
      <c r="M10" s="130">
        <v>550.273450970489</v>
      </c>
      <c r="N10" s="140">
        <v>42.890962252082</v>
      </c>
      <c r="O10" s="141">
        <v>46.7513133650348</v>
      </c>
      <c r="Q10" s="84"/>
      <c r="AV10" s="2" t="s">
        <v>85</v>
      </c>
      <c r="AY10" s="2">
        <f>AY8-AY9</f>
        <v>32.8900000000001</v>
      </c>
      <c r="AZ10" s="2" t="s">
        <v>8</v>
      </c>
    </row>
    <row r="11" ht="13.95" customHeight="1" spans="1:17">
      <c r="A11" s="28">
        <v>5</v>
      </c>
      <c r="B11" s="119">
        <v>10.2062759399414</v>
      </c>
      <c r="C11" s="119">
        <v>9.50451946258545</v>
      </c>
      <c r="D11" s="120">
        <v>23.5123615976977</v>
      </c>
      <c r="E11" s="121">
        <v>-7.15993093567793</v>
      </c>
      <c r="F11" s="119">
        <v>0</v>
      </c>
      <c r="G11" s="119">
        <v>47.9589500427246</v>
      </c>
      <c r="H11" s="120">
        <v>478.326582481705</v>
      </c>
      <c r="I11" s="126">
        <v>-41.2745759554086</v>
      </c>
      <c r="J11" s="127">
        <v>96.024</v>
      </c>
      <c r="K11" s="130">
        <v>0</v>
      </c>
      <c r="L11" s="139">
        <v>47.5894931089135</v>
      </c>
      <c r="M11" s="130">
        <v>501.838944079402</v>
      </c>
      <c r="N11" s="140">
        <v>45.3258474213283</v>
      </c>
      <c r="O11" s="141">
        <v>48.8377318946571</v>
      </c>
      <c r="Q11" s="84"/>
    </row>
    <row r="12" ht="13.95" customHeight="1" spans="1:52">
      <c r="A12" s="28">
        <v>6</v>
      </c>
      <c r="B12" s="119">
        <v>32.3097610473633</v>
      </c>
      <c r="C12" s="119">
        <v>31.5693054199219</v>
      </c>
      <c r="D12" s="120">
        <v>76.285596087932</v>
      </c>
      <c r="E12" s="121">
        <v>52.7732344902343</v>
      </c>
      <c r="F12" s="119">
        <v>0</v>
      </c>
      <c r="G12" s="119">
        <v>47.9673881530762</v>
      </c>
      <c r="H12" s="120">
        <v>478.410741381836</v>
      </c>
      <c r="I12" s="126">
        <v>0.0841589001316834</v>
      </c>
      <c r="J12" s="127">
        <v>32.05</v>
      </c>
      <c r="K12" s="130">
        <v>32.47</v>
      </c>
      <c r="L12" s="139">
        <v>52.437393390366</v>
      </c>
      <c r="M12" s="130">
        <v>554.696337469768</v>
      </c>
      <c r="N12" s="140">
        <v>50.1804126243679</v>
      </c>
      <c r="O12" s="141">
        <v>53.3466571016676</v>
      </c>
      <c r="Q12" s="84"/>
      <c r="AV12" s="2" t="s">
        <v>86</v>
      </c>
      <c r="AY12" s="146">
        <v>0</v>
      </c>
      <c r="AZ12" s="2" t="s">
        <v>8</v>
      </c>
    </row>
    <row r="13" ht="13.95" customHeight="1" spans="1:52">
      <c r="A13" s="28">
        <v>7</v>
      </c>
      <c r="B13" s="119">
        <v>5.13389825820923</v>
      </c>
      <c r="C13" s="119">
        <v>4.53725481033325</v>
      </c>
      <c r="D13" s="120">
        <v>11.5221957547923</v>
      </c>
      <c r="E13" s="121">
        <v>-64.7634003331397</v>
      </c>
      <c r="F13" s="119">
        <v>0</v>
      </c>
      <c r="G13" s="119">
        <v>50.7126159667969</v>
      </c>
      <c r="H13" s="120">
        <v>505.790728581325</v>
      </c>
      <c r="I13" s="126">
        <v>27.3799871994893</v>
      </c>
      <c r="J13" s="127">
        <v>116.066</v>
      </c>
      <c r="K13" s="130">
        <v>32</v>
      </c>
      <c r="L13" s="139">
        <v>46.6825868663496</v>
      </c>
      <c r="M13" s="130">
        <v>517.312924336118</v>
      </c>
      <c r="N13" s="140">
        <v>46.8960192572652</v>
      </c>
      <c r="O13" s="141">
        <v>48.4169313279363</v>
      </c>
      <c r="Q13" s="84"/>
      <c r="AV13" s="145" t="s">
        <v>87</v>
      </c>
      <c r="AW13" s="145"/>
      <c r="AX13" s="145"/>
      <c r="AY13" s="147">
        <v>4.149</v>
      </c>
      <c r="AZ13" s="145" t="s">
        <v>8</v>
      </c>
    </row>
    <row r="14" ht="13.95" customHeight="1" spans="1:52">
      <c r="A14" s="28">
        <v>8</v>
      </c>
      <c r="B14" s="119">
        <v>6.54674816131592</v>
      </c>
      <c r="C14" s="119">
        <v>5.75296688079834</v>
      </c>
      <c r="D14" s="120">
        <v>14.6518911509183</v>
      </c>
      <c r="E14" s="121">
        <v>3.12969539612597</v>
      </c>
      <c r="F14" s="119">
        <v>0</v>
      </c>
      <c r="G14" s="119">
        <v>48.158763885498</v>
      </c>
      <c r="H14" s="120">
        <v>480.31945914938</v>
      </c>
      <c r="I14" s="126">
        <v>-25.4712694319456</v>
      </c>
      <c r="J14" s="127">
        <v>87.015</v>
      </c>
      <c r="K14" s="130">
        <v>32.64</v>
      </c>
      <c r="L14" s="139">
        <v>32.0334259641804</v>
      </c>
      <c r="M14" s="130">
        <v>494.971350300298</v>
      </c>
      <c r="N14" s="140">
        <v>27.9305481743716</v>
      </c>
      <c r="O14" s="141">
        <v>31.4921037757983</v>
      </c>
      <c r="Q14" s="84"/>
      <c r="AV14" s="2" t="s">
        <v>88</v>
      </c>
      <c r="AY14" s="2">
        <f>AY13-AY12</f>
        <v>4.149</v>
      </c>
      <c r="AZ14" s="2" t="s">
        <v>8</v>
      </c>
    </row>
    <row r="15" ht="13.95" customHeight="1" spans="1:17">
      <c r="A15" s="28">
        <v>9</v>
      </c>
      <c r="B15" s="119">
        <v>17.6066226959229</v>
      </c>
      <c r="C15" s="119">
        <v>17.2934417724609</v>
      </c>
      <c r="D15" s="120">
        <v>41.6834644601191</v>
      </c>
      <c r="E15" s="121">
        <v>27.0315733092008</v>
      </c>
      <c r="F15" s="119">
        <v>0</v>
      </c>
      <c r="G15" s="119">
        <v>48.1695404052734</v>
      </c>
      <c r="H15" s="120">
        <v>480.426940565687</v>
      </c>
      <c r="I15" s="126">
        <v>0.107481416307451</v>
      </c>
      <c r="J15" s="127">
        <v>32.044</v>
      </c>
      <c r="K15" s="130">
        <v>31.88</v>
      </c>
      <c r="L15" s="139">
        <v>27.3030547255083</v>
      </c>
      <c r="M15" s="130">
        <v>522.110405025806</v>
      </c>
      <c r="N15" s="140">
        <v>25.5884317921829</v>
      </c>
      <c r="O15" s="141">
        <v>29.6291028538644</v>
      </c>
      <c r="Q15" s="84"/>
    </row>
    <row r="16" ht="13.95" customHeight="1" spans="1:53">
      <c r="A16" s="28">
        <v>10</v>
      </c>
      <c r="B16" s="119">
        <v>36.9471588134766</v>
      </c>
      <c r="C16" s="119">
        <v>36.6701011657715</v>
      </c>
      <c r="D16" s="120">
        <v>87.9475759557266</v>
      </c>
      <c r="E16" s="121">
        <v>46.2641114956075</v>
      </c>
      <c r="F16" s="119">
        <v>0</v>
      </c>
      <c r="G16" s="119">
        <v>49.7002143859863</v>
      </c>
      <c r="H16" s="120">
        <v>495.69337265888</v>
      </c>
      <c r="I16" s="126">
        <v>15.2664320931923</v>
      </c>
      <c r="J16" s="127">
        <v>0</v>
      </c>
      <c r="K16" s="130">
        <v>32.06</v>
      </c>
      <c r="L16" s="139">
        <v>29.4705435887998</v>
      </c>
      <c r="M16" s="130">
        <v>583.640948614606</v>
      </c>
      <c r="N16" s="140">
        <v>27.5756224062269</v>
      </c>
      <c r="O16" s="141">
        <v>31.794119019178</v>
      </c>
      <c r="Q16" s="84"/>
      <c r="AV16" s="144" t="s">
        <v>89</v>
      </c>
      <c r="AW16" s="144"/>
      <c r="AX16" s="144"/>
      <c r="AY16" s="148">
        <f>AY10-AY14</f>
        <v>28.7410000000001</v>
      </c>
      <c r="AZ16" s="144" t="s">
        <v>8</v>
      </c>
      <c r="BA16" s="144"/>
    </row>
    <row r="17" ht="13.95" customHeight="1" spans="1:17">
      <c r="A17" s="28">
        <v>11</v>
      </c>
      <c r="B17" s="119">
        <v>8.15369987487793</v>
      </c>
      <c r="C17" s="119">
        <v>7.78610706329346</v>
      </c>
      <c r="D17" s="120">
        <v>19.0253276523066</v>
      </c>
      <c r="E17" s="121">
        <v>-68.92224830342</v>
      </c>
      <c r="F17" s="119">
        <v>0</v>
      </c>
      <c r="G17" s="119">
        <v>49.6030502319336</v>
      </c>
      <c r="H17" s="120">
        <v>494.724289772237</v>
      </c>
      <c r="I17" s="126">
        <v>-0.96908288664298</v>
      </c>
      <c r="J17" s="127">
        <v>96.022</v>
      </c>
      <c r="K17" s="130">
        <v>0</v>
      </c>
      <c r="L17" s="139">
        <v>26.1306688099371</v>
      </c>
      <c r="M17" s="130">
        <v>513.749617424543</v>
      </c>
      <c r="N17" s="140">
        <v>26.5595726263327</v>
      </c>
      <c r="O17" s="141">
        <v>31.337865240104</v>
      </c>
      <c r="Q17" s="84"/>
    </row>
    <row r="18" ht="13.95" customHeight="1" spans="1:17">
      <c r="A18" s="28">
        <v>12</v>
      </c>
      <c r="B18" s="119">
        <v>31.0797958374023</v>
      </c>
      <c r="C18" s="119">
        <v>30.275505065918</v>
      </c>
      <c r="D18" s="120">
        <v>73.2664263999492</v>
      </c>
      <c r="E18" s="121">
        <v>54.2410987476426</v>
      </c>
      <c r="F18" s="119">
        <v>0</v>
      </c>
      <c r="G18" s="119">
        <v>49.7026824951172</v>
      </c>
      <c r="H18" s="120">
        <v>495.717988756703</v>
      </c>
      <c r="I18" s="126">
        <v>0.993698984466448</v>
      </c>
      <c r="J18" s="127">
        <v>37.561</v>
      </c>
      <c r="K18" s="130">
        <v>32.07</v>
      </c>
      <c r="L18" s="139">
        <v>60.7257977321091</v>
      </c>
      <c r="M18" s="130">
        <v>568.984415156652</v>
      </c>
      <c r="N18" s="140">
        <v>57.4463811689308</v>
      </c>
      <c r="O18" s="141">
        <v>59.0731677656895</v>
      </c>
      <c r="Q18" s="84"/>
    </row>
    <row r="19" ht="13.95" customHeight="1" spans="1:17">
      <c r="A19" s="28">
        <v>13</v>
      </c>
      <c r="B19" s="119">
        <v>50.7604827880859</v>
      </c>
      <c r="C19" s="119">
        <v>50.7712364196777</v>
      </c>
      <c r="D19" s="120">
        <v>121.317974353513</v>
      </c>
      <c r="E19" s="121">
        <v>48.0515479535634</v>
      </c>
      <c r="F19" s="119">
        <v>0</v>
      </c>
      <c r="G19" s="119">
        <v>51.9516792297363</v>
      </c>
      <c r="H19" s="120">
        <v>518.148732572499</v>
      </c>
      <c r="I19" s="126">
        <v>22.4307438157954</v>
      </c>
      <c r="J19" s="127">
        <v>20.059</v>
      </c>
      <c r="K19" s="130">
        <v>32.18</v>
      </c>
      <c r="L19" s="139">
        <v>58.3612917693588</v>
      </c>
      <c r="M19" s="130">
        <v>639.466706926011</v>
      </c>
      <c r="N19" s="140">
        <v>57.1263202350661</v>
      </c>
      <c r="O19" s="141">
        <v>58.2146991212289</v>
      </c>
      <c r="Q19" s="84"/>
    </row>
    <row r="20" ht="13.95" customHeight="1" spans="1:17">
      <c r="A20" s="28">
        <v>14</v>
      </c>
      <c r="B20" s="119">
        <v>20.1915607452393</v>
      </c>
      <c r="C20" s="119">
        <v>19.3591003417969</v>
      </c>
      <c r="D20" s="120">
        <v>47.2110953623646</v>
      </c>
      <c r="E20" s="121">
        <v>-74.106878991148</v>
      </c>
      <c r="F20" s="119">
        <v>0</v>
      </c>
      <c r="G20" s="119">
        <v>52.070556640625</v>
      </c>
      <c r="H20" s="120">
        <v>519.334376245556</v>
      </c>
      <c r="I20" s="126">
        <v>1.18564367305771</v>
      </c>
      <c r="J20" s="127">
        <v>165.627</v>
      </c>
      <c r="K20" s="130">
        <v>32.14</v>
      </c>
      <c r="L20" s="139">
        <v>60.5657646819098</v>
      </c>
      <c r="M20" s="130">
        <v>566.545471607921</v>
      </c>
      <c r="N20" s="140">
        <v>58.1694422860782</v>
      </c>
      <c r="O20" s="141">
        <v>58.7638057110508</v>
      </c>
      <c r="Q20" s="84"/>
    </row>
    <row r="21" ht="13.95" customHeight="1" spans="1:17">
      <c r="A21" s="28">
        <v>15</v>
      </c>
      <c r="B21" s="119">
        <v>34.7389335632324</v>
      </c>
      <c r="C21" s="119">
        <v>33.9586639404297</v>
      </c>
      <c r="D21" s="120">
        <v>82.0408805391833</v>
      </c>
      <c r="E21" s="121">
        <v>34.8297851768187</v>
      </c>
      <c r="F21" s="119">
        <v>0</v>
      </c>
      <c r="G21" s="119">
        <v>54.0874557495117</v>
      </c>
      <c r="H21" s="120">
        <v>539.450255702983</v>
      </c>
      <c r="I21" s="126">
        <v>20.1158794574262</v>
      </c>
      <c r="J21" s="127">
        <v>37.557</v>
      </c>
      <c r="K21" s="130">
        <v>32.38</v>
      </c>
      <c r="L21" s="139">
        <v>60.1226646342449</v>
      </c>
      <c r="M21" s="130">
        <v>621.491136242166</v>
      </c>
      <c r="N21" s="140">
        <v>59.4610692811594</v>
      </c>
      <c r="O21" s="141">
        <v>59.8129664205259</v>
      </c>
      <c r="Q21" s="84"/>
    </row>
    <row r="22" ht="13.95" customHeight="1" spans="1:17">
      <c r="A22" s="28">
        <v>16</v>
      </c>
      <c r="B22" s="119">
        <v>9.15490436553955</v>
      </c>
      <c r="C22" s="119">
        <v>8.76851463317871</v>
      </c>
      <c r="D22" s="120">
        <v>21.3944311414637</v>
      </c>
      <c r="E22" s="121">
        <v>-60.6464493977197</v>
      </c>
      <c r="F22" s="119">
        <v>0</v>
      </c>
      <c r="G22" s="119">
        <v>58.2832565307617</v>
      </c>
      <c r="H22" s="120">
        <v>581.297774188718</v>
      </c>
      <c r="I22" s="126">
        <v>41.8475184857356</v>
      </c>
      <c r="J22" s="127">
        <v>96.023</v>
      </c>
      <c r="K22" s="130">
        <v>32.14</v>
      </c>
      <c r="L22" s="139">
        <v>45.0840690880159</v>
      </c>
      <c r="M22" s="130">
        <v>602.692205330182</v>
      </c>
      <c r="N22" s="140">
        <v>46.0751827844619</v>
      </c>
      <c r="O22" s="141">
        <v>47.746264279766</v>
      </c>
      <c r="Q22" s="84"/>
    </row>
    <row r="23" ht="13.95" customHeight="1" spans="1:17">
      <c r="A23" s="28">
        <v>17</v>
      </c>
      <c r="B23" s="119">
        <v>7.87121534347534</v>
      </c>
      <c r="C23" s="119">
        <v>5.84416961669922</v>
      </c>
      <c r="D23" s="120">
        <v>16.2740032547024</v>
      </c>
      <c r="E23" s="121">
        <v>-5.12042788676126</v>
      </c>
      <c r="F23" s="119">
        <v>0</v>
      </c>
      <c r="G23" s="119">
        <v>52.2266654968262</v>
      </c>
      <c r="H23" s="120">
        <v>520.891353944511</v>
      </c>
      <c r="I23" s="126">
        <v>-60.4064202442066</v>
      </c>
      <c r="J23" s="127">
        <v>128.057</v>
      </c>
      <c r="K23" s="130">
        <v>32.24</v>
      </c>
      <c r="L23" s="139">
        <v>30.2901518690321</v>
      </c>
      <c r="M23" s="130">
        <v>537.165357199214</v>
      </c>
      <c r="N23" s="140">
        <v>26.6267606054478</v>
      </c>
      <c r="O23" s="141">
        <v>31.6998280742179</v>
      </c>
      <c r="Q23" s="84"/>
    </row>
    <row r="24" ht="13.95" customHeight="1" spans="1:17">
      <c r="A24" s="28">
        <v>18</v>
      </c>
      <c r="B24" s="119">
        <v>18.8897743225098</v>
      </c>
      <c r="C24" s="119">
        <v>18.56005859375</v>
      </c>
      <c r="D24" s="120">
        <v>44.7291794991752</v>
      </c>
      <c r="E24" s="121">
        <v>28.4551762444728</v>
      </c>
      <c r="F24" s="119">
        <v>0</v>
      </c>
      <c r="G24" s="119">
        <v>52.1989974975586</v>
      </c>
      <c r="H24" s="120">
        <v>520.615402541865</v>
      </c>
      <c r="I24" s="126">
        <v>-0.275951402646797</v>
      </c>
      <c r="J24" s="127">
        <v>0</v>
      </c>
      <c r="K24" s="130">
        <v>0</v>
      </c>
      <c r="L24" s="139">
        <v>28.179224841826</v>
      </c>
      <c r="M24" s="130">
        <v>565.34458204104</v>
      </c>
      <c r="N24" s="140">
        <v>27.0338642333879</v>
      </c>
      <c r="O24" s="141">
        <v>31.9907218385488</v>
      </c>
      <c r="Q24" s="84"/>
    </row>
    <row r="25" ht="13.95" customHeight="1" spans="1:17">
      <c r="A25" s="28">
        <v>19</v>
      </c>
      <c r="B25" s="119">
        <v>46.5564041137695</v>
      </c>
      <c r="C25" s="119">
        <v>42.5986289978027</v>
      </c>
      <c r="D25" s="120">
        <v>106.305998852728</v>
      </c>
      <c r="E25" s="121">
        <v>61.5768193535524</v>
      </c>
      <c r="F25" s="119">
        <v>0</v>
      </c>
      <c r="G25" s="119">
        <v>52.1482734680176</v>
      </c>
      <c r="H25" s="120">
        <v>520.109497978098</v>
      </c>
      <c r="I25" s="126">
        <v>-0.505904563766308</v>
      </c>
      <c r="J25" s="127">
        <v>0</v>
      </c>
      <c r="K25" s="130">
        <v>32.21</v>
      </c>
      <c r="L25" s="139">
        <v>28.8609147897861</v>
      </c>
      <c r="M25" s="130">
        <v>626.415496830826</v>
      </c>
      <c r="N25" s="140">
        <v>27.7220570039373</v>
      </c>
      <c r="O25" s="141">
        <v>32.2514833480939</v>
      </c>
      <c r="Q25" s="84"/>
    </row>
    <row r="26" ht="13.95" customHeight="1" spans="1:17">
      <c r="A26" s="28">
        <v>20</v>
      </c>
      <c r="B26" s="119">
        <v>44.3312606811523</v>
      </c>
      <c r="C26" s="119">
        <v>43.2822265625</v>
      </c>
      <c r="D26" s="120">
        <v>104.627808990781</v>
      </c>
      <c r="E26" s="121">
        <v>-1.678189861947</v>
      </c>
      <c r="F26" s="119">
        <v>0</v>
      </c>
      <c r="G26" s="119">
        <v>55.1178817749023</v>
      </c>
      <c r="H26" s="120">
        <v>549.727381427925</v>
      </c>
      <c r="I26" s="126">
        <v>29.6178834498264</v>
      </c>
      <c r="J26" s="127">
        <v>32.052</v>
      </c>
      <c r="K26" s="130">
        <v>32.19</v>
      </c>
      <c r="L26" s="139">
        <v>27.8016935878794</v>
      </c>
      <c r="M26" s="130">
        <v>654.355190418705</v>
      </c>
      <c r="N26" s="140">
        <v>26.9466794736837</v>
      </c>
      <c r="O26" s="141">
        <v>31.5598693021449</v>
      </c>
      <c r="Q26" s="84"/>
    </row>
    <row r="27" ht="13.95" customHeight="1" spans="1:17">
      <c r="A27" s="28">
        <v>21</v>
      </c>
      <c r="B27" s="119">
        <v>15.8445806503296</v>
      </c>
      <c r="C27" s="119">
        <v>15.4859943389893</v>
      </c>
      <c r="D27" s="120">
        <v>37.4158265315604</v>
      </c>
      <c r="E27" s="121">
        <v>-67.2119824592202</v>
      </c>
      <c r="F27" s="119">
        <v>0</v>
      </c>
      <c r="G27" s="119">
        <v>55.2364234924316</v>
      </c>
      <c r="H27" s="120">
        <v>550.909677007306</v>
      </c>
      <c r="I27" s="126">
        <v>1.18229557938162</v>
      </c>
      <c r="J27" s="127">
        <v>96.016</v>
      </c>
      <c r="K27" s="130">
        <v>0</v>
      </c>
      <c r="L27" s="139">
        <v>29.9863131201614</v>
      </c>
      <c r="M27" s="130">
        <v>588.325503538867</v>
      </c>
      <c r="N27" s="140">
        <v>26.693318964758</v>
      </c>
      <c r="O27" s="141">
        <v>31.4496372485073</v>
      </c>
      <c r="Q27" s="84"/>
    </row>
    <row r="28" ht="13.95" customHeight="1" spans="1:17">
      <c r="A28" s="28">
        <v>22</v>
      </c>
      <c r="B28" s="119">
        <v>50.0435943603516</v>
      </c>
      <c r="C28" s="119">
        <v>50.0616188049316</v>
      </c>
      <c r="D28" s="120">
        <v>119.613892120234</v>
      </c>
      <c r="E28" s="121">
        <v>82.1980655886732</v>
      </c>
      <c r="F28" s="119">
        <v>0</v>
      </c>
      <c r="G28" s="119">
        <v>53.070198059082</v>
      </c>
      <c r="H28" s="120">
        <v>529.30446656179</v>
      </c>
      <c r="I28" s="126">
        <v>-21.6052104455163</v>
      </c>
      <c r="J28" s="127">
        <v>0</v>
      </c>
      <c r="K28" s="130">
        <v>32.08</v>
      </c>
      <c r="L28" s="139">
        <v>28.5128551431569</v>
      </c>
      <c r="M28" s="130">
        <v>648.918358682024</v>
      </c>
      <c r="N28" s="140">
        <v>27.0807128372576</v>
      </c>
      <c r="O28" s="141">
        <v>31.6758056197393</v>
      </c>
      <c r="Q28" s="84"/>
    </row>
    <row r="29" ht="13.95" customHeight="1" spans="1:17">
      <c r="A29" s="28">
        <v>23</v>
      </c>
      <c r="B29" s="119">
        <v>12.6200914382935</v>
      </c>
      <c r="C29" s="119">
        <v>12.2481269836426</v>
      </c>
      <c r="D29" s="120">
        <v>29.6933869491497</v>
      </c>
      <c r="E29" s="121">
        <v>-89.9205051710839</v>
      </c>
      <c r="F29" s="119">
        <v>0</v>
      </c>
      <c r="G29" s="119">
        <v>49.6484794616699</v>
      </c>
      <c r="H29" s="120">
        <v>495.177385767566</v>
      </c>
      <c r="I29" s="126">
        <v>-34.1270807942241</v>
      </c>
      <c r="J29" s="127">
        <v>185.681</v>
      </c>
      <c r="K29" s="130">
        <v>32.25</v>
      </c>
      <c r="L29" s="139">
        <v>29.383414034692</v>
      </c>
      <c r="M29" s="130">
        <v>524.870772716716</v>
      </c>
      <c r="N29" s="140">
        <v>28.5149237894964</v>
      </c>
      <c r="O29" s="141">
        <v>32.9040505446077</v>
      </c>
      <c r="Q29" s="84"/>
    </row>
    <row r="30" ht="13.95" customHeight="1" spans="1:17">
      <c r="A30" s="28">
        <v>24</v>
      </c>
      <c r="B30" s="119">
        <v>12.7276620864868</v>
      </c>
      <c r="C30" s="119">
        <v>11.6846952438354</v>
      </c>
      <c r="D30" s="120">
        <v>29.1109146339142</v>
      </c>
      <c r="E30" s="121">
        <v>-0.582472315235478</v>
      </c>
      <c r="F30" s="119">
        <v>0</v>
      </c>
      <c r="G30" s="119">
        <v>49.6882514953613</v>
      </c>
      <c r="H30" s="120">
        <v>495.574058775149</v>
      </c>
      <c r="I30" s="126">
        <v>0.396673007582592</v>
      </c>
      <c r="J30" s="127">
        <v>87.024</v>
      </c>
      <c r="K30" s="130">
        <v>32.44</v>
      </c>
      <c r="L30" s="139">
        <v>54.3982006923471</v>
      </c>
      <c r="M30" s="130">
        <v>524.684973409063</v>
      </c>
      <c r="N30" s="140">
        <v>51.7639005076531</v>
      </c>
      <c r="O30" s="141">
        <v>53.2065164782077</v>
      </c>
      <c r="Q30" s="84"/>
    </row>
    <row r="31" ht="13.95" customHeight="1" spans="1:17">
      <c r="A31" s="28">
        <v>25</v>
      </c>
      <c r="B31" s="119">
        <v>21.9967803955078</v>
      </c>
      <c r="C31" s="119">
        <v>21.2702255249023</v>
      </c>
      <c r="D31" s="120">
        <v>51.6576126891594</v>
      </c>
      <c r="E31" s="121">
        <v>22.5466980552453</v>
      </c>
      <c r="F31" s="119">
        <v>0</v>
      </c>
      <c r="G31" s="119">
        <v>53.1041831970215</v>
      </c>
      <c r="H31" s="120">
        <v>529.643422999979</v>
      </c>
      <c r="I31" s="126">
        <v>34.0693642248302</v>
      </c>
      <c r="J31" s="127">
        <v>0</v>
      </c>
      <c r="K31" s="130">
        <v>0</v>
      </c>
      <c r="L31" s="139">
        <v>56.6160622800754</v>
      </c>
      <c r="M31" s="130">
        <v>581.301035689138</v>
      </c>
      <c r="N31" s="140">
        <v>55.9629095958471</v>
      </c>
      <c r="O31" s="141">
        <v>57.0776083366228</v>
      </c>
      <c r="Q31" s="84"/>
    </row>
    <row r="32" ht="13.95" customHeight="1" spans="1:17">
      <c r="A32" s="28">
        <v>26</v>
      </c>
      <c r="B32" s="119">
        <v>11.3204889297485</v>
      </c>
      <c r="C32" s="119">
        <v>9.0061092376709</v>
      </c>
      <c r="D32" s="120">
        <v>24.1573775857656</v>
      </c>
      <c r="E32" s="121">
        <v>-27.5002351033939</v>
      </c>
      <c r="F32" s="119">
        <v>0</v>
      </c>
      <c r="G32" s="119">
        <v>55.3766136169434</v>
      </c>
      <c r="H32" s="120">
        <v>552.307886582279</v>
      </c>
      <c r="I32" s="126">
        <v>22.6644635823004</v>
      </c>
      <c r="J32" s="127">
        <v>96.024</v>
      </c>
      <c r="K32" s="130">
        <v>32.39</v>
      </c>
      <c r="L32" s="139">
        <v>58.7982284789066</v>
      </c>
      <c r="M32" s="130">
        <v>576.465264168045</v>
      </c>
      <c r="N32" s="140">
        <v>58.9450193199314</v>
      </c>
      <c r="O32" s="141">
        <v>59.3103121995919</v>
      </c>
      <c r="Q32" s="84"/>
    </row>
    <row r="33" ht="13.95" customHeight="1" spans="1:17">
      <c r="A33" s="28">
        <v>27</v>
      </c>
      <c r="B33" s="119">
        <v>20.3673400878906</v>
      </c>
      <c r="C33" s="119">
        <v>19.4913368225098</v>
      </c>
      <c r="D33" s="120">
        <v>47.5766833011194</v>
      </c>
      <c r="E33" s="121">
        <v>23.4193057153538</v>
      </c>
      <c r="F33" s="119">
        <v>0</v>
      </c>
      <c r="G33" s="119">
        <v>55.4372100830078</v>
      </c>
      <c r="H33" s="120">
        <v>552.912255537339</v>
      </c>
      <c r="I33" s="126">
        <v>0.604368955059499</v>
      </c>
      <c r="J33" s="127">
        <v>70.108</v>
      </c>
      <c r="K33" s="130">
        <v>32.21</v>
      </c>
      <c r="L33" s="139">
        <v>61.9216746704133</v>
      </c>
      <c r="M33" s="130">
        <v>600.488938838458</v>
      </c>
      <c r="N33" s="140">
        <v>59.5045905135241</v>
      </c>
      <c r="O33" s="141">
        <v>60.2257642848901</v>
      </c>
      <c r="Q33" s="84"/>
    </row>
    <row r="34" ht="13.95" customHeight="1" spans="1:17">
      <c r="A34" s="28">
        <v>28</v>
      </c>
      <c r="B34" s="119">
        <v>6.69983386993408</v>
      </c>
      <c r="C34" s="119">
        <v>6.18708372116089</v>
      </c>
      <c r="D34" s="120">
        <v>15.3693446097847</v>
      </c>
      <c r="E34" s="121">
        <v>-32.2073386913347</v>
      </c>
      <c r="F34" s="119">
        <v>0</v>
      </c>
      <c r="G34" s="119">
        <v>53.7189064025879</v>
      </c>
      <c r="H34" s="120">
        <v>535.774467358307</v>
      </c>
      <c r="I34" s="126">
        <v>-17.1377881790321</v>
      </c>
      <c r="J34" s="127">
        <v>134.078</v>
      </c>
      <c r="K34" s="130">
        <v>32.34</v>
      </c>
      <c r="L34" s="139">
        <v>52.3928731296332</v>
      </c>
      <c r="M34" s="130">
        <v>551.143811968091</v>
      </c>
      <c r="N34" s="140">
        <v>49.1681126954367</v>
      </c>
      <c r="O34" s="141">
        <v>50.7105732228823</v>
      </c>
      <c r="Q34" s="84"/>
    </row>
    <row r="35" ht="13.95" customHeight="1" spans="1:17">
      <c r="A35" s="28">
        <v>29</v>
      </c>
      <c r="B35" s="119">
        <v>17.8320159912109</v>
      </c>
      <c r="C35" s="119">
        <v>17.5129222869873</v>
      </c>
      <c r="D35" s="120">
        <v>42.2146986618002</v>
      </c>
      <c r="E35" s="121">
        <v>26.8453540520155</v>
      </c>
      <c r="F35" s="119">
        <v>0</v>
      </c>
      <c r="G35" s="119">
        <v>53.7037200927734</v>
      </c>
      <c r="H35" s="120">
        <v>535.623004165981</v>
      </c>
      <c r="I35" s="126">
        <v>-0.151463192325537</v>
      </c>
      <c r="J35" s="127">
        <v>32.036</v>
      </c>
      <c r="K35" s="130">
        <v>32.25</v>
      </c>
      <c r="L35" s="139">
        <v>26.47989085969</v>
      </c>
      <c r="M35" s="130">
        <v>577.837702827781</v>
      </c>
      <c r="N35" s="140">
        <v>25.0080476980502</v>
      </c>
      <c r="O35" s="141">
        <v>30.8261841356299</v>
      </c>
      <c r="Q35" s="84"/>
    </row>
    <row r="36" ht="13.95" customHeight="1" spans="1:17">
      <c r="A36" s="28">
        <v>30</v>
      </c>
      <c r="B36" s="119">
        <v>26.3481159210205</v>
      </c>
      <c r="C36" s="119">
        <v>26.0139904022217</v>
      </c>
      <c r="D36" s="120">
        <v>62.5471833867097</v>
      </c>
      <c r="E36" s="121">
        <v>20.3324847249095</v>
      </c>
      <c r="F36" s="119">
        <v>0</v>
      </c>
      <c r="G36" s="119">
        <v>53.6528167724609</v>
      </c>
      <c r="H36" s="120">
        <v>535.11531141582</v>
      </c>
      <c r="I36" s="126">
        <v>-0.507692750161482</v>
      </c>
      <c r="J36" s="127">
        <v>38.051</v>
      </c>
      <c r="K36" s="130">
        <v>32.19</v>
      </c>
      <c r="L36" s="139">
        <v>25.685791974748</v>
      </c>
      <c r="M36" s="130">
        <v>597.662494802529</v>
      </c>
      <c r="N36" s="140">
        <v>25.1126866531061</v>
      </c>
      <c r="O36" s="141">
        <v>30.6718556491329</v>
      </c>
      <c r="Q36" s="84"/>
    </row>
    <row r="37" ht="13.95" customHeight="1" spans="1:15">
      <c r="A37" s="28">
        <v>31</v>
      </c>
      <c r="B37" s="119">
        <v>11.9301557540894</v>
      </c>
      <c r="C37" s="119">
        <v>11.5651245117187</v>
      </c>
      <c r="D37" s="120">
        <v>28.0532924559338</v>
      </c>
      <c r="E37" s="121">
        <v>-34.4938909307758</v>
      </c>
      <c r="F37" s="119">
        <v>0</v>
      </c>
      <c r="G37" s="119">
        <v>51.1207885742188</v>
      </c>
      <c r="H37" s="120">
        <v>509.861706119341</v>
      </c>
      <c r="I37" s="126">
        <v>-25.2536052964784</v>
      </c>
      <c r="J37" s="127">
        <v>87.027</v>
      </c>
      <c r="K37" s="130">
        <v>0</v>
      </c>
      <c r="L37" s="139">
        <v>27.2795037727458</v>
      </c>
      <c r="M37" s="130">
        <v>537.914998575275</v>
      </c>
      <c r="N37" s="140">
        <v>25.8356560687384</v>
      </c>
      <c r="O37" s="141">
        <v>31.4791424722451</v>
      </c>
    </row>
    <row r="38" spans="1:15">
      <c r="A38" s="29" t="s">
        <v>71</v>
      </c>
      <c r="B38" s="30"/>
      <c r="C38" s="30"/>
      <c r="D38" s="30">
        <f>+D6+E38</f>
        <v>28.0532924559338</v>
      </c>
      <c r="E38" s="31">
        <f>SUM(E7:E37)</f>
        <v>-8.1505430818203</v>
      </c>
      <c r="F38" s="30"/>
      <c r="G38" s="30"/>
      <c r="H38" s="30">
        <f>+H6+I38</f>
        <v>509.861706119341</v>
      </c>
      <c r="I38" s="31">
        <f t="shared" ref="I38:L38" si="6">SUM(I7:I37)</f>
        <v>-42.1476294279772</v>
      </c>
      <c r="J38" s="71">
        <f t="shared" si="6"/>
        <v>2064.339</v>
      </c>
      <c r="K38" s="73">
        <f t="shared" si="6"/>
        <v>741.06</v>
      </c>
      <c r="L38" s="73">
        <f t="shared" si="6"/>
        <v>1272.9808274902</v>
      </c>
      <c r="M38" s="73">
        <f>D38+H38</f>
        <v>537.914998575275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537.914998575275</v>
      </c>
      <c r="E40" s="39" t="s">
        <v>8</v>
      </c>
      <c r="F40" s="36"/>
      <c r="G40" s="36"/>
      <c r="H40" s="36"/>
      <c r="I40" s="36"/>
      <c r="J40" s="142">
        <f>J38*1000/1.9</f>
        <v>1086494.21052632</v>
      </c>
      <c r="K40" s="142">
        <f t="shared" ref="K40:M40" si="7">K38*1000/1.9</f>
        <v>390031.578947368</v>
      </c>
      <c r="L40" s="142">
        <f t="shared" si="7"/>
        <v>669989.90920537</v>
      </c>
      <c r="M40" s="79">
        <f t="shared" si="7"/>
        <v>283113.157144882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143">
        <f>J38*1000</f>
        <v>2064339</v>
      </c>
      <c r="K41" s="81"/>
      <c r="L41" s="81"/>
      <c r="M41" s="81"/>
      <c r="N41" s="82"/>
      <c r="O41" s="83"/>
    </row>
    <row r="46" spans="3:4">
      <c r="C46" s="36"/>
      <c r="D46" s="36"/>
    </row>
    <row r="71" spans="17:17">
      <c r="Q71" s="134"/>
    </row>
  </sheetData>
  <mergeCells count="3">
    <mergeCell ref="B3:E3"/>
    <mergeCell ref="B4:E4"/>
    <mergeCell ref="F4:I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31496062992126" right="0.31496062992126" top="0.354330708661417" bottom="0.354330708661417" header="0.31496062992126" footer="0.31496062992126"/>
  <pageSetup paperSize="5" scale="81" orientation="landscape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46"/>
  <sheetViews>
    <sheetView showGridLines="0" zoomScale="70" zoomScaleNormal="70" workbookViewId="0">
      <selection activeCell="Q16" sqref="Q16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5.6666666666667" style="1" customWidth="1"/>
    <col min="11" max="11" width="21.3333333333333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" width="15.8888888888889" style="2" customWidth="1"/>
    <col min="17" max="17" width="14.8888888888889" style="2" customWidth="1"/>
    <col min="18" max="16384" width="8.88888888888889" style="2"/>
  </cols>
  <sheetData>
    <row r="1" spans="1:14">
      <c r="A1" s="3" t="s">
        <v>90</v>
      </c>
      <c r="B1" s="4"/>
      <c r="C1" s="4"/>
      <c r="D1" s="4"/>
      <c r="E1" s="4"/>
      <c r="F1" s="5">
        <v>800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5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1" t="s">
        <v>91</v>
      </c>
      <c r="K4" s="11" t="s">
        <v>58</v>
      </c>
      <c r="L4" s="47" t="s">
        <v>59</v>
      </c>
      <c r="M4" s="48" t="s">
        <v>60</v>
      </c>
      <c r="N4" s="122" t="s">
        <v>61</v>
      </c>
      <c r="O4" s="123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53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93">
        <f>JUL!B37</f>
        <v>11.9301557540894</v>
      </c>
      <c r="C6" s="93">
        <f>JUL!C37</f>
        <v>11.5651245117187</v>
      </c>
      <c r="D6" s="22">
        <f>IF(B6="","",$A$3*2.54^3*(B6*138.25*282.5+C6*138*311)/1000000)</f>
        <v>28.0532924559338</v>
      </c>
      <c r="E6" s="251" t="s">
        <v>70</v>
      </c>
      <c r="F6" s="93">
        <f>JUL!F37</f>
        <v>0</v>
      </c>
      <c r="G6" s="93">
        <f>JUL!G37</f>
        <v>51.1207885742188</v>
      </c>
      <c r="H6" s="22">
        <f>JUL!H38</f>
        <v>509.861706119341</v>
      </c>
      <c r="I6" s="256" t="s">
        <v>70</v>
      </c>
      <c r="J6" s="246" t="s">
        <v>70</v>
      </c>
      <c r="K6" s="248" t="s">
        <v>70</v>
      </c>
      <c r="L6" s="253" t="s">
        <v>70</v>
      </c>
      <c r="M6" s="60">
        <f>JUL!M38</f>
        <v>537.914998575275</v>
      </c>
      <c r="N6" s="249" t="s">
        <v>70</v>
      </c>
      <c r="O6" s="250" t="s">
        <v>70</v>
      </c>
    </row>
    <row r="7" ht="13.95" customHeight="1" spans="1:17">
      <c r="A7" s="24">
        <v>1</v>
      </c>
      <c r="B7" s="94">
        <f>LOOKUP(A7+$F$1,'[2]DCS Data'!$A:$A,'[2]DCS Data'!$Q:$Q)</f>
        <v>25.0737819671631</v>
      </c>
      <c r="C7" s="94">
        <f>LOOKUP(A7+$F$1,'[2]DCS Data'!$A:$A,'[2]DCS Data'!$R:$R)</f>
        <v>24.7448406219482</v>
      </c>
      <c r="D7" s="26">
        <f t="shared" ref="D7" si="0">IF(B7="","",$A$3*2.54^3*(B7*138.25*282.5+C7*138*311)/1000000)</f>
        <v>59.5083387432146</v>
      </c>
      <c r="E7" s="27">
        <f t="shared" ref="E7" si="1">IF(SUM(B7:C7)=0,"",D7-D6)</f>
        <v>31.4550462872808</v>
      </c>
      <c r="F7" s="94">
        <f>LOOKUP(A7+$F$1,'[2]DCS Data'!$A:$A,'[2]DCS Data'!$S:$S)</f>
        <v>0</v>
      </c>
      <c r="G7" s="94">
        <f>LOOKUP(A7+$F$1,'[2]DCS Data'!$A:$A,'[2]DCS Data'!$T:$T)</f>
        <v>51.125</v>
      </c>
      <c r="H7" s="26">
        <f t="shared" ref="H7" si="2">IF(F7="","",$A$3*(F7*390^2+G7*330^2)*2.54^3*PI()/1000000)</f>
        <v>509.903709476369</v>
      </c>
      <c r="I7" s="63">
        <f t="shared" ref="I7" si="3">IF(SUM(F7:G7)=0,"",H7-H6)</f>
        <v>0.0420033570277383</v>
      </c>
      <c r="J7" s="64">
        <f>IF(B7="","",LOOKUP($F$1+A7,[3]SU!A:A,[3]SU!C:C))</f>
        <v>32.053</v>
      </c>
      <c r="K7" s="65">
        <f>IF(B7="","",LOOKUP($F$1+A7,[3]SU!A:A,[3]SU!M:M))</f>
        <v>32.26</v>
      </c>
      <c r="L7" s="110">
        <f t="shared" ref="L7" si="4">IFERROR(E7+I7+J7-K7,0)</f>
        <v>31.2900496443085</v>
      </c>
      <c r="M7" s="67">
        <f t="shared" ref="M7" si="5">IFERROR(D7+H7,"")</f>
        <v>569.412048219584</v>
      </c>
      <c r="N7" s="112">
        <f>IFERROR(LOOKUP(A7+$F$1,'[2]DCS Data'!$A:$A,'[2]DCS Data'!$W:$W)*3785.4*$A$3/1000000,0)</f>
        <v>29.7409491757252</v>
      </c>
      <c r="O7" s="125">
        <f>IFERROR(LOOKUP(A7+$F$1,'[2]DCS Data'!$A:$A,'[2]DCS Data'!$AA:$AA)*0.86-1.7-(LOOKUP(A7+$F$1,'[2]DCS Data'!$A:$A,'[2]DCS Data'!$J:$J)*3785*0.993*1.36/1000000)*38%*0.308,0)</f>
        <v>34.4655957756953</v>
      </c>
      <c r="P7" s="84"/>
      <c r="Q7" s="84"/>
    </row>
    <row r="8" ht="13.95" customHeight="1" spans="1:17">
      <c r="A8" s="28">
        <v>2</v>
      </c>
      <c r="B8" s="119">
        <v>6.7844352722168</v>
      </c>
      <c r="C8" s="119">
        <v>6.42767477035522</v>
      </c>
      <c r="D8" s="120">
        <v>15.7666899167798</v>
      </c>
      <c r="E8" s="121">
        <v>-43.7416488264348</v>
      </c>
      <c r="F8" s="119">
        <v>0</v>
      </c>
      <c r="G8" s="119">
        <v>48.9922294616699</v>
      </c>
      <c r="H8" s="120">
        <v>488.632167002894</v>
      </c>
      <c r="I8" s="126">
        <v>-21.2715424734752</v>
      </c>
      <c r="J8" s="127">
        <v>96.025</v>
      </c>
      <c r="K8" s="128">
        <v>0</v>
      </c>
      <c r="L8" s="129">
        <v>31.01180870009</v>
      </c>
      <c r="M8" s="130">
        <v>504.398856919674</v>
      </c>
      <c r="N8" s="131">
        <v>30.6350681565757</v>
      </c>
      <c r="O8" s="132">
        <v>35.1251256042571</v>
      </c>
      <c r="P8" s="84"/>
      <c r="Q8" s="84"/>
    </row>
    <row r="9" ht="13.95" customHeight="1" spans="1:17">
      <c r="A9" s="28">
        <v>3</v>
      </c>
      <c r="B9" s="119">
        <v>30.8592643737793</v>
      </c>
      <c r="C9" s="119">
        <v>30.1126441955566</v>
      </c>
      <c r="D9" s="120">
        <v>72.8115685872099</v>
      </c>
      <c r="E9" s="121">
        <v>57.0448786704301</v>
      </c>
      <c r="F9" s="119">
        <v>0</v>
      </c>
      <c r="G9" s="119">
        <v>49.2738380432129</v>
      </c>
      <c r="H9" s="120">
        <v>491.440837131972</v>
      </c>
      <c r="I9" s="126">
        <v>2.80867012907856</v>
      </c>
      <c r="J9" s="127">
        <v>32.051</v>
      </c>
      <c r="K9" s="128">
        <v>32.43</v>
      </c>
      <c r="L9" s="129">
        <v>59.4745487995087</v>
      </c>
      <c r="M9" s="130">
        <v>564.252405719182</v>
      </c>
      <c r="N9" s="131">
        <v>54.1151265013669</v>
      </c>
      <c r="O9" s="132">
        <v>54.4886017087728</v>
      </c>
      <c r="P9" s="84"/>
      <c r="Q9" s="84"/>
    </row>
    <row r="10" ht="13.95" customHeight="1" spans="1:17">
      <c r="A10" s="28">
        <v>4</v>
      </c>
      <c r="B10" s="119">
        <v>23.1560401916504</v>
      </c>
      <c r="C10" s="119">
        <v>22.6557865142822</v>
      </c>
      <c r="D10" s="120">
        <v>54.711087357843</v>
      </c>
      <c r="E10" s="121">
        <v>-18.1004812293669</v>
      </c>
      <c r="F10" s="119">
        <v>0</v>
      </c>
      <c r="G10" s="119">
        <v>59.0936241149902</v>
      </c>
      <c r="H10" s="120">
        <v>589.380110369403</v>
      </c>
      <c r="I10" s="126">
        <v>97.9392732374308</v>
      </c>
      <c r="J10" s="127">
        <v>0</v>
      </c>
      <c r="K10" s="128">
        <v>32.26</v>
      </c>
      <c r="L10" s="129">
        <v>47.5787920080639</v>
      </c>
      <c r="M10" s="130">
        <v>644.091197727246</v>
      </c>
      <c r="N10" s="131">
        <v>52.376793633027</v>
      </c>
      <c r="O10" s="132">
        <v>53.5567626208038</v>
      </c>
      <c r="P10" s="84"/>
      <c r="Q10" s="84"/>
    </row>
    <row r="11" ht="13.95" customHeight="1" spans="1:17">
      <c r="A11" s="28">
        <v>5</v>
      </c>
      <c r="B11" s="119">
        <v>48.9530143737793</v>
      </c>
      <c r="C11" s="119">
        <v>48.9622993469238</v>
      </c>
      <c r="D11" s="120">
        <v>116.996751417703</v>
      </c>
      <c r="E11" s="121">
        <v>62.2856640598605</v>
      </c>
      <c r="F11" s="119">
        <v>0</v>
      </c>
      <c r="G11" s="119">
        <v>60.4888458251953</v>
      </c>
      <c r="H11" s="120">
        <v>603.295586664279</v>
      </c>
      <c r="I11" s="126">
        <v>13.9154762948758</v>
      </c>
      <c r="J11" s="127">
        <v>0</v>
      </c>
      <c r="K11" s="128">
        <v>32.22</v>
      </c>
      <c r="L11" s="129">
        <v>43.9811403547363</v>
      </c>
      <c r="M11" s="130">
        <v>720.292338081982</v>
      </c>
      <c r="N11" s="131">
        <v>39.8128897716642</v>
      </c>
      <c r="O11" s="132">
        <v>43.4595492246141</v>
      </c>
      <c r="P11" s="84"/>
      <c r="Q11" s="84"/>
    </row>
    <row r="12" ht="13.95" customHeight="1" spans="1:17">
      <c r="A12" s="28">
        <v>6</v>
      </c>
      <c r="B12" s="119">
        <v>45.6988868713379</v>
      </c>
      <c r="C12" s="119">
        <v>45.2545318603516</v>
      </c>
      <c r="D12" s="120">
        <v>108.652641206114</v>
      </c>
      <c r="E12" s="121">
        <v>-8.34411021158971</v>
      </c>
      <c r="F12" s="119">
        <v>0</v>
      </c>
      <c r="G12" s="119">
        <v>57.248218536377</v>
      </c>
      <c r="H12" s="120">
        <v>570.974650222248</v>
      </c>
      <c r="I12" s="126">
        <v>-32.3209364420309</v>
      </c>
      <c r="J12" s="127">
        <v>148.108</v>
      </c>
      <c r="K12" s="128">
        <v>64.29</v>
      </c>
      <c r="L12" s="129">
        <v>43.1529533463794</v>
      </c>
      <c r="M12" s="130">
        <v>679.627291428362</v>
      </c>
      <c r="N12" s="131">
        <v>40.0166212440269</v>
      </c>
      <c r="O12" s="132">
        <v>43.9088606763095</v>
      </c>
      <c r="P12" s="84"/>
      <c r="Q12" s="84"/>
    </row>
    <row r="13" ht="13.95" customHeight="1" spans="1:17">
      <c r="A13" s="28">
        <v>7</v>
      </c>
      <c r="B13" s="119">
        <v>49.0792274475098</v>
      </c>
      <c r="C13" s="119">
        <v>49.0865478515625</v>
      </c>
      <c r="D13" s="120">
        <v>117.295910243938</v>
      </c>
      <c r="E13" s="121">
        <v>8.64326903782461</v>
      </c>
      <c r="F13" s="119">
        <v>0</v>
      </c>
      <c r="G13" s="119">
        <v>50.7064933776855</v>
      </c>
      <c r="H13" s="120">
        <v>505.729663918255</v>
      </c>
      <c r="I13" s="126">
        <v>-65.244986303993</v>
      </c>
      <c r="J13" s="127">
        <v>87.026</v>
      </c>
      <c r="K13" s="128">
        <v>0</v>
      </c>
      <c r="L13" s="129">
        <v>30.4242827338316</v>
      </c>
      <c r="M13" s="130">
        <v>623.025574162193</v>
      </c>
      <c r="N13" s="131">
        <v>26.0904452040509</v>
      </c>
      <c r="O13" s="132">
        <v>31.2789593110161</v>
      </c>
      <c r="P13" s="84"/>
      <c r="Q13" s="84"/>
    </row>
    <row r="14" ht="13.95" customHeight="1" spans="1:17">
      <c r="A14" s="28">
        <v>8</v>
      </c>
      <c r="B14" s="119">
        <v>18.8986911773682</v>
      </c>
      <c r="C14" s="119">
        <v>18.5700988769531</v>
      </c>
      <c r="D14" s="120">
        <v>44.751894093295</v>
      </c>
      <c r="E14" s="121">
        <v>-72.5440161506434</v>
      </c>
      <c r="F14" s="119">
        <v>0</v>
      </c>
      <c r="G14" s="119">
        <v>50.6546592712402</v>
      </c>
      <c r="H14" s="120">
        <v>505.212687817446</v>
      </c>
      <c r="I14" s="126">
        <v>-0.516976100808904</v>
      </c>
      <c r="J14" s="127">
        <v>96.02</v>
      </c>
      <c r="K14" s="128">
        <v>0</v>
      </c>
      <c r="L14" s="129">
        <v>22.9590077485477</v>
      </c>
      <c r="M14" s="130">
        <v>549.964581910741</v>
      </c>
      <c r="N14" s="131">
        <v>22.9285297738645</v>
      </c>
      <c r="O14" s="132">
        <v>29.0224899356701</v>
      </c>
      <c r="P14" s="84"/>
      <c r="Q14" s="84"/>
    </row>
    <row r="15" ht="13.95" customHeight="1" spans="1:17">
      <c r="A15" s="28">
        <v>9</v>
      </c>
      <c r="B15" s="119">
        <v>29.9499092102051</v>
      </c>
      <c r="C15" s="119">
        <v>29.0378303527832</v>
      </c>
      <c r="D15" s="120">
        <v>70.4314261927904</v>
      </c>
      <c r="E15" s="121">
        <v>25.6795320994955</v>
      </c>
      <c r="F15" s="119">
        <v>0</v>
      </c>
      <c r="G15" s="119">
        <v>50.6281471252441</v>
      </c>
      <c r="H15" s="120">
        <v>504.94826451007</v>
      </c>
      <c r="I15" s="126">
        <v>-0.264423307375807</v>
      </c>
      <c r="J15" s="127">
        <v>38.05</v>
      </c>
      <c r="K15" s="128">
        <v>0</v>
      </c>
      <c r="L15" s="129">
        <v>63.4651087921196</v>
      </c>
      <c r="M15" s="130">
        <v>575.379690702861</v>
      </c>
      <c r="N15" s="131">
        <v>62.3868100058012</v>
      </c>
      <c r="O15" s="132">
        <v>63.9790137747558</v>
      </c>
      <c r="P15" s="84"/>
      <c r="Q15" s="84"/>
    </row>
    <row r="16" ht="13.95" customHeight="1" spans="1:17">
      <c r="A16" s="28">
        <v>10</v>
      </c>
      <c r="B16" s="119">
        <v>24.579273223877</v>
      </c>
      <c r="C16" s="119">
        <v>23.681022644043</v>
      </c>
      <c r="D16" s="120">
        <v>57.6142867788638</v>
      </c>
      <c r="E16" s="121">
        <v>-12.8171394139267</v>
      </c>
      <c r="F16" s="119">
        <v>0</v>
      </c>
      <c r="G16" s="119">
        <v>54.4772987365723</v>
      </c>
      <c r="H16" s="120">
        <v>543.338419716978</v>
      </c>
      <c r="I16" s="126">
        <v>38.3901552069076</v>
      </c>
      <c r="J16" s="127">
        <v>70.109</v>
      </c>
      <c r="K16" s="128">
        <v>32.27</v>
      </c>
      <c r="L16" s="129">
        <v>63.4120157929809</v>
      </c>
      <c r="M16" s="130">
        <v>600.952706495842</v>
      </c>
      <c r="N16" s="131">
        <v>64.369600971044</v>
      </c>
      <c r="O16" s="132">
        <v>65.5082140031488</v>
      </c>
      <c r="P16" s="84"/>
      <c r="Q16" s="84"/>
    </row>
    <row r="17" ht="13.95" customHeight="1" spans="1:17">
      <c r="A17" s="28">
        <v>11</v>
      </c>
      <c r="B17" s="119">
        <v>48.6745948791504</v>
      </c>
      <c r="C17" s="119">
        <v>48.6869430541992</v>
      </c>
      <c r="D17" s="120">
        <v>116.335232905883</v>
      </c>
      <c r="E17" s="121">
        <v>58.7209461270192</v>
      </c>
      <c r="F17" s="119">
        <v>0</v>
      </c>
      <c r="G17" s="119">
        <v>54.5074081420898</v>
      </c>
      <c r="H17" s="120">
        <v>543.638720891815</v>
      </c>
      <c r="I17" s="126">
        <v>0.300301174837159</v>
      </c>
      <c r="J17" s="127">
        <v>0</v>
      </c>
      <c r="K17" s="128">
        <v>0</v>
      </c>
      <c r="L17" s="129">
        <v>59.0212473018564</v>
      </c>
      <c r="M17" s="130">
        <v>659.973953797698</v>
      </c>
      <c r="N17" s="131">
        <v>56.6917656877664</v>
      </c>
      <c r="O17" s="132">
        <v>58.7144707009491</v>
      </c>
      <c r="P17" s="84"/>
      <c r="Q17" s="84"/>
    </row>
    <row r="18" ht="13.95" customHeight="1" spans="1:17">
      <c r="A18" s="28">
        <v>12</v>
      </c>
      <c r="B18" s="119">
        <v>49.7839393615723</v>
      </c>
      <c r="C18" s="119">
        <v>49.8270492553711</v>
      </c>
      <c r="D18" s="120">
        <v>119.024769526285</v>
      </c>
      <c r="E18" s="121">
        <v>2.68953662040197</v>
      </c>
      <c r="F18" s="119">
        <v>0</v>
      </c>
      <c r="G18" s="119">
        <v>57.3030281066895</v>
      </c>
      <c r="H18" s="120">
        <v>571.521302607914</v>
      </c>
      <c r="I18" s="126">
        <v>27.8825817160985</v>
      </c>
      <c r="J18" s="127">
        <v>58.087</v>
      </c>
      <c r="K18" s="128">
        <v>32.41</v>
      </c>
      <c r="L18" s="129">
        <v>56.2491183365004</v>
      </c>
      <c r="M18" s="130">
        <v>690.546072134199</v>
      </c>
      <c r="N18" s="131">
        <v>55.1102463533316</v>
      </c>
      <c r="O18" s="132">
        <v>57.8594332181212</v>
      </c>
      <c r="P18" s="84"/>
      <c r="Q18" s="84"/>
    </row>
    <row r="19" ht="13.95" customHeight="1" spans="1:17">
      <c r="A19" s="28">
        <v>13</v>
      </c>
      <c r="B19" s="119">
        <v>47.4023208618164</v>
      </c>
      <c r="C19" s="119">
        <v>47.3979797363281</v>
      </c>
      <c r="D19" s="120">
        <v>113.27394353131</v>
      </c>
      <c r="E19" s="121">
        <v>-5.75082599497469</v>
      </c>
      <c r="F19" s="119">
        <v>0</v>
      </c>
      <c r="G19" s="119">
        <v>50.4549102783203</v>
      </c>
      <c r="H19" s="120">
        <v>503.220457940595</v>
      </c>
      <c r="I19" s="126">
        <v>-68.300844667319</v>
      </c>
      <c r="J19" s="127">
        <v>166.107</v>
      </c>
      <c r="K19" s="128">
        <v>32.45</v>
      </c>
      <c r="L19" s="129">
        <v>59.6053293377063</v>
      </c>
      <c r="M19" s="130">
        <v>616.494401471905</v>
      </c>
      <c r="N19" s="131">
        <v>55.0164723720451</v>
      </c>
      <c r="O19" s="132">
        <v>57.8907907907403</v>
      </c>
      <c r="P19" s="84"/>
      <c r="Q19" s="84"/>
    </row>
    <row r="20" ht="13.95" customHeight="1" spans="1:17">
      <c r="A20" s="28">
        <v>14</v>
      </c>
      <c r="B20" s="119">
        <v>13.5797777175903</v>
      </c>
      <c r="C20" s="119">
        <v>12.1971559524536</v>
      </c>
      <c r="D20" s="120">
        <v>30.7222858934824</v>
      </c>
      <c r="E20" s="121">
        <v>-82.5516576378278</v>
      </c>
      <c r="F20" s="119">
        <v>0</v>
      </c>
      <c r="G20" s="119">
        <v>57.7538528442383</v>
      </c>
      <c r="H20" s="120">
        <v>576.017678275393</v>
      </c>
      <c r="I20" s="126">
        <v>72.7972203347979</v>
      </c>
      <c r="J20" s="127">
        <v>96.027</v>
      </c>
      <c r="K20" s="128">
        <v>32.54</v>
      </c>
      <c r="L20" s="129">
        <v>53.7325626969701</v>
      </c>
      <c r="M20" s="130">
        <v>606.739964168875</v>
      </c>
      <c r="N20" s="131">
        <v>55.1927922918593</v>
      </c>
      <c r="O20" s="132">
        <v>57.9652878512027</v>
      </c>
      <c r="P20" s="84"/>
      <c r="Q20" s="84"/>
    </row>
    <row r="21" ht="13.95" customHeight="1" spans="1:17">
      <c r="A21" s="28">
        <v>15</v>
      </c>
      <c r="B21" s="119">
        <v>38.4478912353516</v>
      </c>
      <c r="C21" s="119">
        <v>37.7010307312012</v>
      </c>
      <c r="D21" s="120">
        <v>90.9461375105905</v>
      </c>
      <c r="E21" s="121">
        <v>60.2238516171081</v>
      </c>
      <c r="F21" s="119">
        <v>0</v>
      </c>
      <c r="G21" s="119">
        <v>57.7465591430664</v>
      </c>
      <c r="H21" s="120">
        <v>575.944933330975</v>
      </c>
      <c r="I21" s="126">
        <v>-0.0727449444177637</v>
      </c>
      <c r="J21" s="127">
        <v>0</v>
      </c>
      <c r="K21" s="128">
        <v>0</v>
      </c>
      <c r="L21" s="129">
        <v>60.1511066726903</v>
      </c>
      <c r="M21" s="130">
        <v>666.891070841565</v>
      </c>
      <c r="N21" s="131">
        <v>57.8110786311648</v>
      </c>
      <c r="O21" s="132">
        <v>59.9817957275198</v>
      </c>
      <c r="P21" s="84"/>
      <c r="Q21" s="84"/>
    </row>
    <row r="22" ht="13.95" customHeight="1" spans="1:17">
      <c r="A22" s="28">
        <v>16</v>
      </c>
      <c r="B22" s="119">
        <v>35.5114517211914</v>
      </c>
      <c r="C22" s="119">
        <v>35.1776466369629</v>
      </c>
      <c r="D22" s="120">
        <v>84.4456039309706</v>
      </c>
      <c r="E22" s="121">
        <v>-6.50053357961991</v>
      </c>
      <c r="F22" s="119">
        <v>0</v>
      </c>
      <c r="G22" s="119">
        <v>64.6050872802734</v>
      </c>
      <c r="H22" s="120">
        <v>644.349606948773</v>
      </c>
      <c r="I22" s="126">
        <v>68.404673617798</v>
      </c>
      <c r="J22" s="127">
        <v>0</v>
      </c>
      <c r="K22" s="128">
        <v>32.4</v>
      </c>
      <c r="L22" s="129">
        <v>29.5041400381781</v>
      </c>
      <c r="M22" s="130">
        <v>728.795210879743</v>
      </c>
      <c r="N22" s="131">
        <v>30.7225522073699</v>
      </c>
      <c r="O22" s="132">
        <v>35.588590048714</v>
      </c>
      <c r="P22" s="84"/>
      <c r="Q22" s="84"/>
    </row>
    <row r="23" ht="13.95" customHeight="1" spans="1:17">
      <c r="A23" s="28">
        <v>17</v>
      </c>
      <c r="B23" s="119">
        <v>8.22709465026855</v>
      </c>
      <c r="C23" s="119">
        <v>7.18785953521729</v>
      </c>
      <c r="D23" s="120">
        <v>18.360383133164</v>
      </c>
      <c r="E23" s="121">
        <v>-66.0852207978065</v>
      </c>
      <c r="F23" s="119">
        <v>0</v>
      </c>
      <c r="G23" s="119">
        <v>68.3090133666992</v>
      </c>
      <c r="H23" s="120">
        <v>681.291331175566</v>
      </c>
      <c r="I23" s="126">
        <v>36.941724226793</v>
      </c>
      <c r="J23" s="127">
        <v>87.019</v>
      </c>
      <c r="K23" s="128">
        <v>32.5</v>
      </c>
      <c r="L23" s="129">
        <v>25.3755034289864</v>
      </c>
      <c r="M23" s="130">
        <v>699.65171430873</v>
      </c>
      <c r="N23" s="131">
        <v>25.897620543478</v>
      </c>
      <c r="O23" s="132">
        <v>31.0813936258454</v>
      </c>
      <c r="P23" s="84"/>
      <c r="Q23" s="84"/>
    </row>
    <row r="24" ht="13.95" customHeight="1" spans="1:17">
      <c r="A24" s="28">
        <v>18</v>
      </c>
      <c r="B24" s="119">
        <v>24.5866985321045</v>
      </c>
      <c r="C24" s="119">
        <v>23.2298278808594</v>
      </c>
      <c r="D24" s="120">
        <v>57.0582193526914</v>
      </c>
      <c r="E24" s="121">
        <v>38.6978362195274</v>
      </c>
      <c r="F24" s="119">
        <v>0</v>
      </c>
      <c r="G24" s="119">
        <v>68.3939819335937</v>
      </c>
      <c r="H24" s="120">
        <v>682.138779340816</v>
      </c>
      <c r="I24" s="126">
        <v>0.847448165250057</v>
      </c>
      <c r="J24" s="127">
        <v>20.048</v>
      </c>
      <c r="K24" s="128">
        <v>32.28</v>
      </c>
      <c r="L24" s="129">
        <v>27.3132843847774</v>
      </c>
      <c r="M24" s="130">
        <v>739.196998693507</v>
      </c>
      <c r="N24" s="131">
        <v>24.9085730067454</v>
      </c>
      <c r="O24" s="132">
        <v>30.6659598301185</v>
      </c>
      <c r="P24" s="84"/>
      <c r="Q24" s="84"/>
    </row>
    <row r="25" ht="13.95" customHeight="1" spans="1:17">
      <c r="A25" s="28">
        <v>19</v>
      </c>
      <c r="B25" s="119">
        <v>9.503493309021</v>
      </c>
      <c r="C25" s="119">
        <v>4.87005424499512</v>
      </c>
      <c r="D25" s="120">
        <v>16.9136854250797</v>
      </c>
      <c r="E25" s="121">
        <v>-40.1445339276116</v>
      </c>
      <c r="F25" s="119">
        <v>0</v>
      </c>
      <c r="G25" s="119">
        <v>65.8715515136719</v>
      </c>
      <c r="H25" s="120">
        <v>656.980899086259</v>
      </c>
      <c r="I25" s="126">
        <v>-25.1578802545564</v>
      </c>
      <c r="J25" s="127">
        <v>128.07</v>
      </c>
      <c r="K25" s="128">
        <v>32.29</v>
      </c>
      <c r="L25" s="129">
        <v>30.4775858178319</v>
      </c>
      <c r="M25" s="130">
        <v>673.894584511339</v>
      </c>
      <c r="N25" s="131">
        <v>27.4329580445754</v>
      </c>
      <c r="O25" s="132">
        <v>32.6029678161161</v>
      </c>
      <c r="P25" s="84"/>
      <c r="Q25" s="84"/>
    </row>
    <row r="26" ht="13.95" customHeight="1" spans="1:17">
      <c r="A26" s="28">
        <v>20</v>
      </c>
      <c r="B26" s="119">
        <v>15.3915729522705</v>
      </c>
      <c r="C26" s="119">
        <v>14.3128299713135</v>
      </c>
      <c r="D26" s="120">
        <v>35.4322155145153</v>
      </c>
      <c r="E26" s="121">
        <v>18.5185300894355</v>
      </c>
      <c r="F26" s="119">
        <v>0</v>
      </c>
      <c r="G26" s="119">
        <v>63.5209045410156</v>
      </c>
      <c r="H26" s="120">
        <v>633.536329677422</v>
      </c>
      <c r="I26" s="126">
        <v>-23.4445694088375</v>
      </c>
      <c r="J26" s="127">
        <v>96.023</v>
      </c>
      <c r="K26" s="128">
        <v>32.3</v>
      </c>
      <c r="L26" s="129">
        <v>58.796960680598</v>
      </c>
      <c r="M26" s="130">
        <v>668.968545191937</v>
      </c>
      <c r="N26" s="131">
        <v>55.8873351970006</v>
      </c>
      <c r="O26" s="132">
        <v>59.3757871625427</v>
      </c>
      <c r="P26" s="84"/>
      <c r="Q26" s="84"/>
    </row>
    <row r="27" ht="13.95" customHeight="1" spans="1:17">
      <c r="A27" s="28">
        <v>21</v>
      </c>
      <c r="B27" s="119">
        <v>10.1666965484619</v>
      </c>
      <c r="C27" s="119">
        <v>8.41764354705811</v>
      </c>
      <c r="D27" s="120">
        <v>22.1074302662912</v>
      </c>
      <c r="E27" s="121">
        <v>-13.3247852482241</v>
      </c>
      <c r="F27" s="119">
        <v>0</v>
      </c>
      <c r="G27" s="119">
        <v>61.1320991516113</v>
      </c>
      <c r="H27" s="120">
        <v>609.711180938559</v>
      </c>
      <c r="I27" s="126">
        <v>-23.8251487388634</v>
      </c>
      <c r="J27" s="127">
        <v>128.089</v>
      </c>
      <c r="K27" s="128">
        <v>32.28</v>
      </c>
      <c r="L27" s="129">
        <v>58.6590660129125</v>
      </c>
      <c r="M27" s="130">
        <v>631.81861120485</v>
      </c>
      <c r="N27" s="131">
        <v>57.7742334764618</v>
      </c>
      <c r="O27" s="132">
        <v>60.5405529201151</v>
      </c>
      <c r="P27" s="84"/>
      <c r="Q27" s="84"/>
    </row>
    <row r="28" ht="13.95" customHeight="1" spans="1:17">
      <c r="A28" s="28">
        <v>22</v>
      </c>
      <c r="B28" s="119">
        <v>8.56801891326904</v>
      </c>
      <c r="C28" s="119">
        <v>7.02229738235474</v>
      </c>
      <c r="D28" s="120">
        <v>18.5414036051622</v>
      </c>
      <c r="E28" s="121">
        <v>-3.56602666112897</v>
      </c>
      <c r="F28" s="119">
        <v>0</v>
      </c>
      <c r="G28" s="119">
        <v>61.2353591918945</v>
      </c>
      <c r="H28" s="120">
        <v>610.741062162638</v>
      </c>
      <c r="I28" s="126">
        <v>1.02988122407987</v>
      </c>
      <c r="J28" s="127">
        <v>96.023</v>
      </c>
      <c r="K28" s="128">
        <v>32.4</v>
      </c>
      <c r="L28" s="129">
        <v>61.0868545629509</v>
      </c>
      <c r="M28" s="130">
        <v>629.282465767801</v>
      </c>
      <c r="N28" s="131">
        <v>57.4349100527657</v>
      </c>
      <c r="O28" s="132">
        <v>60.5930448934167</v>
      </c>
      <c r="P28" s="84"/>
      <c r="Q28" s="84"/>
    </row>
    <row r="29" ht="13.95" customHeight="1" spans="1:17">
      <c r="A29" s="28">
        <v>23</v>
      </c>
      <c r="B29" s="119">
        <v>31.9483203887939</v>
      </c>
      <c r="C29" s="119">
        <v>31.2864875793457</v>
      </c>
      <c r="D29" s="120">
        <v>75.5202162917108</v>
      </c>
      <c r="E29" s="121">
        <v>56.9788126865486</v>
      </c>
      <c r="F29" s="119">
        <v>0</v>
      </c>
      <c r="G29" s="119">
        <v>61.0927886962891</v>
      </c>
      <c r="H29" s="120">
        <v>609.31911155978</v>
      </c>
      <c r="I29" s="126">
        <v>-1.42195060285792</v>
      </c>
      <c r="J29" s="127">
        <v>0</v>
      </c>
      <c r="K29" s="128">
        <v>0</v>
      </c>
      <c r="L29" s="129">
        <v>55.5568620836907</v>
      </c>
      <c r="M29" s="130">
        <v>684.839327851491</v>
      </c>
      <c r="N29" s="131">
        <v>54.6321865317259</v>
      </c>
      <c r="O29" s="132">
        <v>58.3207049735339</v>
      </c>
      <c r="P29" s="84"/>
      <c r="Q29" s="84"/>
    </row>
    <row r="30" ht="13.95" customHeight="1" spans="1:17">
      <c r="A30" s="28">
        <v>24</v>
      </c>
      <c r="B30" s="119">
        <v>50.1737976074219</v>
      </c>
      <c r="C30" s="119">
        <v>50.2029609680176</v>
      </c>
      <c r="D30" s="120">
        <v>119.938981133096</v>
      </c>
      <c r="E30" s="121">
        <v>44.4187648413855</v>
      </c>
      <c r="F30" s="119">
        <v>0</v>
      </c>
      <c r="G30" s="119">
        <v>61.8871650695801</v>
      </c>
      <c r="H30" s="120">
        <v>617.241956732621</v>
      </c>
      <c r="I30" s="126">
        <v>7.92284517284054</v>
      </c>
      <c r="J30" s="127">
        <v>32.045</v>
      </c>
      <c r="K30" s="128">
        <v>32.19</v>
      </c>
      <c r="L30" s="129">
        <v>52.1966100142261</v>
      </c>
      <c r="M30" s="130">
        <v>737.180937865717</v>
      </c>
      <c r="N30" s="131">
        <v>50.7286953528426</v>
      </c>
      <c r="O30" s="132">
        <v>55.4997024533913</v>
      </c>
      <c r="P30" s="84"/>
      <c r="Q30" s="84"/>
    </row>
    <row r="31" ht="13.95" customHeight="1" spans="1:17">
      <c r="A31" s="28">
        <v>25</v>
      </c>
      <c r="B31" s="119">
        <v>10.7421569824219</v>
      </c>
      <c r="C31" s="119">
        <v>4.48253679275513</v>
      </c>
      <c r="D31" s="120">
        <v>17.839143329625</v>
      </c>
      <c r="E31" s="121">
        <v>-102.099837803471</v>
      </c>
      <c r="F31" s="119">
        <v>0</v>
      </c>
      <c r="G31" s="119">
        <v>61.6070518493652</v>
      </c>
      <c r="H31" s="120">
        <v>614.448200839009</v>
      </c>
      <c r="I31" s="126">
        <v>-2.79375589361211</v>
      </c>
      <c r="J31" s="127">
        <v>192.038</v>
      </c>
      <c r="K31" s="128">
        <v>32.47</v>
      </c>
      <c r="L31" s="129">
        <v>54.6744063029165</v>
      </c>
      <c r="M31" s="130">
        <v>632.287344168634</v>
      </c>
      <c r="N31" s="131">
        <v>49.7692322895751</v>
      </c>
      <c r="O31" s="132">
        <v>54.9249591956182</v>
      </c>
      <c r="P31" s="84"/>
      <c r="Q31" s="84"/>
    </row>
    <row r="32" ht="13.95" customHeight="1" spans="1:17">
      <c r="A32" s="28">
        <v>26</v>
      </c>
      <c r="B32" s="119">
        <v>43.3308143615723</v>
      </c>
      <c r="C32" s="119">
        <v>42.5848922729492</v>
      </c>
      <c r="D32" s="120">
        <v>102.616244076542</v>
      </c>
      <c r="E32" s="121">
        <v>84.7771007469168</v>
      </c>
      <c r="F32" s="119">
        <v>0</v>
      </c>
      <c r="G32" s="119">
        <v>60.082405090332</v>
      </c>
      <c r="H32" s="120">
        <v>599.241882245911</v>
      </c>
      <c r="I32" s="126">
        <v>-15.2063185930983</v>
      </c>
      <c r="J32" s="127">
        <v>20.049</v>
      </c>
      <c r="K32" s="128">
        <v>32.42</v>
      </c>
      <c r="L32" s="129">
        <v>57.1997821538184</v>
      </c>
      <c r="M32" s="130">
        <v>701.858126322452</v>
      </c>
      <c r="N32" s="131">
        <v>52.893802121662</v>
      </c>
      <c r="O32" s="132">
        <v>57.2209789589088</v>
      </c>
      <c r="P32" s="84"/>
      <c r="Q32" s="84"/>
    </row>
    <row r="33" ht="13.95" customHeight="1" spans="1:17">
      <c r="A33" s="28">
        <v>27</v>
      </c>
      <c r="B33" s="119">
        <v>13.0171728134155</v>
      </c>
      <c r="C33" s="119">
        <v>1.89611434936523</v>
      </c>
      <c r="D33" s="120">
        <v>17.1933577542555</v>
      </c>
      <c r="E33" s="121">
        <v>-85.4228863222863</v>
      </c>
      <c r="F33" s="119">
        <v>0</v>
      </c>
      <c r="G33" s="119">
        <v>56.9909324645996</v>
      </c>
      <c r="H33" s="120">
        <v>568.408564698613</v>
      </c>
      <c r="I33" s="126">
        <v>-30.833317547298</v>
      </c>
      <c r="J33" s="127">
        <v>203.1</v>
      </c>
      <c r="K33" s="128">
        <v>32.18</v>
      </c>
      <c r="L33" s="129">
        <v>54.6637961304158</v>
      </c>
      <c r="M33" s="130">
        <v>585.601922452868</v>
      </c>
      <c r="N33" s="131">
        <v>52.5563964356467</v>
      </c>
      <c r="O33" s="132">
        <v>56.7143717280693</v>
      </c>
      <c r="P33" s="84"/>
      <c r="Q33" s="84"/>
    </row>
    <row r="34" ht="13.95" customHeight="1" spans="1:17">
      <c r="A34" s="28">
        <v>28</v>
      </c>
      <c r="B34" s="119">
        <v>25.5013561248779</v>
      </c>
      <c r="C34" s="119">
        <v>25.1142253875732</v>
      </c>
      <c r="D34" s="120">
        <v>60.4573263250674</v>
      </c>
      <c r="E34" s="121">
        <v>43.2639685708119</v>
      </c>
      <c r="F34" s="119">
        <v>0</v>
      </c>
      <c r="G34" s="119">
        <v>56.9227447509766</v>
      </c>
      <c r="H34" s="120">
        <v>567.72848317065</v>
      </c>
      <c r="I34" s="126">
        <v>-0.680081527963011</v>
      </c>
      <c r="J34" s="127">
        <v>32.056</v>
      </c>
      <c r="K34" s="128">
        <v>32.35</v>
      </c>
      <c r="L34" s="129">
        <v>42.2898870428489</v>
      </c>
      <c r="M34" s="130">
        <v>628.185809495717</v>
      </c>
      <c r="N34" s="131">
        <v>40.433509551158</v>
      </c>
      <c r="O34" s="132">
        <v>45.8554954021009</v>
      </c>
      <c r="P34" s="84"/>
      <c r="Q34" s="84"/>
    </row>
    <row r="35" ht="13.95" customHeight="1" spans="1:17">
      <c r="A35" s="28">
        <v>29</v>
      </c>
      <c r="B35" s="119">
        <v>7.3326735496521</v>
      </c>
      <c r="C35" s="119">
        <v>6.89655447006226</v>
      </c>
      <c r="D35" s="120">
        <v>16.9775474956654</v>
      </c>
      <c r="E35" s="121">
        <v>-43.479778829402</v>
      </c>
      <c r="F35" s="119">
        <v>0</v>
      </c>
      <c r="G35" s="119">
        <v>54.6805763244629</v>
      </c>
      <c r="H35" s="120">
        <v>545.365842623948</v>
      </c>
      <c r="I35" s="126">
        <v>-22.3626405467015</v>
      </c>
      <c r="J35" s="127">
        <v>96.024</v>
      </c>
      <c r="K35" s="128">
        <v>0</v>
      </c>
      <c r="L35" s="129">
        <v>30.1815806238965</v>
      </c>
      <c r="M35" s="130">
        <v>562.343390119614</v>
      </c>
      <c r="N35" s="131">
        <v>30.8332341926938</v>
      </c>
      <c r="O35" s="132">
        <v>35.6476404091288</v>
      </c>
      <c r="P35" s="84"/>
      <c r="Q35" s="84"/>
    </row>
    <row r="36" ht="13.95" customHeight="1" spans="1:17">
      <c r="A36" s="28">
        <v>30</v>
      </c>
      <c r="B36" s="119">
        <v>20.5483894348145</v>
      </c>
      <c r="C36" s="119">
        <v>20.1740455627441</v>
      </c>
      <c r="D36" s="120">
        <v>48.6370062965779</v>
      </c>
      <c r="E36" s="121">
        <v>31.6594588009124</v>
      </c>
      <c r="F36" s="119">
        <v>0</v>
      </c>
      <c r="G36" s="119">
        <v>54.9033737182617</v>
      </c>
      <c r="H36" s="120">
        <v>547.587949568881</v>
      </c>
      <c r="I36" s="126">
        <v>2.22210694493288</v>
      </c>
      <c r="J36" s="127">
        <v>0</v>
      </c>
      <c r="K36" s="128">
        <v>0</v>
      </c>
      <c r="L36" s="129">
        <v>33.8815657458453</v>
      </c>
      <c r="M36" s="130">
        <v>596.224955865459</v>
      </c>
      <c r="N36" s="131">
        <v>30.3006829002688</v>
      </c>
      <c r="O36" s="132">
        <v>34.8824543715018</v>
      </c>
      <c r="P36" s="84"/>
      <c r="Q36" s="84"/>
    </row>
    <row r="37" ht="13.95" customHeight="1" spans="1:17">
      <c r="A37" s="28">
        <v>31</v>
      </c>
      <c r="B37" s="119">
        <v>10.1267852783203</v>
      </c>
      <c r="C37" s="119">
        <v>4.47428894042969</v>
      </c>
      <c r="D37" s="120">
        <v>17.1281785586851</v>
      </c>
      <c r="E37" s="121">
        <v>-31.5088277378928</v>
      </c>
      <c r="F37" s="119">
        <v>0</v>
      </c>
      <c r="G37" s="119">
        <v>51.8162269592285</v>
      </c>
      <c r="H37" s="120">
        <v>516.797776774182</v>
      </c>
      <c r="I37" s="126">
        <v>-30.7901727946989</v>
      </c>
      <c r="J37" s="127">
        <v>128.014</v>
      </c>
      <c r="K37" s="128">
        <v>32.14</v>
      </c>
      <c r="L37" s="129">
        <v>33.5749994674083</v>
      </c>
      <c r="M37" s="130">
        <v>533.925955332867</v>
      </c>
      <c r="N37" s="131">
        <v>31.2665390223363</v>
      </c>
      <c r="O37" s="132">
        <v>35.7050709958054</v>
      </c>
      <c r="P37" s="84"/>
      <c r="Q37" s="84"/>
    </row>
    <row r="38" spans="1:15">
      <c r="A38" s="29" t="s">
        <v>71</v>
      </c>
      <c r="B38" s="30"/>
      <c r="C38" s="30"/>
      <c r="D38" s="30">
        <f>+D6+E38</f>
        <v>17.1281785586851</v>
      </c>
      <c r="E38" s="31">
        <f>SUM(E7:E37)</f>
        <v>-10.9251138972488</v>
      </c>
      <c r="F38" s="30"/>
      <c r="G38" s="30"/>
      <c r="H38" s="30">
        <f>+H6+I38</f>
        <v>516.797776774182</v>
      </c>
      <c r="I38" s="31">
        <f t="shared" ref="I38:L38" si="6">SUM(I7:I37)</f>
        <v>6.93607065484076</v>
      </c>
      <c r="J38" s="71">
        <f t="shared" si="6"/>
        <v>2178.261</v>
      </c>
      <c r="K38" s="72">
        <f t="shared" si="6"/>
        <v>743.33</v>
      </c>
      <c r="L38" s="73">
        <f t="shared" si="6"/>
        <v>1430.94195675759</v>
      </c>
      <c r="M38" s="73">
        <f>D38+H38</f>
        <v>533.925955332867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533.925955332867</v>
      </c>
      <c r="E40" s="39" t="s">
        <v>8</v>
      </c>
      <c r="F40" s="36"/>
      <c r="G40" s="36"/>
      <c r="H40" s="36"/>
      <c r="I40" s="36"/>
      <c r="J40" s="79">
        <f>J38*1000/1.9</f>
        <v>1146453.15789474</v>
      </c>
      <c r="K40" s="79">
        <f t="shared" ref="K40:M40" si="7">K38*1000/1.9</f>
        <v>391226.315789474</v>
      </c>
      <c r="L40" s="79">
        <f t="shared" si="7"/>
        <v>753127.345661891</v>
      </c>
      <c r="M40" s="79">
        <f t="shared" si="7"/>
        <v>281013.660701509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8">
        <f>J38*1000</f>
        <v>2178261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3">
    <mergeCell ref="B3:E3"/>
    <mergeCell ref="B4:E4"/>
    <mergeCell ref="F4:I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" right="0.7" top="0.75" bottom="0.75" header="0.3" footer="0.3"/>
  <pageSetup paperSize="5" scale="63" orientation="landscape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46"/>
  <sheetViews>
    <sheetView showGridLines="0" zoomScale="80" zoomScaleNormal="80" workbookViewId="0">
      <selection activeCell="A4" sqref="A4:O36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4.8888888888889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92</v>
      </c>
      <c r="B1" s="4"/>
      <c r="C1" s="4"/>
      <c r="D1" s="4"/>
      <c r="E1" s="4"/>
      <c r="F1" s="5">
        <v>900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2021</v>
      </c>
      <c r="B2" s="6"/>
      <c r="C2" s="6"/>
      <c r="D2" s="6"/>
      <c r="E2" s="6"/>
      <c r="F2" s="89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5"/>
      <c r="M3" s="44"/>
    </row>
    <row r="4" spans="1:15">
      <c r="A4" s="90"/>
      <c r="B4" s="12" t="s">
        <v>55</v>
      </c>
      <c r="C4" s="12"/>
      <c r="D4" s="12"/>
      <c r="E4" s="12"/>
      <c r="F4" s="11" t="s">
        <v>56</v>
      </c>
      <c r="G4" s="12"/>
      <c r="H4" s="12"/>
      <c r="I4" s="46"/>
      <c r="J4" s="12" t="s">
        <v>93</v>
      </c>
      <c r="K4" s="11" t="s">
        <v>58</v>
      </c>
      <c r="L4" s="47" t="s">
        <v>59</v>
      </c>
      <c r="M4" s="47" t="s">
        <v>60</v>
      </c>
      <c r="N4" s="49" t="s">
        <v>61</v>
      </c>
      <c r="O4" s="50"/>
    </row>
    <row r="5" spans="1:15">
      <c r="A5" s="91" t="s">
        <v>62</v>
      </c>
      <c r="B5" s="17" t="s">
        <v>63</v>
      </c>
      <c r="C5" s="17" t="s">
        <v>64</v>
      </c>
      <c r="D5" s="17" t="s">
        <v>8</v>
      </c>
      <c r="E5" s="92" t="s">
        <v>65</v>
      </c>
      <c r="F5" s="16" t="s">
        <v>66</v>
      </c>
      <c r="G5" s="17" t="s">
        <v>67</v>
      </c>
      <c r="H5" s="17" t="s">
        <v>8</v>
      </c>
      <c r="I5" s="100" t="s">
        <v>65</v>
      </c>
      <c r="J5" s="101" t="s">
        <v>8</v>
      </c>
      <c r="K5" s="53" t="s">
        <v>8</v>
      </c>
      <c r="L5" s="54" t="s">
        <v>8</v>
      </c>
      <c r="M5" s="54" t="s">
        <v>8</v>
      </c>
      <c r="N5" s="102" t="s">
        <v>68</v>
      </c>
      <c r="O5" s="103" t="s">
        <v>69</v>
      </c>
    </row>
    <row r="6" ht="13.95" customHeight="1" spans="1:24">
      <c r="A6" s="20" t="s">
        <v>21</v>
      </c>
      <c r="B6" s="93">
        <f>AUG!B37</f>
        <v>10.1267852783203</v>
      </c>
      <c r="C6" s="93">
        <f>AUG!C37</f>
        <v>4.47428894042969</v>
      </c>
      <c r="D6" s="22">
        <f>IF(B6="","",$A$3*2.54^3*(B6*138.25*282.5+C6*138*311)/1000000)</f>
        <v>17.1281785586851</v>
      </c>
      <c r="E6" s="251" t="s">
        <v>70</v>
      </c>
      <c r="F6" s="93">
        <f>AUG!F37</f>
        <v>0</v>
      </c>
      <c r="G6" s="93">
        <f>AUG!G37</f>
        <v>51.8162269592285</v>
      </c>
      <c r="H6" s="22">
        <f>JUL!H38</f>
        <v>509.861706119341</v>
      </c>
      <c r="I6" s="256" t="s">
        <v>70</v>
      </c>
      <c r="J6" s="257" t="s">
        <v>70</v>
      </c>
      <c r="K6" s="248" t="s">
        <v>70</v>
      </c>
      <c r="L6" s="106"/>
      <c r="M6" s="107">
        <f>AUG!M38</f>
        <v>533.925955332867</v>
      </c>
      <c r="N6" s="249" t="s">
        <v>70</v>
      </c>
      <c r="O6" s="250" t="s">
        <v>70</v>
      </c>
      <c r="P6" s="2" t="s">
        <v>94</v>
      </c>
      <c r="Q6" s="117"/>
      <c r="R6" s="117"/>
      <c r="S6" s="117"/>
      <c r="T6" s="117"/>
      <c r="U6" s="117"/>
      <c r="V6" s="117"/>
      <c r="W6" s="117"/>
      <c r="X6" s="117"/>
    </row>
    <row r="7" ht="13.95" customHeight="1" spans="1:24">
      <c r="A7" s="24">
        <v>1</v>
      </c>
      <c r="B7" s="94">
        <f>LOOKUP(A7+$F$1,'[2]DCS Data'!$A:$A,'[2]DCS Data'!$Q:$Q)</f>
        <v>26.4267826080322</v>
      </c>
      <c r="C7" s="94">
        <f>LOOKUP(A7+$F$1,'[2]DCS Data'!$A:$A,'[2]DCS Data'!$R:$R)</f>
        <v>26.0640525817871</v>
      </c>
      <c r="D7" s="26">
        <f t="shared" ref="D7" si="0">IF(B7="","",$A$3*2.54^3*(B7*138.25*282.5+C7*138*311)/1000000)</f>
        <v>62.6993874465956</v>
      </c>
      <c r="E7" s="26">
        <f t="shared" ref="E7" si="1">IF(SUM(B7:C7)=0,"",D7-D6)</f>
        <v>45.5712088879106</v>
      </c>
      <c r="F7" s="95">
        <f>LOOKUP(A7+$F$1,'[2]DCS Data'!$A:$A,'[2]DCS Data'!$S:$S)</f>
        <v>0</v>
      </c>
      <c r="G7" s="94">
        <f>LOOKUP(A7+$F$1,'[2]DCS Data'!$A:$A,'[2]DCS Data'!$T:$T)</f>
        <v>51.6765937805176</v>
      </c>
      <c r="H7" s="26">
        <f t="shared" ref="H7" si="2">IF(F7="","",$A$3*(F7*390^2+G7*330^2)*2.54^3*PI()/1000000)</f>
        <v>515.40512199099</v>
      </c>
      <c r="I7" s="63">
        <f t="shared" ref="I7" si="3">IF(SUM(F7:G7)=0,"",H7-H6)</f>
        <v>5.54341587164885</v>
      </c>
      <c r="J7" s="64">
        <f>IF(B7="","",LOOKUP($F$1+A7,[3]SU!A:A,[3]SU!C:C))</f>
        <v>20.054</v>
      </c>
      <c r="K7" s="65">
        <f>IF(B7="","",LOOKUP($F$1+A7,[3]SU!A:A,[3]SU!M:M))</f>
        <v>32.28</v>
      </c>
      <c r="L7" s="110">
        <f t="shared" ref="L7" si="4">IFERROR(E7+I7+J7-K7,0)</f>
        <v>38.8886247595594</v>
      </c>
      <c r="M7" s="67">
        <f t="shared" ref="M7" si="5">IFERROR(D7+H7,"")</f>
        <v>578.104509437586</v>
      </c>
      <c r="N7" s="111">
        <f>IFERROR(LOOKUP(A7+$F$1,'[2]DCS Data'!$A:$A,'[2]DCS Data'!$W:$W)*3785.4*$A$3/1000000,0)</f>
        <v>31.2019724225699</v>
      </c>
      <c r="O7" s="69">
        <f>IFERROR(LOOKUP(A7+$F$1,'[2]DCS Data'!$A:$A,'[2]DCS Data'!$AA:$AA)*0.86-1.7-(LOOKUP(A7+$F$1,'[2]DCS Data'!$A:$A,'[2]DCS Data'!$J:$J)*3785*0.993*1.36/1000000)*38%*0.308,0)</f>
        <v>35.7723651414667</v>
      </c>
      <c r="P7" s="112"/>
      <c r="Q7" s="117"/>
      <c r="R7" s="117"/>
      <c r="S7" s="117"/>
      <c r="T7" s="117"/>
      <c r="U7" s="117"/>
      <c r="V7" s="117"/>
      <c r="W7" s="117"/>
      <c r="X7" s="117"/>
    </row>
    <row r="8" ht="13.95" customHeight="1" spans="1:17">
      <c r="A8" s="28">
        <v>2</v>
      </c>
      <c r="B8" s="94">
        <f>LOOKUP(A8+$F$1,'[2]DCS Data'!$A:$A,'[2]DCS Data'!$Q:$Q)</f>
        <v>46.205997467041</v>
      </c>
      <c r="C8" s="94">
        <f>LOOKUP(A8+$F$1,'[2]DCS Data'!$A:$A,'[2]DCS Data'!$R:$R)</f>
        <v>45.9621238708496</v>
      </c>
      <c r="D8" s="26">
        <f t="shared" ref="D8:D34" si="6">IF(B8="","",$A$3*2.54^3*(B8*138.25*282.5+C8*138*311)/1000000)</f>
        <v>110.115341791996</v>
      </c>
      <c r="E8" s="26">
        <f t="shared" ref="E8:E34" si="7">IF(SUM(B8:C8)=0,"",D8-D7)</f>
        <v>47.4159543454</v>
      </c>
      <c r="F8" s="95">
        <f>LOOKUP(A8+$F$1,'[2]DCS Data'!$A:$A,'[2]DCS Data'!$S:$S)</f>
        <v>0</v>
      </c>
      <c r="G8" s="94">
        <f>LOOKUP(A8+$F$1,'[2]DCS Data'!$A:$A,'[2]DCS Data'!$T:$T)</f>
        <v>50.0866775512695</v>
      </c>
      <c r="H8" s="26">
        <f t="shared" ref="H8:H34" si="8">IF(F8="","",$A$3*(F8*390^2+G8*330^2)*2.54^3*PI()/1000000)</f>
        <v>499.547827457</v>
      </c>
      <c r="I8" s="63">
        <f t="shared" ref="I8:I34" si="9">IF(SUM(F8:G8)=0,"",H8-H7)</f>
        <v>-15.8572945339904</v>
      </c>
      <c r="J8" s="64">
        <f>IF(B8="","",LOOKUP($F$1+A8,[3]SU!A:A,[3]SU!C:C))</f>
        <v>32.044</v>
      </c>
      <c r="K8" s="65">
        <f>IF(B8="","",LOOKUP($F$1+A8,[3]SU!A:A,[3]SU!M:M))</f>
        <v>32.1</v>
      </c>
      <c r="L8" s="110">
        <f t="shared" ref="L8:L34" si="10">IFERROR(E8+I8+J8-K8,0)</f>
        <v>31.5026598114096</v>
      </c>
      <c r="M8" s="67">
        <f t="shared" ref="M8:M34" si="11">IFERROR(D8+H8,"")</f>
        <v>609.663169248995</v>
      </c>
      <c r="N8" s="111">
        <f>IFERROR(LOOKUP(A8+$F$1,'[2]DCS Data'!$A:$A,'[2]DCS Data'!$W:$W)*3785.4*$A$3/1000000,0)</f>
        <v>30.3990511344992</v>
      </c>
      <c r="O8" s="69">
        <f>IFERROR(LOOKUP(A8+$F$1,'[2]DCS Data'!$A:$A,'[2]DCS Data'!$AA:$AA)*0.86-1.7-(LOOKUP(A8+$F$1,'[2]DCS Data'!$A:$A,'[2]DCS Data'!$J:$J)*3785*0.993*1.36/1000000)*38%*0.308,0)</f>
        <v>35.16959531144</v>
      </c>
      <c r="Q8" s="84"/>
    </row>
    <row r="9" ht="13.95" customHeight="1" spans="1:17">
      <c r="A9" s="28">
        <v>3</v>
      </c>
      <c r="B9" s="94">
        <f>LOOKUP(A9+$F$1,'[2]DCS Data'!$A:$A,'[2]DCS Data'!$Q:$Q)</f>
        <v>32.2872848510742</v>
      </c>
      <c r="C9" s="94">
        <f>LOOKUP(A9+$F$1,'[2]DCS Data'!$A:$A,'[2]DCS Data'!$R:$R)</f>
        <v>31.9405250549316</v>
      </c>
      <c r="D9" s="26">
        <f t="shared" si="6"/>
        <v>76.7244644479424</v>
      </c>
      <c r="E9" s="26">
        <f t="shared" si="7"/>
        <v>-33.3908773440533</v>
      </c>
      <c r="F9" s="95">
        <f>LOOKUP(A9+$F$1,'[2]DCS Data'!$A:$A,'[2]DCS Data'!$S:$S)</f>
        <v>0</v>
      </c>
      <c r="G9" s="94">
        <f>LOOKUP(A9+$F$1,'[2]DCS Data'!$A:$A,'[2]DCS Data'!$T:$T)</f>
        <v>50.1576538085938</v>
      </c>
      <c r="H9" s="26">
        <f t="shared" si="8"/>
        <v>500.255720990386</v>
      </c>
      <c r="I9" s="63">
        <f t="shared" si="9"/>
        <v>0.707893533386198</v>
      </c>
      <c r="J9" s="64">
        <f>IF(B9="","",LOOKUP($F$1+A9,[3]SU!A:A,[3]SU!C:C))</f>
        <v>96.025</v>
      </c>
      <c r="K9" s="65">
        <f>IF(B9="","",LOOKUP($F$1+A9,[3]SU!A:A,[3]SU!M:M))</f>
        <v>32.31</v>
      </c>
      <c r="L9" s="110">
        <f t="shared" si="10"/>
        <v>31.0320161893329</v>
      </c>
      <c r="M9" s="67">
        <f t="shared" si="11"/>
        <v>576.980185438328</v>
      </c>
      <c r="N9" s="111">
        <f>IFERROR(LOOKUP(A9+$F$1,'[2]DCS Data'!$A:$A,'[2]DCS Data'!$W:$W)*3785.4*$A$3/1000000,0)</f>
        <v>28.981841149233</v>
      </c>
      <c r="O9" s="69">
        <f>IFERROR(LOOKUP(A9+$F$1,'[2]DCS Data'!$A:$A,'[2]DCS Data'!$AA:$AA)*0.86-1.7-(LOOKUP(A9+$F$1,'[2]DCS Data'!$A:$A,'[2]DCS Data'!$J:$J)*3785*0.993*1.36/1000000)*38%*0.308,0)</f>
        <v>33.9591700897143</v>
      </c>
      <c r="Q9" s="84"/>
    </row>
    <row r="10" ht="13.95" customHeight="1" spans="1:17">
      <c r="A10" s="28">
        <v>4</v>
      </c>
      <c r="B10" s="94">
        <f>LOOKUP(A10+$F$1,'[2]DCS Data'!$A:$A,'[2]DCS Data'!$Q:$Q)</f>
        <v>14.1337623596191</v>
      </c>
      <c r="C10" s="94">
        <f>LOOKUP(A10+$F$1,'[2]DCS Data'!$A:$A,'[2]DCS Data'!$R:$R)</f>
        <v>12.5188760757446</v>
      </c>
      <c r="D10" s="26">
        <f t="shared" si="6"/>
        <v>31.7555643714948</v>
      </c>
      <c r="E10" s="26">
        <f t="shared" si="7"/>
        <v>-44.9689000764476</v>
      </c>
      <c r="F10" s="95">
        <f>LOOKUP(A10+$F$1,'[2]DCS Data'!$A:$A,'[2]DCS Data'!$S:$S)</f>
        <v>0</v>
      </c>
      <c r="G10" s="94">
        <f>LOOKUP(A10+$F$1,'[2]DCS Data'!$A:$A,'[2]DCS Data'!$T:$T)</f>
        <v>51.4184989929199</v>
      </c>
      <c r="H10" s="26">
        <f t="shared" si="8"/>
        <v>512.830970605317</v>
      </c>
      <c r="I10" s="63">
        <f t="shared" si="9"/>
        <v>12.5752496149308</v>
      </c>
      <c r="J10" s="64">
        <f>IF(B10="","",LOOKUP($F$1+A10,[3]SU!A:A,[3]SU!C:C))</f>
        <v>96.016</v>
      </c>
      <c r="K10" s="65">
        <f>IF(B10="","",LOOKUP($F$1+A10,[3]SU!A:A,[3]SU!M:M))</f>
        <v>32.28</v>
      </c>
      <c r="L10" s="110">
        <f t="shared" si="10"/>
        <v>31.3423495384832</v>
      </c>
      <c r="M10" s="67">
        <f t="shared" si="11"/>
        <v>544.586534976811</v>
      </c>
      <c r="N10" s="111">
        <f>IFERROR(LOOKUP(A10+$F$1,'[2]DCS Data'!$A:$A,'[2]DCS Data'!$W:$W)*3785.4*$A$3/1000000,0)</f>
        <v>28.3304119448176</v>
      </c>
      <c r="O10" s="69">
        <f>IFERROR(LOOKUP(A10+$F$1,'[2]DCS Data'!$A:$A,'[2]DCS Data'!$AA:$AA)*0.86-1.7-(LOOKUP(A10+$F$1,'[2]DCS Data'!$A:$A,'[2]DCS Data'!$J:$J)*3785*0.993*1.36/1000000)*38%*0.308,0)</f>
        <v>33.7476648985144</v>
      </c>
      <c r="Q10" s="84"/>
    </row>
    <row r="11" ht="13.95" customHeight="1" spans="1:17">
      <c r="A11" s="28">
        <v>5</v>
      </c>
      <c r="B11" s="94">
        <f>LOOKUP(A11+$F$1,'[2]DCS Data'!$A:$A,'[2]DCS Data'!$Q:$Q)</f>
        <v>9.92125225067139</v>
      </c>
      <c r="C11" s="94">
        <f>LOOKUP(A11+$F$1,'[2]DCS Data'!$A:$A,'[2]DCS Data'!$R:$R)</f>
        <v>8.86917018890381</v>
      </c>
      <c r="D11" s="26">
        <f t="shared" si="6"/>
        <v>22.3929110533282</v>
      </c>
      <c r="E11" s="26">
        <f t="shared" si="7"/>
        <v>-9.36265331816658</v>
      </c>
      <c r="F11" s="95">
        <f>LOOKUP(A11+$F$1,'[2]DCS Data'!$A:$A,'[2]DCS Data'!$S:$S)</f>
        <v>0</v>
      </c>
      <c r="G11" s="94">
        <f>LOOKUP(A11+$F$1,'[2]DCS Data'!$A:$A,'[2]DCS Data'!$T:$T)</f>
        <v>48.3602638244629</v>
      </c>
      <c r="H11" s="26">
        <f t="shared" si="8"/>
        <v>482.329152378474</v>
      </c>
      <c r="I11" s="63">
        <f t="shared" si="9"/>
        <v>-30.5018182268427</v>
      </c>
      <c r="J11" s="64">
        <f>IF(B11="","",LOOKUP($F$1+A11,[3]SU!A:A,[3]SU!C:C))</f>
        <v>96.026</v>
      </c>
      <c r="K11" s="65">
        <f>IF(B11="","",LOOKUP($F$1+A11,[3]SU!A:A,[3]SU!M:M))</f>
        <v>0</v>
      </c>
      <c r="L11" s="110">
        <f t="shared" si="10"/>
        <v>56.1615284549908</v>
      </c>
      <c r="M11" s="67">
        <f t="shared" si="11"/>
        <v>504.722063431802</v>
      </c>
      <c r="N11" s="111">
        <f>IFERROR(LOOKUP(A11+$F$1,'[2]DCS Data'!$A:$A,'[2]DCS Data'!$W:$W)*3785.4*$A$3/1000000,0)</f>
        <v>53.6150277938672</v>
      </c>
      <c r="O11" s="69">
        <f>IFERROR(LOOKUP(A11+$F$1,'[2]DCS Data'!$A:$A,'[2]DCS Data'!$AA:$AA)*0.86-1.7-(LOOKUP(A11+$F$1,'[2]DCS Data'!$A:$A,'[2]DCS Data'!$J:$J)*3785*0.993*1.36/1000000)*38%*0.308,0)</f>
        <v>56.680290299106</v>
      </c>
      <c r="Q11" s="118"/>
    </row>
    <row r="12" ht="13.95" customHeight="1" spans="1:17">
      <c r="A12" s="28">
        <v>6</v>
      </c>
      <c r="B12" s="94">
        <f>LOOKUP(A12+$F$1,'[2]DCS Data'!$A:$A,'[2]DCS Data'!$Q:$Q)</f>
        <v>33.7385330200195</v>
      </c>
      <c r="C12" s="94">
        <f>LOOKUP(A12+$F$1,'[2]DCS Data'!$A:$A,'[2]DCS Data'!$R:$R)</f>
        <v>33.0603103637695</v>
      </c>
      <c r="D12" s="26">
        <f t="shared" si="6"/>
        <v>79.7778582979309</v>
      </c>
      <c r="E12" s="26">
        <f t="shared" si="7"/>
        <v>57.3849472446027</v>
      </c>
      <c r="F12" s="95">
        <f>LOOKUP(A12+$F$1,'[2]DCS Data'!$A:$A,'[2]DCS Data'!$S:$S)</f>
        <v>0</v>
      </c>
      <c r="G12" s="94">
        <f>LOOKUP(A12+$F$1,'[2]DCS Data'!$A:$A,'[2]DCS Data'!$T:$T)</f>
        <v>48.3640060424805</v>
      </c>
      <c r="H12" s="26">
        <f t="shared" si="8"/>
        <v>482.366476013659</v>
      </c>
      <c r="I12" s="63">
        <f t="shared" si="9"/>
        <v>0.0373236351849755</v>
      </c>
      <c r="J12" s="64">
        <f>IF(B12="","",LOOKUP($F$1+A12,[3]SU!A:A,[3]SU!C:C))</f>
        <v>0</v>
      </c>
      <c r="K12" s="65">
        <f>IF(B12="","",LOOKUP($F$1+A12,[3]SU!A:A,[3]SU!M:M))</f>
        <v>0</v>
      </c>
      <c r="L12" s="110">
        <f t="shared" si="10"/>
        <v>57.4222708797877</v>
      </c>
      <c r="M12" s="67">
        <f t="shared" si="11"/>
        <v>562.14433431159</v>
      </c>
      <c r="N12" s="111">
        <f>IFERROR(LOOKUP(A12+$F$1,'[2]DCS Data'!$A:$A,'[2]DCS Data'!$W:$W)*3785.4*$A$3/1000000,0)</f>
        <v>55.1923020687647</v>
      </c>
      <c r="O12" s="69">
        <f>IFERROR(LOOKUP(A12+$F$1,'[2]DCS Data'!$A:$A,'[2]DCS Data'!$AA:$AA)*0.86-1.7-(LOOKUP(A12+$F$1,'[2]DCS Data'!$A:$A,'[2]DCS Data'!$J:$J)*3785*0.993*1.36/1000000)*38%*0.308,0)</f>
        <v>58.0676069704921</v>
      </c>
      <c r="Q12" s="84"/>
    </row>
    <row r="13" ht="13.95" customHeight="1" spans="1:17">
      <c r="A13" s="28">
        <v>7</v>
      </c>
      <c r="B13" s="94">
        <f>LOOKUP(A13+$F$1,'[2]DCS Data'!$A:$A,'[2]DCS Data'!$Q:$Q)</f>
        <v>11.6925497055054</v>
      </c>
      <c r="C13" s="94">
        <f>LOOKUP(A13+$F$1,'[2]DCS Data'!$A:$A,'[2]DCS Data'!$R:$R)</f>
        <v>7.01341485977173</v>
      </c>
      <c r="D13" s="26">
        <f t="shared" si="6"/>
        <v>22.0877948884933</v>
      </c>
      <c r="E13" s="26">
        <f t="shared" si="7"/>
        <v>-57.6900634094376</v>
      </c>
      <c r="F13" s="95">
        <f>LOOKUP(A13+$F$1,'[2]DCS Data'!$A:$A,'[2]DCS Data'!$S:$S)</f>
        <v>0</v>
      </c>
      <c r="G13" s="94">
        <f>LOOKUP(A13+$F$1,'[2]DCS Data'!$A:$A,'[2]DCS Data'!$T:$T)</f>
        <v>50.1253662109375</v>
      </c>
      <c r="H13" s="26">
        <f t="shared" si="8"/>
        <v>499.933695253173</v>
      </c>
      <c r="I13" s="63">
        <f t="shared" si="9"/>
        <v>17.5672192395142</v>
      </c>
      <c r="J13" s="64">
        <f>IF(B13="","",LOOKUP($F$1+A13,[3]SU!A:A,[3]SU!C:C))</f>
        <v>128.053</v>
      </c>
      <c r="K13" s="65">
        <f>IF(B13="","",LOOKUP($F$1+A13,[3]SU!A:A,[3]SU!M:M))</f>
        <v>32.35</v>
      </c>
      <c r="L13" s="110">
        <f t="shared" si="10"/>
        <v>55.5801558300766</v>
      </c>
      <c r="M13" s="67">
        <f t="shared" si="11"/>
        <v>522.021490141667</v>
      </c>
      <c r="N13" s="111">
        <f>IFERROR(LOOKUP(A13+$F$1,'[2]DCS Data'!$A:$A,'[2]DCS Data'!$W:$W)*3785.4*$A$3/1000000,0)</f>
        <v>54.4052285482603</v>
      </c>
      <c r="O13" s="69">
        <f>IFERROR(LOOKUP(A13+$F$1,'[2]DCS Data'!$A:$A,'[2]DCS Data'!$AA:$AA)*0.86-1.7-(LOOKUP(A13+$F$1,'[2]DCS Data'!$A:$A,'[2]DCS Data'!$J:$J)*3785*0.993*1.36/1000000)*38%*0.308,0)</f>
        <v>57.9195487564587</v>
      </c>
      <c r="Q13" s="84"/>
    </row>
    <row r="14" ht="13.95" customHeight="1" spans="1:17">
      <c r="A14" s="28">
        <v>8</v>
      </c>
      <c r="B14" s="94">
        <f>LOOKUP(A14+$F$1,'[2]DCS Data'!$A:$A,'[2]DCS Data'!$Q:$Q)</f>
        <v>32.0023765563965</v>
      </c>
      <c r="C14" s="94">
        <f>LOOKUP(A14+$F$1,'[2]DCS Data'!$A:$A,'[2]DCS Data'!$R:$R)</f>
        <v>31.3348712921143</v>
      </c>
      <c r="D14" s="26">
        <f t="shared" si="6"/>
        <v>75.6422994424708</v>
      </c>
      <c r="E14" s="26">
        <f t="shared" si="7"/>
        <v>53.5545045539775</v>
      </c>
      <c r="F14" s="95">
        <f>LOOKUP(A14+$F$1,'[2]DCS Data'!$A:$A,'[2]DCS Data'!$S:$S)</f>
        <v>0</v>
      </c>
      <c r="G14" s="94">
        <f>LOOKUP(A14+$F$1,'[2]DCS Data'!$A:$A,'[2]DCS Data'!$T:$T)</f>
        <v>50.2936019897461</v>
      </c>
      <c r="H14" s="26">
        <f t="shared" si="8"/>
        <v>501.611622836179</v>
      </c>
      <c r="I14" s="63">
        <f t="shared" si="9"/>
        <v>1.67792758300533</v>
      </c>
      <c r="J14" s="64">
        <f>IF(B14="","",LOOKUP($F$1+A14,[3]SU!A:A,[3]SU!C:C))</f>
        <v>32.053</v>
      </c>
      <c r="K14" s="65">
        <f>IF(B14="","",LOOKUP($F$1+A14,[3]SU!A:A,[3]SU!M:M))</f>
        <v>32.24</v>
      </c>
      <c r="L14" s="110">
        <f t="shared" si="10"/>
        <v>55.0454321369829</v>
      </c>
      <c r="M14" s="67">
        <f t="shared" si="11"/>
        <v>577.253922278649</v>
      </c>
      <c r="N14" s="111">
        <f>IFERROR(LOOKUP(A14+$F$1,'[2]DCS Data'!$A:$A,'[2]DCS Data'!$W:$W)*3785.4*$A$3/1000000,0)</f>
        <v>50.9249768400804</v>
      </c>
      <c r="O14" s="69">
        <f>IFERROR(LOOKUP(A14+$F$1,'[2]DCS Data'!$A:$A,'[2]DCS Data'!$AA:$AA)*0.86-1.7-(LOOKUP(A14+$F$1,'[2]DCS Data'!$A:$A,'[2]DCS Data'!$J:$J)*3785*0.993*1.36/1000000)*38%*0.308,0)</f>
        <v>54.9005178729688</v>
      </c>
      <c r="Q14" s="84"/>
    </row>
    <row r="15" ht="13.95" customHeight="1" spans="1:17">
      <c r="A15" s="28">
        <v>9</v>
      </c>
      <c r="B15" s="94">
        <f>LOOKUP(A15+$F$1,'[2]DCS Data'!$A:$A,'[2]DCS Data'!$Q:$Q)</f>
        <v>16.3928565979004</v>
      </c>
      <c r="C15" s="94">
        <f>LOOKUP(A15+$F$1,'[2]DCS Data'!$A:$A,'[2]DCS Data'!$R:$R)</f>
        <v>10.5730543136597</v>
      </c>
      <c r="D15" s="26">
        <f t="shared" si="6"/>
        <v>31.8931517258876</v>
      </c>
      <c r="E15" s="26">
        <f t="shared" si="7"/>
        <v>-43.7491477165833</v>
      </c>
      <c r="F15" s="95">
        <f>LOOKUP(A15+$F$1,'[2]DCS Data'!$A:$A,'[2]DCS Data'!$S:$S)</f>
        <v>0</v>
      </c>
      <c r="G15" s="94">
        <f>LOOKUP(A15+$F$1,'[2]DCS Data'!$A:$A,'[2]DCS Data'!$T:$T)</f>
        <v>53.4553413391113</v>
      </c>
      <c r="H15" s="26">
        <f t="shared" si="8"/>
        <v>533.14575726432</v>
      </c>
      <c r="I15" s="63">
        <f t="shared" si="9"/>
        <v>31.5341344281414</v>
      </c>
      <c r="J15" s="64">
        <f>IF(B15="","",LOOKUP($F$1+A15,[3]SU!A:A,[3]SU!C:C))</f>
        <v>96.017</v>
      </c>
      <c r="K15" s="65">
        <f>IF(B15="","",LOOKUP($F$1+A15,[3]SU!A:A,[3]SU!M:M))</f>
        <v>32.22</v>
      </c>
      <c r="L15" s="110">
        <f t="shared" si="10"/>
        <v>51.5819867115582</v>
      </c>
      <c r="M15" s="67">
        <f t="shared" si="11"/>
        <v>565.038908990208</v>
      </c>
      <c r="N15" s="111">
        <f>IFERROR(LOOKUP(A15+$F$1,'[2]DCS Data'!$A:$A,'[2]DCS Data'!$W:$W)*3785.4*$A$3/1000000,0)</f>
        <v>51.3225603776529</v>
      </c>
      <c r="O15" s="69">
        <f>IFERROR(LOOKUP(A15+$F$1,'[2]DCS Data'!$A:$A,'[2]DCS Data'!$AA:$AA)*0.86-1.7-(LOOKUP(A15+$F$1,'[2]DCS Data'!$A:$A,'[2]DCS Data'!$J:$J)*3785*0.993*1.36/1000000)*38%*0.308,0)</f>
        <v>55.2046276850755</v>
      </c>
      <c r="Q15" s="84"/>
    </row>
    <row r="16" ht="13.95" customHeight="1" spans="1:17">
      <c r="A16" s="28">
        <v>10</v>
      </c>
      <c r="B16" s="94">
        <f>LOOKUP(A16+$F$1,'[2]DCS Data'!$A:$A,'[2]DCS Data'!$Q:$Q)</f>
        <v>9.48397350311279</v>
      </c>
      <c r="C16" s="94">
        <f>LOOKUP(A16+$F$1,'[2]DCS Data'!$A:$A,'[2]DCS Data'!$R:$R)</f>
        <v>8.49308490753174</v>
      </c>
      <c r="D16" s="26">
        <f t="shared" si="6"/>
        <v>21.4244906032256</v>
      </c>
      <c r="E16" s="26">
        <f t="shared" si="7"/>
        <v>-10.468661122662</v>
      </c>
      <c r="F16" s="95">
        <f>LOOKUP(A16+$F$1,'[2]DCS Data'!$A:$A,'[2]DCS Data'!$S:$S)</f>
        <v>0</v>
      </c>
      <c r="G16" s="94">
        <f>LOOKUP(A16+$F$1,'[2]DCS Data'!$A:$A,'[2]DCS Data'!$T:$T)</f>
        <v>53.521915435791</v>
      </c>
      <c r="H16" s="26">
        <f t="shared" si="8"/>
        <v>533.809745114726</v>
      </c>
      <c r="I16" s="63">
        <f t="shared" si="9"/>
        <v>0.663987850406102</v>
      </c>
      <c r="J16" s="64">
        <f>IF(B16="","",LOOKUP($F$1+A16,[3]SU!A:A,[3]SU!C:C))</f>
        <v>96.022</v>
      </c>
      <c r="K16" s="65">
        <f>IF(B16="","",LOOKUP($F$1+A16,[3]SU!A:A,[3]SU!M:M))</f>
        <v>32.35</v>
      </c>
      <c r="L16" s="110">
        <f t="shared" si="10"/>
        <v>53.8673267277441</v>
      </c>
      <c r="M16" s="67">
        <f t="shared" si="11"/>
        <v>555.234235717952</v>
      </c>
      <c r="N16" s="111">
        <f>IFERROR(LOOKUP(A16+$F$1,'[2]DCS Data'!$A:$A,'[2]DCS Data'!$W:$W)*3785.4*$A$3/1000000,0)</f>
        <v>51.189110908515</v>
      </c>
      <c r="O16" s="69">
        <f>IFERROR(LOOKUP(A16+$F$1,'[2]DCS Data'!$A:$A,'[2]DCS Data'!$AA:$AA)*0.86-1.7-(LOOKUP(A16+$F$1,'[2]DCS Data'!$A:$A,'[2]DCS Data'!$J:$J)*3785*0.993*1.36/1000000)*38%*0.308,0)</f>
        <v>54.7691593618708</v>
      </c>
      <c r="Q16" s="84"/>
    </row>
    <row r="17" ht="13.95" customHeight="1" spans="1:17">
      <c r="A17" s="28">
        <v>11</v>
      </c>
      <c r="B17" s="94">
        <f>LOOKUP(A17+$F$1,'[2]DCS Data'!$A:$A,'[2]DCS Data'!$Q:$Q)</f>
        <v>9.08393859863281</v>
      </c>
      <c r="C17" s="94">
        <f>LOOKUP(A17+$F$1,'[2]DCS Data'!$A:$A,'[2]DCS Data'!$R:$R)</f>
        <v>7.9591178894043</v>
      </c>
      <c r="D17" s="26">
        <f t="shared" si="6"/>
        <v>20.3009379619725</v>
      </c>
      <c r="E17" s="26">
        <f t="shared" si="7"/>
        <v>-1.12355264125307</v>
      </c>
      <c r="F17" s="95">
        <f>LOOKUP(A17+$F$1,'[2]DCS Data'!$A:$A,'[2]DCS Data'!$S:$S)</f>
        <v>0</v>
      </c>
      <c r="G17" s="94">
        <f>LOOKUP(A17+$F$1,'[2]DCS Data'!$A:$A,'[2]DCS Data'!$T:$T)</f>
        <v>49.5128707885742</v>
      </c>
      <c r="H17" s="26">
        <f t="shared" si="8"/>
        <v>493.824870061969</v>
      </c>
      <c r="I17" s="63">
        <f t="shared" si="9"/>
        <v>-39.9848750527576</v>
      </c>
      <c r="J17" s="64">
        <f>IF(B17="","",LOOKUP($F$1+A17,[3]SU!A:A,[3]SU!C:C))</f>
        <v>128.073</v>
      </c>
      <c r="K17" s="65">
        <f>IF(B17="","",LOOKUP($F$1+A17,[3]SU!A:A,[3]SU!M:M))</f>
        <v>32.03</v>
      </c>
      <c r="L17" s="110">
        <f t="shared" si="10"/>
        <v>54.9345723059894</v>
      </c>
      <c r="M17" s="67">
        <f t="shared" si="11"/>
        <v>514.125808023941</v>
      </c>
      <c r="N17" s="111">
        <f>IFERROR(LOOKUP(A17+$F$1,'[2]DCS Data'!$A:$A,'[2]DCS Data'!$W:$W)*3785.4*$A$3/1000000,0)</f>
        <v>51.0628759286324</v>
      </c>
      <c r="O17" s="69">
        <f>IFERROR(LOOKUP(A17+$F$1,'[2]DCS Data'!$A:$A,'[2]DCS Data'!$AA:$AA)*0.86-1.7-(LOOKUP(A17+$F$1,'[2]DCS Data'!$A:$A,'[2]DCS Data'!$J:$J)*3785*0.993*1.36/1000000)*38%*0.308,0)</f>
        <v>54.9566769030704</v>
      </c>
      <c r="Q17" s="84"/>
    </row>
    <row r="18" ht="13.95" customHeight="1" spans="1:17">
      <c r="A18" s="28">
        <v>12</v>
      </c>
      <c r="B18" s="94">
        <f>LOOKUP(A18+$F$1,'[2]DCS Data'!$A:$A,'[2]DCS Data'!$Q:$Q)</f>
        <v>29.5342788696289</v>
      </c>
      <c r="C18" s="94">
        <f>LOOKUP(A18+$F$1,'[2]DCS Data'!$A:$A,'[2]DCS Data'!$R:$R)</f>
        <v>28.9327259063721</v>
      </c>
      <c r="D18" s="26">
        <f t="shared" si="6"/>
        <v>69.8266973106595</v>
      </c>
      <c r="E18" s="26">
        <f t="shared" si="7"/>
        <v>49.525759348687</v>
      </c>
      <c r="F18" s="95">
        <f>LOOKUP(A18+$F$1,'[2]DCS Data'!$A:$A,'[2]DCS Data'!$S:$S)</f>
        <v>0</v>
      </c>
      <c r="G18" s="94">
        <f>LOOKUP(A18+$F$1,'[2]DCS Data'!$A:$A,'[2]DCS Data'!$T:$T)</f>
        <v>49.4969863891602</v>
      </c>
      <c r="H18" s="26">
        <f t="shared" si="8"/>
        <v>493.666444356657</v>
      </c>
      <c r="I18" s="63">
        <f t="shared" si="9"/>
        <v>-0.15842570531106</v>
      </c>
      <c r="J18" s="64">
        <f>IF(B18="","",LOOKUP($F$1+A18,[3]SU!A:A,[3]SU!C:C))</f>
        <v>0</v>
      </c>
      <c r="K18" s="65">
        <f>IF(B18="","",LOOKUP($F$1+A18,[3]SU!A:A,[3]SU!M:M))</f>
        <v>0</v>
      </c>
      <c r="L18" s="110">
        <f t="shared" si="10"/>
        <v>49.3673336433759</v>
      </c>
      <c r="M18" s="67">
        <f t="shared" si="11"/>
        <v>563.493141667317</v>
      </c>
      <c r="N18" s="111">
        <f>IFERROR(LOOKUP(A18+$F$1,'[2]DCS Data'!$A:$A,'[2]DCS Data'!$W:$W)*3785.4*$A$3/1000000,0)</f>
        <v>47.5086672689987</v>
      </c>
      <c r="O18" s="69">
        <f>IFERROR(LOOKUP(A18+$F$1,'[2]DCS Data'!$A:$A,'[2]DCS Data'!$AA:$AA)*0.86-1.7-(LOOKUP(A18+$F$1,'[2]DCS Data'!$A:$A,'[2]DCS Data'!$J:$J)*3785*0.993*1.36/1000000)*38%*0.308,0)</f>
        <v>50.3054510554856</v>
      </c>
      <c r="Q18" s="118"/>
    </row>
    <row r="19" ht="13.95" customHeight="1" spans="1:17">
      <c r="A19" s="28">
        <v>13</v>
      </c>
      <c r="B19" s="94">
        <f>LOOKUP(A19+$F$1,'[2]DCS Data'!$A:$A,'[2]DCS Data'!$Q:$Q)</f>
        <v>16.5041809082031</v>
      </c>
      <c r="C19" s="94">
        <f>LOOKUP(A19+$F$1,'[2]DCS Data'!$A:$A,'[2]DCS Data'!$R:$R)</f>
        <v>15.6926536560059</v>
      </c>
      <c r="D19" s="26">
        <f t="shared" si="6"/>
        <v>38.4253953332079</v>
      </c>
      <c r="E19" s="26">
        <f t="shared" si="7"/>
        <v>-31.4013019774515</v>
      </c>
      <c r="F19" s="95">
        <f>LOOKUP(A19+$F$1,'[2]DCS Data'!$A:$A,'[2]DCS Data'!$S:$S)</f>
        <v>0</v>
      </c>
      <c r="G19" s="94">
        <f>LOOKUP(A19+$F$1,'[2]DCS Data'!$A:$A,'[2]DCS Data'!$T:$T)</f>
        <v>51.6550712585449</v>
      </c>
      <c r="H19" s="26">
        <f t="shared" si="8"/>
        <v>515.190463530528</v>
      </c>
      <c r="I19" s="63">
        <f t="shared" si="9"/>
        <v>21.5240191738702</v>
      </c>
      <c r="J19" s="64">
        <f>IF(B19="","",LOOKUP($F$1+A19,[3]SU!A:A,[3]SU!C:C))</f>
        <v>87.026</v>
      </c>
      <c r="K19" s="65">
        <f>IF(B19="","",LOOKUP($F$1+A19,[3]SU!A:A,[3]SU!M:M))</f>
        <v>32.24</v>
      </c>
      <c r="L19" s="110">
        <f t="shared" si="10"/>
        <v>44.9087171964186</v>
      </c>
      <c r="M19" s="67">
        <f t="shared" si="11"/>
        <v>553.615858863736</v>
      </c>
      <c r="N19" s="111">
        <f>IFERROR(LOOKUP(A19+$F$1,'[2]DCS Data'!$A:$A,'[2]DCS Data'!$W:$W)*3785.4*$A$3/1000000,0)</f>
        <v>46.7007928521731</v>
      </c>
      <c r="O19" s="69">
        <f>IFERROR(LOOKUP(A19+$F$1,'[2]DCS Data'!$A:$A,'[2]DCS Data'!$AA:$AA)*0.86-1.7-(LOOKUP(A19+$F$1,'[2]DCS Data'!$A:$A,'[2]DCS Data'!$J:$J)*3785*0.993*1.36/1000000)*38%*0.308,0)</f>
        <v>49.5968555758238</v>
      </c>
      <c r="Q19" s="84"/>
    </row>
    <row r="20" ht="13.95" customHeight="1" spans="1:17">
      <c r="A20" s="28">
        <v>14</v>
      </c>
      <c r="B20" s="94">
        <f>LOOKUP(A20+$F$1,'[2]DCS Data'!$A:$A,'[2]DCS Data'!$Q:$Q)</f>
        <v>51.6796646118164</v>
      </c>
      <c r="C20" s="94">
        <f>LOOKUP(A20+$F$1,'[2]DCS Data'!$A:$A,'[2]DCS Data'!$R:$R)</f>
        <v>51.6756134033203</v>
      </c>
      <c r="D20" s="26">
        <f t="shared" si="6"/>
        <v>123.496059504742</v>
      </c>
      <c r="E20" s="26">
        <f t="shared" si="7"/>
        <v>85.0706641715341</v>
      </c>
      <c r="F20" s="95">
        <f>LOOKUP(A20+$F$1,'[2]DCS Data'!$A:$A,'[2]DCS Data'!$S:$S)</f>
        <v>0</v>
      </c>
      <c r="G20" s="94">
        <f>LOOKUP(A20+$F$1,'[2]DCS Data'!$A:$A,'[2]DCS Data'!$T:$T)</f>
        <v>48.4395332336426</v>
      </c>
      <c r="H20" s="26">
        <f t="shared" si="8"/>
        <v>483.119759044268</v>
      </c>
      <c r="I20" s="63">
        <f t="shared" si="9"/>
        <v>-32.0707044862596</v>
      </c>
      <c r="J20" s="64">
        <f>IF(B20="","",LOOKUP($F$1+A20,[3]SU!A:A,[3]SU!C:C))</f>
        <v>32.049</v>
      </c>
      <c r="K20" s="65">
        <f>IF(B20="","",LOOKUP($F$1+A20,[3]SU!A:A,[3]SU!M:M))</f>
        <v>31.93</v>
      </c>
      <c r="L20" s="110">
        <f t="shared" si="10"/>
        <v>53.1189596852745</v>
      </c>
      <c r="M20" s="67">
        <f t="shared" si="11"/>
        <v>606.61581854901</v>
      </c>
      <c r="N20" s="111">
        <f>IFERROR(LOOKUP(A20+$F$1,'[2]DCS Data'!$A:$A,'[2]DCS Data'!$W:$W)*3785.4*$A$3/1000000,0)</f>
        <v>46.2120448691181</v>
      </c>
      <c r="O20" s="69">
        <f>IFERROR(LOOKUP(A20+$F$1,'[2]DCS Data'!$A:$A,'[2]DCS Data'!$AA:$AA)*0.86-1.7-(LOOKUP(A20+$F$1,'[2]DCS Data'!$A:$A,'[2]DCS Data'!$J:$J)*3785*0.993*1.36/1000000)*38%*0.308,0)</f>
        <v>49.8047117639542</v>
      </c>
      <c r="Q20" s="84"/>
    </row>
    <row r="21" ht="13.95" customHeight="1" spans="1:17">
      <c r="A21" s="28">
        <v>15</v>
      </c>
      <c r="B21" s="94">
        <f>LOOKUP(A21+$F$1,'[2]DCS Data'!$A:$A,'[2]DCS Data'!$Q:$Q)</f>
        <v>27.4073619842529</v>
      </c>
      <c r="C21" s="94">
        <f>LOOKUP(A21+$F$1,'[2]DCS Data'!$A:$A,'[2]DCS Data'!$R:$R)</f>
        <v>27.07883644104</v>
      </c>
      <c r="D21" s="26">
        <f t="shared" si="6"/>
        <v>65.0855160130064</v>
      </c>
      <c r="E21" s="26">
        <f t="shared" si="7"/>
        <v>-58.4105434917357</v>
      </c>
      <c r="F21" s="95">
        <f>LOOKUP(A21+$F$1,'[2]DCS Data'!$A:$A,'[2]DCS Data'!$S:$S)</f>
        <v>0</v>
      </c>
      <c r="G21" s="94">
        <f>LOOKUP(A21+$F$1,'[2]DCS Data'!$A:$A,'[2]DCS Data'!$T:$T)</f>
        <v>48.3408126831055</v>
      </c>
      <c r="H21" s="26">
        <f t="shared" si="8"/>
        <v>482.135153177854</v>
      </c>
      <c r="I21" s="63">
        <f t="shared" si="9"/>
        <v>-0.984605866413972</v>
      </c>
      <c r="J21" s="64">
        <f>IF(B21="","",LOOKUP($F$1+A21,[3]SU!A:A,[3]SU!C:C))</f>
        <v>116.076</v>
      </c>
      <c r="K21" s="65">
        <f>IF(B21="","",LOOKUP($F$1+A21,[3]SU!A:A,[3]SU!M:M))</f>
        <v>31.43</v>
      </c>
      <c r="L21" s="110">
        <f t="shared" si="10"/>
        <v>25.2508506418503</v>
      </c>
      <c r="M21" s="67">
        <f t="shared" si="11"/>
        <v>547.22066919086</v>
      </c>
      <c r="N21" s="111">
        <f>IFERROR(LOOKUP(A21+$F$1,'[2]DCS Data'!$A:$A,'[2]DCS Data'!$W:$W)*3785.4*$A$3/1000000,0)</f>
        <v>25.5213320866032</v>
      </c>
      <c r="O21" s="69">
        <f>IFERROR(LOOKUP(A21+$F$1,'[2]DCS Data'!$A:$A,'[2]DCS Data'!$AA:$AA)*0.86-1.7-(LOOKUP(A21+$F$1,'[2]DCS Data'!$A:$A,'[2]DCS Data'!$J:$J)*3785*0.993*1.36/1000000)*38%*0.308,0)</f>
        <v>30.8539509597614</v>
      </c>
      <c r="Q21" s="84"/>
    </row>
    <row r="22" ht="13.95" customHeight="1" spans="1:17">
      <c r="A22" s="28">
        <v>16</v>
      </c>
      <c r="B22" s="94">
        <f>LOOKUP(A22+$F$1,'[2]DCS Data'!$A:$A,'[2]DCS Data'!$Q:$Q)</f>
        <v>9.68438148498535</v>
      </c>
      <c r="C22" s="94">
        <f>LOOKUP(A22+$F$1,'[2]DCS Data'!$A:$A,'[2]DCS Data'!$R:$R)</f>
        <v>6.68150758743286</v>
      </c>
      <c r="D22" s="26">
        <f t="shared" si="6"/>
        <v>19.3860771153824</v>
      </c>
      <c r="E22" s="26">
        <f t="shared" si="7"/>
        <v>-45.6994388976239</v>
      </c>
      <c r="F22" s="95">
        <f>LOOKUP(A22+$F$1,'[2]DCS Data'!$A:$A,'[2]DCS Data'!$S:$S)</f>
        <v>0</v>
      </c>
      <c r="G22" s="94">
        <f>LOOKUP(A22+$F$1,'[2]DCS Data'!$A:$A,'[2]DCS Data'!$T:$T)</f>
        <v>48.7801666259766</v>
      </c>
      <c r="H22" s="26">
        <f t="shared" si="8"/>
        <v>486.517122962559</v>
      </c>
      <c r="I22" s="63">
        <f t="shared" si="9"/>
        <v>4.38196978470489</v>
      </c>
      <c r="J22" s="64">
        <f>IF(B22="","",LOOKUP($F$1+A22,[3]SU!A:A,[3]SU!C:C))</f>
        <v>96.013</v>
      </c>
      <c r="K22" s="65">
        <f>IF(B22="","",LOOKUP($F$1+A22,[3]SU!A:A,[3]SU!M:M))</f>
        <v>31.86</v>
      </c>
      <c r="L22" s="110">
        <f t="shared" si="10"/>
        <v>22.8355308870809</v>
      </c>
      <c r="M22" s="67">
        <f t="shared" si="11"/>
        <v>505.903200077941</v>
      </c>
      <c r="N22" s="111">
        <f>IFERROR(LOOKUP(A22+$F$1,'[2]DCS Data'!$A:$A,'[2]DCS Data'!$W:$W)*3785.4*$A$3/1000000,0)</f>
        <v>21.2604477404467</v>
      </c>
      <c r="O22" s="69">
        <f>IFERROR(LOOKUP(A22+$F$1,'[2]DCS Data'!$A:$A,'[2]DCS Data'!$AA:$AA)*0.86-1.7-(LOOKUP(A22+$F$1,'[2]DCS Data'!$A:$A,'[2]DCS Data'!$J:$J)*3785*0.993*1.36/1000000)*38%*0.308,0)</f>
        <v>27.5686545656973</v>
      </c>
      <c r="Q22" s="84"/>
    </row>
    <row r="23" ht="13.95" customHeight="1" spans="1:17">
      <c r="A23" s="28">
        <v>17</v>
      </c>
      <c r="B23" s="94">
        <f>LOOKUP(A23+$F$1,'[2]DCS Data'!$A:$A,'[2]DCS Data'!$Q:$Q)</f>
        <v>26.9277763366699</v>
      </c>
      <c r="C23" s="94">
        <f>LOOKUP(A23+$F$1,'[2]DCS Data'!$A:$A,'[2]DCS Data'!$R:$R)</f>
        <v>26.3403282165527</v>
      </c>
      <c r="D23" s="26">
        <f t="shared" si="6"/>
        <v>63.6154731143191</v>
      </c>
      <c r="E23" s="26">
        <f t="shared" si="7"/>
        <v>44.2293959989367</v>
      </c>
      <c r="F23" s="95">
        <f>LOOKUP(A23+$F$1,'[2]DCS Data'!$A:$A,'[2]DCS Data'!$S:$S)</f>
        <v>0</v>
      </c>
      <c r="G23" s="94">
        <f>LOOKUP(A23+$F$1,'[2]DCS Data'!$A:$A,'[2]DCS Data'!$T:$T)</f>
        <v>48.9840431213379</v>
      </c>
      <c r="H23" s="26">
        <f t="shared" si="8"/>
        <v>488.550519173019</v>
      </c>
      <c r="I23" s="63">
        <f t="shared" si="9"/>
        <v>2.03339621046024</v>
      </c>
      <c r="J23" s="64">
        <f>IF(B23="","",LOOKUP($F$1+A23,[3]SU!A:A,[3]SU!C:C))</f>
        <v>20.045</v>
      </c>
      <c r="K23" s="65">
        <f>IF(B23="","",LOOKUP($F$1+A23,[3]SU!A:A,[3]SU!M:M))</f>
        <v>32.15</v>
      </c>
      <c r="L23" s="110">
        <f t="shared" si="10"/>
        <v>34.1577922093969</v>
      </c>
      <c r="M23" s="67">
        <f t="shared" si="11"/>
        <v>552.165992287338</v>
      </c>
      <c r="N23" s="111">
        <f>IFERROR(LOOKUP(A23+$F$1,'[2]DCS Data'!$A:$A,'[2]DCS Data'!$W:$W)*3785.4*$A$3/1000000,0)</f>
        <v>30.1250976785068</v>
      </c>
      <c r="O23" s="69">
        <f>IFERROR(LOOKUP(A23+$F$1,'[2]DCS Data'!$A:$A,'[2]DCS Data'!$AA:$AA)*0.86-1.7-(LOOKUP(A23+$F$1,'[2]DCS Data'!$A:$A,'[2]DCS Data'!$J:$J)*3785*0.993*1.36/1000000)*38%*0.308,0)</f>
        <v>37.0181563926672</v>
      </c>
      <c r="Q23" s="84"/>
    </row>
    <row r="24" ht="13.95" customHeight="1" spans="1:17">
      <c r="A24" s="28">
        <v>18</v>
      </c>
      <c r="B24" s="94">
        <f>LOOKUP(A24+$F$1,'[2]DCS Data'!$A:$A,'[2]DCS Data'!$Q:$Q)</f>
        <v>31.7643184661865</v>
      </c>
      <c r="C24" s="94">
        <f>LOOKUP(A24+$F$1,'[2]DCS Data'!$A:$A,'[2]DCS Data'!$R:$R)</f>
        <v>31.1227893829346</v>
      </c>
      <c r="D24" s="26">
        <f t="shared" si="6"/>
        <v>75.1059023719717</v>
      </c>
      <c r="E24" s="26">
        <f t="shared" si="7"/>
        <v>11.4904292576526</v>
      </c>
      <c r="F24" s="95">
        <f>LOOKUP(A24+$F$1,'[2]DCS Data'!$A:$A,'[2]DCS Data'!$S:$S)</f>
        <v>0</v>
      </c>
      <c r="G24" s="94">
        <f>LOOKUP(A24+$F$1,'[2]DCS Data'!$A:$A,'[2]DCS Data'!$T:$T)</f>
        <v>51.0237693786621</v>
      </c>
      <c r="H24" s="26">
        <f t="shared" si="8"/>
        <v>508.894069000422</v>
      </c>
      <c r="I24" s="63">
        <f t="shared" si="9"/>
        <v>20.3435498274029</v>
      </c>
      <c r="J24" s="64">
        <f>IF(B24="","",LOOKUP($F$1+A24,[3]SU!A:A,[3]SU!C:C))</f>
        <v>50.095</v>
      </c>
      <c r="K24" s="65">
        <f>IF(B24="","",LOOKUP($F$1+A24,[3]SU!A:A,[3]SU!M:M))</f>
        <v>31.89</v>
      </c>
      <c r="L24" s="110">
        <f t="shared" si="10"/>
        <v>50.0389790850555</v>
      </c>
      <c r="M24" s="67">
        <f t="shared" si="11"/>
        <v>583.999971372394</v>
      </c>
      <c r="N24" s="111">
        <f>IFERROR(LOOKUP(A24+$F$1,'[2]DCS Data'!$A:$A,'[2]DCS Data'!$W:$W)*3785.4*$A$3/1000000,0)</f>
        <v>48.6586209049637</v>
      </c>
      <c r="O24" s="69">
        <f>IFERROR(LOOKUP(A24+$F$1,'[2]DCS Data'!$A:$A,'[2]DCS Data'!$AA:$AA)*0.86-1.7-(LOOKUP(A24+$F$1,'[2]DCS Data'!$A:$A,'[2]DCS Data'!$J:$J)*3785*0.993*1.36/1000000)*38%*0.308,0)</f>
        <v>54.2320426006012</v>
      </c>
      <c r="Q24" s="84"/>
    </row>
    <row r="25" ht="13.95" customHeight="1" spans="1:17">
      <c r="A25" s="28">
        <v>19</v>
      </c>
      <c r="B25" s="94">
        <f>LOOKUP(A25+$F$1,'[2]DCS Data'!$A:$A,'[2]DCS Data'!$Q:$Q)</f>
        <v>10.7370662689209</v>
      </c>
      <c r="C25" s="94">
        <f>LOOKUP(A25+$F$1,'[2]DCS Data'!$A:$A,'[2]DCS Data'!$R:$R)</f>
        <v>5.40402173995972</v>
      </c>
      <c r="D25" s="26">
        <f t="shared" si="6"/>
        <v>18.9862821705653</v>
      </c>
      <c r="E25" s="26">
        <f t="shared" si="7"/>
        <v>-56.1196202014063</v>
      </c>
      <c r="F25" s="95">
        <f>LOOKUP(A25+$F$1,'[2]DCS Data'!$A:$A,'[2]DCS Data'!$S:$S)</f>
        <v>0</v>
      </c>
      <c r="G25" s="94">
        <f>LOOKUP(A25+$F$1,'[2]DCS Data'!$A:$A,'[2]DCS Data'!$T:$T)</f>
        <v>55.2681617736816</v>
      </c>
      <c r="H25" s="26">
        <f t="shared" si="8"/>
        <v>551.226224045776</v>
      </c>
      <c r="I25" s="63">
        <f t="shared" si="9"/>
        <v>42.3321550453544</v>
      </c>
      <c r="J25" s="64">
        <f>IF(B25="","",LOOKUP($F$1+A25,[3]SU!A:A,[3]SU!C:C))</f>
        <v>96.016</v>
      </c>
      <c r="K25" s="65">
        <f>IF(B25="","",LOOKUP($F$1+A25,[3]SU!A:A,[3]SU!M:M))</f>
        <v>31.91</v>
      </c>
      <c r="L25" s="110">
        <f t="shared" si="10"/>
        <v>50.3185348439481</v>
      </c>
      <c r="M25" s="67">
        <f t="shared" si="11"/>
        <v>570.212506216342</v>
      </c>
      <c r="N25" s="111">
        <f>IFERROR(LOOKUP(A25+$F$1,'[2]DCS Data'!$A:$A,'[2]DCS Data'!$W:$W)*3785.4*$A$3/1000000,0)</f>
        <v>50.3451660653918</v>
      </c>
      <c r="O25" s="69">
        <f>IFERROR(LOOKUP(A25+$F$1,'[2]DCS Data'!$A:$A,'[2]DCS Data'!$AA:$AA)*0.86-1.7-(LOOKUP(A25+$F$1,'[2]DCS Data'!$A:$A,'[2]DCS Data'!$J:$J)*3785*0.993*1.36/1000000)*38%*0.308,0)</f>
        <v>55.2662173618863</v>
      </c>
      <c r="Q25" s="84"/>
    </row>
    <row r="26" ht="13.95" customHeight="1" spans="1:17">
      <c r="A26" s="28">
        <v>20</v>
      </c>
      <c r="B26" s="94">
        <f>LOOKUP(A26+$F$1,'[2]DCS Data'!$A:$A,'[2]DCS Data'!$Q:$Q)</f>
        <v>8.95191097259521</v>
      </c>
      <c r="C26" s="94">
        <f>LOOKUP(A26+$F$1,'[2]DCS Data'!$A:$A,'[2]DCS Data'!$R:$R)</f>
        <v>8.49052715301514</v>
      </c>
      <c r="D26" s="26">
        <f t="shared" si="6"/>
        <v>20.815498650116</v>
      </c>
      <c r="E26" s="26">
        <f t="shared" si="7"/>
        <v>1.82921647955069</v>
      </c>
      <c r="F26" s="95">
        <f>LOOKUP(A26+$F$1,'[2]DCS Data'!$A:$A,'[2]DCS Data'!$S:$S)</f>
        <v>0</v>
      </c>
      <c r="G26" s="94">
        <f>LOOKUP(A26+$F$1,'[2]DCS Data'!$A:$A,'[2]DCS Data'!$T:$T)</f>
        <v>52.6916427612305</v>
      </c>
      <c r="H26" s="26">
        <f t="shared" si="8"/>
        <v>525.528882197654</v>
      </c>
      <c r="I26" s="63">
        <f t="shared" si="9"/>
        <v>-25.6973418481221</v>
      </c>
      <c r="J26" s="64">
        <f>IF(B26="","",LOOKUP($F$1+A26,[3]SU!A:A,[3]SU!C:C))</f>
        <v>96.027</v>
      </c>
      <c r="K26" s="65">
        <f>IF(B26="","",LOOKUP($F$1+A26,[3]SU!A:A,[3]SU!M:M))</f>
        <v>32.16</v>
      </c>
      <c r="L26" s="110">
        <f t="shared" si="10"/>
        <v>39.9988746314286</v>
      </c>
      <c r="M26" s="67">
        <f t="shared" si="11"/>
        <v>546.34438084777</v>
      </c>
      <c r="N26" s="111">
        <f>IFERROR(LOOKUP(A26+$F$1,'[2]DCS Data'!$A:$A,'[2]DCS Data'!$W:$W)*3785.4*$A$3/1000000,0)</f>
        <v>37.5314297525779</v>
      </c>
      <c r="O26" s="69">
        <f>IFERROR(LOOKUP(A26+$F$1,'[2]DCS Data'!$A:$A,'[2]DCS Data'!$AA:$AA)*0.86-1.7-(LOOKUP(A26+$F$1,'[2]DCS Data'!$A:$A,'[2]DCS Data'!$J:$J)*3785*0.993*1.36/1000000)*38%*0.308,0)</f>
        <v>42.4879436529281</v>
      </c>
      <c r="Q26" s="84"/>
    </row>
    <row r="27" ht="13.95" customHeight="1" spans="1:17">
      <c r="A27" s="28">
        <v>21</v>
      </c>
      <c r="B27" s="94">
        <f>LOOKUP(A27+$F$1,'[2]DCS Data'!$A:$A,'[2]DCS Data'!$Q:$Q)</f>
        <v>15.4585771560669</v>
      </c>
      <c r="C27" s="94">
        <f>LOOKUP(A27+$F$1,'[2]DCS Data'!$A:$A,'[2]DCS Data'!$R:$R)</f>
        <v>14.9947643280029</v>
      </c>
      <c r="D27" s="26">
        <f t="shared" si="6"/>
        <v>36.3617209602275</v>
      </c>
      <c r="E27" s="26">
        <f t="shared" si="7"/>
        <v>15.5462223101115</v>
      </c>
      <c r="F27" s="95">
        <f>LOOKUP(A27+$F$1,'[2]DCS Data'!$A:$A,'[2]DCS Data'!$S:$S)</f>
        <v>0</v>
      </c>
      <c r="G27" s="94">
        <f>LOOKUP(A27+$F$1,'[2]DCS Data'!$A:$A,'[2]DCS Data'!$T:$T)</f>
        <v>52.6310882568359</v>
      </c>
      <c r="H27" s="26">
        <f t="shared" si="8"/>
        <v>524.924931754304</v>
      </c>
      <c r="I27" s="63">
        <f t="shared" si="9"/>
        <v>-0.603950443350072</v>
      </c>
      <c r="J27" s="64">
        <f>IF(B27="","",LOOKUP($F$1+A27,[3]SU!A:A,[3]SU!C:C))</f>
        <v>52.108</v>
      </c>
      <c r="K27" s="65">
        <f>IF(B27="","",LOOKUP($F$1+A27,[3]SU!A:A,[3]SU!M:M))</f>
        <v>31.87</v>
      </c>
      <c r="L27" s="110">
        <f t="shared" si="10"/>
        <v>35.1802718667614</v>
      </c>
      <c r="M27" s="67">
        <f t="shared" si="11"/>
        <v>561.286652714532</v>
      </c>
      <c r="N27" s="111">
        <f>IFERROR(LOOKUP(A27+$F$1,'[2]DCS Data'!$A:$A,'[2]DCS Data'!$W:$W)*3785.4*$A$3/1000000,0)</f>
        <v>34.7370305669974</v>
      </c>
      <c r="O27" s="69">
        <f>IFERROR(LOOKUP(A27+$F$1,'[2]DCS Data'!$A:$A,'[2]DCS Data'!$AA:$AA)*0.86-1.7-(LOOKUP(A27+$F$1,'[2]DCS Data'!$A:$A,'[2]DCS Data'!$J:$J)*3785*0.993*1.36/1000000)*38%*0.308,0)</f>
        <v>40.3868380466543</v>
      </c>
      <c r="Q27" s="84"/>
    </row>
    <row r="28" ht="13.95" customHeight="1" spans="1:17">
      <c r="A28" s="28">
        <v>22</v>
      </c>
      <c r="B28" s="94">
        <f>LOOKUP(A28+$F$1,'[2]DCS Data'!$A:$A,'[2]DCS Data'!$Q:$Q)</f>
        <v>9.48462104797363</v>
      </c>
      <c r="C28" s="94">
        <f>LOOKUP(A28+$F$1,'[2]DCS Data'!$A:$A,'[2]DCS Data'!$R:$R)</f>
        <v>8.76292324066162</v>
      </c>
      <c r="D28" s="26">
        <f t="shared" si="6"/>
        <v>21.7628417022671</v>
      </c>
      <c r="E28" s="26">
        <f t="shared" si="7"/>
        <v>-14.5988792579604</v>
      </c>
      <c r="F28" s="95">
        <f>LOOKUP(A28+$F$1,'[2]DCS Data'!$A:$A,'[2]DCS Data'!$S:$S)</f>
        <v>0</v>
      </c>
      <c r="G28" s="94">
        <f>LOOKUP(A28+$F$1,'[2]DCS Data'!$A:$A,'[2]DCS Data'!$T:$T)</f>
        <v>51.9768371582031</v>
      </c>
      <c r="H28" s="26">
        <f t="shared" si="8"/>
        <v>518.399649365613</v>
      </c>
      <c r="I28" s="63">
        <f t="shared" si="9"/>
        <v>-6.52528238869161</v>
      </c>
      <c r="J28" s="64">
        <f>IF(B28="","",LOOKUP($F$1+A28,[3]SU!A:A,[3]SU!C:C))</f>
        <v>96.023</v>
      </c>
      <c r="K28" s="65">
        <f>IF(B28="","",LOOKUP($F$1+A28,[3]SU!A:A,[3]SU!M:M))</f>
        <v>32.08</v>
      </c>
      <c r="L28" s="110">
        <f t="shared" si="10"/>
        <v>42.818838353348</v>
      </c>
      <c r="M28" s="67">
        <f t="shared" si="11"/>
        <v>540.16249106788</v>
      </c>
      <c r="N28" s="111">
        <f>IFERROR(LOOKUP(A28+$F$1,'[2]DCS Data'!$A:$A,'[2]DCS Data'!$W:$W)*3785.4*$A$3/1000000,0)</f>
        <v>42.1929938907698</v>
      </c>
      <c r="O28" s="69">
        <f>IFERROR(LOOKUP(A28+$F$1,'[2]DCS Data'!$A:$A,'[2]DCS Data'!$AA:$AA)*0.86-1.7-(LOOKUP(A28+$F$1,'[2]DCS Data'!$A:$A,'[2]DCS Data'!$J:$J)*3785*0.993*1.36/1000000)*38%*0.308,0)</f>
        <v>47.214865992382</v>
      </c>
      <c r="Q28" s="84"/>
    </row>
    <row r="29" ht="13.95" customHeight="1" spans="1:17">
      <c r="A29" s="28">
        <v>23</v>
      </c>
      <c r="B29" s="94">
        <f>LOOKUP(A29+$F$1,'[2]DCS Data'!$A:$A,'[2]DCS Data'!$Q:$Q)</f>
        <v>7.24179458618164</v>
      </c>
      <c r="C29" s="94">
        <f>LOOKUP(A29+$F$1,'[2]DCS Data'!$A:$A,'[2]DCS Data'!$R:$R)</f>
        <v>6.81072854995728</v>
      </c>
      <c r="D29" s="26">
        <f t="shared" si="6"/>
        <v>16.766692328544</v>
      </c>
      <c r="E29" s="26">
        <f t="shared" si="7"/>
        <v>-4.99614937372311</v>
      </c>
      <c r="F29" s="95">
        <f>LOOKUP(A29+$F$1,'[2]DCS Data'!$A:$A,'[2]DCS Data'!$S:$S)</f>
        <v>0</v>
      </c>
      <c r="G29" s="94">
        <f>LOOKUP(A29+$F$1,'[2]DCS Data'!$A:$A,'[2]DCS Data'!$T:$T)</f>
        <v>49.8936080932617</v>
      </c>
      <c r="H29" s="26">
        <f t="shared" si="8"/>
        <v>497.622217034999</v>
      </c>
      <c r="I29" s="63">
        <f t="shared" si="9"/>
        <v>-20.7774323306135</v>
      </c>
      <c r="J29" s="64">
        <f>IF(B29="","",LOOKUP($F$1+A29,[3]SU!A:A,[3]SU!C:C))</f>
        <v>96.024</v>
      </c>
      <c r="K29" s="65">
        <f>IF(B29="","",LOOKUP($F$1+A29,[3]SU!A:A,[3]SU!M:M))</f>
        <v>32.12</v>
      </c>
      <c r="L29" s="110">
        <f t="shared" si="10"/>
        <v>38.1304182956634</v>
      </c>
      <c r="M29" s="67">
        <f t="shared" si="11"/>
        <v>514.388909363543</v>
      </c>
      <c r="N29" s="111">
        <f>IFERROR(LOOKUP(A29+$F$1,'[2]DCS Data'!$A:$A,'[2]DCS Data'!$W:$W)*3785.4*$A$3/1000000,0)</f>
        <v>35.8848774522725</v>
      </c>
      <c r="O29" s="69">
        <f>IFERROR(LOOKUP(A29+$F$1,'[2]DCS Data'!$A:$A,'[2]DCS Data'!$AA:$AA)*0.86-1.7-(LOOKUP(A29+$F$1,'[2]DCS Data'!$A:$A,'[2]DCS Data'!$J:$J)*3785*0.993*1.36/1000000)*38%*0.308,0)</f>
        <v>40.7361049633782</v>
      </c>
      <c r="Q29" s="84"/>
    </row>
    <row r="30" ht="13.95" customHeight="1" spans="1:17">
      <c r="A30" s="28">
        <v>24</v>
      </c>
      <c r="B30" s="94">
        <f>LOOKUP(A30+$F$1,'[2]DCS Data'!$A:$A,'[2]DCS Data'!$Q:$Q)</f>
        <v>30.5843677520752</v>
      </c>
      <c r="C30" s="94">
        <f>LOOKUP(A30+$F$1,'[2]DCS Data'!$A:$A,'[2]DCS Data'!$R:$R)</f>
        <v>30.2170467376709</v>
      </c>
      <c r="D30" s="26">
        <f t="shared" si="6"/>
        <v>72.6292042574544</v>
      </c>
      <c r="E30" s="26">
        <f t="shared" si="7"/>
        <v>55.8625119289104</v>
      </c>
      <c r="F30" s="95">
        <f>LOOKUP(A30+$F$1,'[2]DCS Data'!$A:$A,'[2]DCS Data'!$S:$S)</f>
        <v>0</v>
      </c>
      <c r="G30" s="94">
        <f>LOOKUP(A30+$F$1,'[2]DCS Data'!$A:$A,'[2]DCS Data'!$T:$T)</f>
        <v>49.9421691894531</v>
      </c>
      <c r="H30" s="26">
        <f t="shared" si="8"/>
        <v>498.106549222466</v>
      </c>
      <c r="I30" s="63">
        <f t="shared" si="9"/>
        <v>0.484332187466805</v>
      </c>
      <c r="J30" s="64">
        <f>IF(B30="","",LOOKUP($F$1+A30,[3]SU!A:A,[3]SU!C:C))</f>
        <v>0</v>
      </c>
      <c r="K30" s="65">
        <f>IF(B30="","",LOOKUP($F$1+A30,[3]SU!A:A,[3]SU!M:M))</f>
        <v>32.33</v>
      </c>
      <c r="L30" s="110">
        <f t="shared" si="10"/>
        <v>24.0168441163772</v>
      </c>
      <c r="M30" s="67">
        <f t="shared" si="11"/>
        <v>570.73575347992</v>
      </c>
      <c r="N30" s="111">
        <f>IFERROR(LOOKUP(A30+$F$1,'[2]DCS Data'!$A:$A,'[2]DCS Data'!$W:$W)*3785.4*$A$3/1000000,0)</f>
        <v>21.4623172463351</v>
      </c>
      <c r="O30" s="69">
        <f>IFERROR(LOOKUP(A30+$F$1,'[2]DCS Data'!$A:$A,'[2]DCS Data'!$AA:$AA)*0.86-1.7-(LOOKUP(A30+$F$1,'[2]DCS Data'!$A:$A,'[2]DCS Data'!$J:$J)*3785*0.993*1.36/1000000)*38%*0.308,0)</f>
        <v>28.7797497910278</v>
      </c>
      <c r="Q30" s="84"/>
    </row>
    <row r="31" ht="13.95" customHeight="1" spans="1:17">
      <c r="A31" s="28">
        <v>25</v>
      </c>
      <c r="B31" s="94">
        <f>LOOKUP(A31+$F$1,'[2]DCS Data'!$A:$A,'[2]DCS Data'!$Q:$Q)</f>
        <v>7.23246622085571</v>
      </c>
      <c r="C31" s="94">
        <f>LOOKUP(A31+$F$1,'[2]DCS Data'!$A:$A,'[2]DCS Data'!$R:$R)</f>
        <v>6.91043996810913</v>
      </c>
      <c r="D31" s="26">
        <f t="shared" si="6"/>
        <v>16.8808273154228</v>
      </c>
      <c r="E31" s="26">
        <f t="shared" si="7"/>
        <v>-55.7483769420316</v>
      </c>
      <c r="F31" s="95">
        <f>LOOKUP(A31+$F$1,'[2]DCS Data'!$A:$A,'[2]DCS Data'!$S:$S)</f>
        <v>0</v>
      </c>
      <c r="G31" s="94">
        <f>LOOKUP(A31+$F$1,'[2]DCS Data'!$A:$A,'[2]DCS Data'!$T:$T)</f>
        <v>51.3856353759766</v>
      </c>
      <c r="H31" s="26">
        <f t="shared" si="8"/>
        <v>512.503199843728</v>
      </c>
      <c r="I31" s="63">
        <f t="shared" si="9"/>
        <v>14.3966506212618</v>
      </c>
      <c r="J31" s="64">
        <f>IF(B31="","",LOOKUP($F$1+A31,[3]SU!A:A,[3]SU!C:C))</f>
        <v>96.023</v>
      </c>
      <c r="K31" s="65">
        <f>IF(B31="","",LOOKUP($F$1+A31,[3]SU!A:A,[3]SU!M:M))</f>
        <v>32.34</v>
      </c>
      <c r="L31" s="110">
        <f t="shared" si="10"/>
        <v>22.3312736792301</v>
      </c>
      <c r="M31" s="67">
        <f t="shared" si="11"/>
        <v>529.38402715915</v>
      </c>
      <c r="N31" s="111">
        <f>IFERROR(LOOKUP(A31+$F$1,'[2]DCS Data'!$A:$A,'[2]DCS Data'!$W:$W)*3785.4*$A$3/1000000,0)</f>
        <v>21.5564388369077</v>
      </c>
      <c r="O31" s="69">
        <f>IFERROR(LOOKUP(A31+$F$1,'[2]DCS Data'!$A:$A,'[2]DCS Data'!$AA:$AA)*0.86-1.7-(LOOKUP(A31+$F$1,'[2]DCS Data'!$A:$A,'[2]DCS Data'!$J:$J)*3785*0.993*1.36/1000000)*38%*0.308,0)</f>
        <v>28.7207413379803</v>
      </c>
      <c r="Q31" s="84"/>
    </row>
    <row r="32" ht="13.95" customHeight="1" spans="1:17">
      <c r="A32" s="28">
        <v>26</v>
      </c>
      <c r="B32" s="94">
        <f>LOOKUP(A32+$F$1,'[2]DCS Data'!$A:$A,'[2]DCS Data'!$Q:$Q)</f>
        <v>17.2452735900879</v>
      </c>
      <c r="C32" s="94">
        <f>LOOKUP(A32+$F$1,'[2]DCS Data'!$A:$A,'[2]DCS Data'!$R:$R)</f>
        <v>16.9076347351074</v>
      </c>
      <c r="D32" s="26">
        <f t="shared" si="6"/>
        <v>40.7893318355629</v>
      </c>
      <c r="E32" s="26">
        <f t="shared" si="7"/>
        <v>23.9085045201401</v>
      </c>
      <c r="F32" s="95">
        <f>LOOKUP(A32+$F$1,'[2]DCS Data'!$A:$A,'[2]DCS Data'!$S:$S)</f>
        <v>0</v>
      </c>
      <c r="G32" s="94">
        <f>LOOKUP(A32+$F$1,'[2]DCS Data'!$A:$A,'[2]DCS Data'!$T:$T)</f>
        <v>51.1499176025391</v>
      </c>
      <c r="H32" s="26">
        <f t="shared" si="8"/>
        <v>510.152229338783</v>
      </c>
      <c r="I32" s="63">
        <f t="shared" si="9"/>
        <v>-2.3509705049446</v>
      </c>
      <c r="J32" s="64">
        <f>IF(B32="","",LOOKUP($F$1+A32,[3]SU!A:A,[3]SU!C:C))</f>
        <v>0</v>
      </c>
      <c r="K32" s="65">
        <f>IF(B32="","",LOOKUP($F$1+A32,[3]SU!A:A,[3]SU!M:M))</f>
        <v>0</v>
      </c>
      <c r="L32" s="110">
        <f t="shared" si="10"/>
        <v>21.5575340151955</v>
      </c>
      <c r="M32" s="67">
        <f t="shared" si="11"/>
        <v>550.941561174346</v>
      </c>
      <c r="N32" s="111">
        <f>IFERROR(LOOKUP(A32+$F$1,'[2]DCS Data'!$A:$A,'[2]DCS Data'!$W:$W)*3785.4*$A$3/1000000,0)</f>
        <v>22.6702714078053</v>
      </c>
      <c r="O32" s="69">
        <f>IFERROR(LOOKUP(A32+$F$1,'[2]DCS Data'!$A:$A,'[2]DCS Data'!$AA:$AA)*0.86-1.7-(LOOKUP(A32+$F$1,'[2]DCS Data'!$A:$A,'[2]DCS Data'!$J:$J)*3785*0.993*1.36/1000000)*38%*0.308,0)</f>
        <v>29.4932301313781</v>
      </c>
      <c r="Q32" s="84"/>
    </row>
    <row r="33" ht="13.95" customHeight="1" spans="1:17">
      <c r="A33" s="28">
        <v>27</v>
      </c>
      <c r="B33" s="94">
        <f>LOOKUP(A33+$F$1,'[2]DCS Data'!$A:$A,'[2]DCS Data'!$Q:$Q)</f>
        <v>11.9481191635132</v>
      </c>
      <c r="C33" s="94">
        <f>LOOKUP(A33+$F$1,'[2]DCS Data'!$A:$A,'[2]DCS Data'!$R:$R)</f>
        <v>11.6223011016846</v>
      </c>
      <c r="D33" s="26">
        <f t="shared" si="6"/>
        <v>28.1452827752988</v>
      </c>
      <c r="E33" s="26">
        <f t="shared" si="7"/>
        <v>-12.6440490602641</v>
      </c>
      <c r="F33" s="95">
        <f>LOOKUP(A33+$F$1,'[2]DCS Data'!$A:$A,'[2]DCS Data'!$S:$S)</f>
        <v>0</v>
      </c>
      <c r="G33" s="94">
        <f>LOOKUP(A33+$F$1,'[2]DCS Data'!$A:$A,'[2]DCS Data'!$T:$T)</f>
        <v>51.1739883422852</v>
      </c>
      <c r="H33" s="26">
        <f t="shared" si="8"/>
        <v>510.392302873969</v>
      </c>
      <c r="I33" s="63">
        <f t="shared" si="9"/>
        <v>0.240073535185786</v>
      </c>
      <c r="J33" s="64">
        <f>IF(B33="","",LOOKUP($F$1+A33,[3]SU!A:A,[3]SU!C:C))</f>
        <v>70.098</v>
      </c>
      <c r="K33" s="65">
        <f>IF(B33="","",LOOKUP($F$1+A33,[3]SU!A:A,[3]SU!M:M))</f>
        <v>32.4</v>
      </c>
      <c r="L33" s="110">
        <f t="shared" si="10"/>
        <v>25.2940244749217</v>
      </c>
      <c r="M33" s="67">
        <f t="shared" si="11"/>
        <v>538.537585649268</v>
      </c>
      <c r="N33" s="111">
        <f>IFERROR(LOOKUP(A33+$F$1,'[2]DCS Data'!$A:$A,'[2]DCS Data'!$W:$W)*3785.4*$A$3/1000000,0)</f>
        <v>24.8714955761586</v>
      </c>
      <c r="O33" s="69">
        <f>IFERROR(LOOKUP(A33+$F$1,'[2]DCS Data'!$A:$A,'[2]DCS Data'!$AA:$AA)*0.86-1.7-(LOOKUP(A33+$F$1,'[2]DCS Data'!$A:$A,'[2]DCS Data'!$J:$J)*3785*0.993*1.36/1000000)*38%*0.308,0)</f>
        <v>31.2160292316272</v>
      </c>
      <c r="Q33" s="84"/>
    </row>
    <row r="34" ht="13.95" customHeight="1" spans="1:17">
      <c r="A34" s="28">
        <v>28</v>
      </c>
      <c r="B34" s="94">
        <f>LOOKUP(A34+$F$1,'[2]DCS Data'!$A:$A,'[2]DCS Data'!$Q:$Q)</f>
        <v>13.9595499038696</v>
      </c>
      <c r="C34" s="94">
        <f>LOOKUP(A34+$F$1,'[2]DCS Data'!$A:$A,'[2]DCS Data'!$R:$R)</f>
        <v>13.3379306793213</v>
      </c>
      <c r="D34" s="26">
        <f t="shared" si="6"/>
        <v>32.5819880004922</v>
      </c>
      <c r="E34" s="26">
        <f t="shared" si="7"/>
        <v>4.43670522519342</v>
      </c>
      <c r="F34" s="95">
        <f>LOOKUP(A34+$F$1,'[2]DCS Data'!$A:$A,'[2]DCS Data'!$S:$S)</f>
        <v>0</v>
      </c>
      <c r="G34" s="94">
        <f>LOOKUP(A34+$F$1,'[2]DCS Data'!$A:$A,'[2]DCS Data'!$T:$T)</f>
        <v>51.1001586914063</v>
      </c>
      <c r="H34" s="26">
        <f t="shared" si="8"/>
        <v>509.655950544336</v>
      </c>
      <c r="I34" s="63">
        <f t="shared" si="9"/>
        <v>-0.736352329633235</v>
      </c>
      <c r="J34" s="64">
        <f>IF(B34="","",LOOKUP($F$1+A34,[3]SU!A:A,[3]SU!C:C))</f>
        <v>70.098</v>
      </c>
      <c r="K34" s="65">
        <f>IF(B34="","",LOOKUP($F$1+A34,[3]SU!A:A,[3]SU!M:M))</f>
        <v>32.3</v>
      </c>
      <c r="L34" s="110">
        <f t="shared" si="10"/>
        <v>41.4983528955602</v>
      </c>
      <c r="M34" s="67">
        <f t="shared" si="11"/>
        <v>542.237938544828</v>
      </c>
      <c r="N34" s="111">
        <f>IFERROR(LOOKUP(A34+$F$1,'[2]DCS Data'!$A:$A,'[2]DCS Data'!$W:$W)*3785.4*$A$3/1000000,0)</f>
        <v>41.305886582436</v>
      </c>
      <c r="O34" s="69">
        <f>IFERROR(LOOKUP(A34+$F$1,'[2]DCS Data'!$A:$A,'[2]DCS Data'!$AA:$AA)*0.86-1.7-(LOOKUP(A34+$F$1,'[2]DCS Data'!$A:$A,'[2]DCS Data'!$J:$J)*3785*0.993*1.36/1000000)*38%*0.308,0)</f>
        <v>46.5109645617807</v>
      </c>
      <c r="Q34" s="84"/>
    </row>
    <row r="35" ht="13.95" customHeight="1" spans="1:17">
      <c r="A35" s="28">
        <v>29</v>
      </c>
      <c r="B35" s="94">
        <f>LOOKUP(A35+$F$1,'[2]DCS Data'!$A:$A,'[2]DCS Data'!$Q:$Q)</f>
        <v>16.3730449676514</v>
      </c>
      <c r="C35" s="94">
        <f>LOOKUP(A35+$F$1,'[2]DCS Data'!$A:$A,'[2]DCS Data'!$R:$R)</f>
        <v>15.6915302276611</v>
      </c>
      <c r="D35" s="26">
        <f t="shared" ref="D35:D36" si="12">IF(B35="","",$A$3*2.54^3*(B35*138.25*282.5+C35*138*311)/1000000)</f>
        <v>38.2746819568764</v>
      </c>
      <c r="E35" s="26">
        <f t="shared" ref="E35:E36" si="13">IF(SUM(B35:C35)=0,"",D35-D34)</f>
        <v>5.69269395638424</v>
      </c>
      <c r="F35" s="95">
        <f>LOOKUP(A35+$F$1,'[2]DCS Data'!$A:$A,'[2]DCS Data'!$S:$S)</f>
        <v>0</v>
      </c>
      <c r="G35" s="94">
        <f>LOOKUP(A35+$F$1,'[2]DCS Data'!$A:$A,'[2]DCS Data'!$T:$T)</f>
        <v>51.1962623596191</v>
      </c>
      <c r="H35" s="26">
        <f t="shared" ref="H35:H36" si="14">IF(F35="","",$A$3*(F35*390^2+G35*330^2)*2.54^3*PI()/1000000)</f>
        <v>510.614456498684</v>
      </c>
      <c r="I35" s="63">
        <f t="shared" ref="I35:I36" si="15">IF(SUM(F35:G35)=0,"",H35-H34)</f>
        <v>0.95850595434797</v>
      </c>
      <c r="J35" s="64">
        <f>IF(B35="","",LOOKUP($F$1+A35,[3]SU!A:A,[3]SU!C:C))</f>
        <v>76.098</v>
      </c>
      <c r="K35" s="65">
        <f>IF(B35="","",LOOKUP($F$1+A35,[3]SU!A:A,[3]SU!M:M))</f>
        <v>32.24</v>
      </c>
      <c r="L35" s="110">
        <f t="shared" ref="L35:L36" si="16">IFERROR(E35+I35+J35-K35,0)</f>
        <v>50.5091999107322</v>
      </c>
      <c r="M35" s="67">
        <f t="shared" ref="M35:M36" si="17">IFERROR(D35+H35,"")</f>
        <v>548.88913845556</v>
      </c>
      <c r="N35" s="111">
        <f>IFERROR(LOOKUP(A35+$F$1,'[2]DCS Data'!$A:$A,'[2]DCS Data'!$W:$W)*3785.4*$A$3/1000000,0)</f>
        <v>48.5512165020047</v>
      </c>
      <c r="O35" s="69">
        <f>IFERROR(LOOKUP(A35+$F$1,'[2]DCS Data'!$A:$A,'[2]DCS Data'!$AA:$AA)*0.86-1.7-(LOOKUP(A35+$F$1,'[2]DCS Data'!$A:$A,'[2]DCS Data'!$J:$J)*3785*0.993*1.36/1000000)*38%*0.308,0)</f>
        <v>50.8797735984861</v>
      </c>
      <c r="Q35" s="84"/>
    </row>
    <row r="36" ht="13.95" customHeight="1" spans="1:17">
      <c r="A36" s="28">
        <v>30</v>
      </c>
      <c r="B36" s="94">
        <f>LOOKUP(A36+$F$1,'[2]DCS Data'!$A:$A,'[2]DCS Data'!$Q:$Q)</f>
        <v>31.6792736053467</v>
      </c>
      <c r="C36" s="94">
        <f>LOOKUP(A36+$F$1,'[2]DCS Data'!$A:$A,'[2]DCS Data'!$R:$R)</f>
        <v>30.8495769500732</v>
      </c>
      <c r="D36" s="26">
        <f t="shared" si="12"/>
        <v>74.6672372350809</v>
      </c>
      <c r="E36" s="26">
        <f t="shared" si="13"/>
        <v>36.3925552782045</v>
      </c>
      <c r="F36" s="95">
        <f>LOOKUP(A36+$F$1,'[2]DCS Data'!$A:$A,'[2]DCS Data'!$S:$S)</f>
        <v>0</v>
      </c>
      <c r="G36" s="94">
        <f>LOOKUP(A36+$F$1,'[2]DCS Data'!$A:$A,'[2]DCS Data'!$T:$T)</f>
        <v>51.2639045715332</v>
      </c>
      <c r="H36" s="26">
        <f t="shared" si="14"/>
        <v>511.289097374423</v>
      </c>
      <c r="I36" s="63">
        <f t="shared" si="15"/>
        <v>0.674640875739158</v>
      </c>
      <c r="J36" s="64">
        <f>IF(B36="","",LOOKUP($F$1+A36,[3]SU!A:A,[3]SU!C:C))</f>
        <v>20.05</v>
      </c>
      <c r="K36" s="65">
        <f>IF(B36="","",LOOKUP($F$1+A36,[3]SU!A:A,[3]SU!M:M))</f>
        <v>0</v>
      </c>
      <c r="L36" s="110">
        <f t="shared" si="16"/>
        <v>57.1171961539436</v>
      </c>
      <c r="M36" s="67">
        <f t="shared" si="17"/>
        <v>585.956334609504</v>
      </c>
      <c r="N36" s="111">
        <f>IFERROR(LOOKUP(A36+$F$1,'[2]DCS Data'!$A:$A,'[2]DCS Data'!$W:$W)*3785.4*$A$3/1000000,0)</f>
        <v>54.6987829063777</v>
      </c>
      <c r="O36" s="69">
        <f>IFERROR(LOOKUP(A36+$F$1,'[2]DCS Data'!$A:$A,'[2]DCS Data'!$AA:$AA)*0.86-1.7-(LOOKUP(A36+$F$1,'[2]DCS Data'!$A:$A,'[2]DCS Data'!$J:$J)*3785*0.993*1.36/1000000)*38%*0.308,0)</f>
        <v>56.5956446292806</v>
      </c>
      <c r="Q36" s="84"/>
    </row>
    <row r="37" ht="13.95" customHeight="1" spans="1:17">
      <c r="A37" s="96"/>
      <c r="B37" s="25"/>
      <c r="C37" s="25"/>
      <c r="D37" s="26" t="str">
        <f t="shared" ref="D37" si="18">IF(B37="","",$A$3*2.54^3*(B37*138.25*282.5+C37*138*311)/1000000)</f>
        <v/>
      </c>
      <c r="E37" s="26"/>
      <c r="F37" s="97"/>
      <c r="G37" s="98"/>
      <c r="H37" s="99"/>
      <c r="I37" s="113"/>
      <c r="J37" s="64"/>
      <c r="K37" s="65"/>
      <c r="L37" s="114"/>
      <c r="M37" s="115"/>
      <c r="N37" s="87"/>
      <c r="O37" s="116"/>
      <c r="Q37" s="84"/>
    </row>
    <row r="38" spans="1:15">
      <c r="A38" s="29" t="s">
        <v>71</v>
      </c>
      <c r="B38" s="30"/>
      <c r="C38" s="30"/>
      <c r="D38" s="30">
        <f>+D6+E38</f>
        <v>74.6672372350809</v>
      </c>
      <c r="E38" s="31">
        <f>SUM(E7:E37)</f>
        <v>57.5390586763958</v>
      </c>
      <c r="F38" s="30"/>
      <c r="G38" s="30"/>
      <c r="H38" s="30">
        <f>+H6+I38</f>
        <v>511.289097374423</v>
      </c>
      <c r="I38" s="31">
        <f t="shared" ref="I38:L38" si="19">SUM(I7:I37)</f>
        <v>1.4273912550816</v>
      </c>
      <c r="J38" s="71">
        <f t="shared" si="19"/>
        <v>1990.252</v>
      </c>
      <c r="K38" s="72">
        <f t="shared" si="19"/>
        <v>803.41</v>
      </c>
      <c r="L38" s="73">
        <f t="shared" si="19"/>
        <v>1245.80844993148</v>
      </c>
      <c r="M38" s="73">
        <f>D38+H38</f>
        <v>585.956334609504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585.956334609504</v>
      </c>
      <c r="E40" s="39" t="s">
        <v>8</v>
      </c>
      <c r="F40" s="36"/>
      <c r="G40" s="36"/>
      <c r="H40" s="36"/>
      <c r="I40" s="36"/>
      <c r="J40" s="79">
        <f>J38*1000/1.9</f>
        <v>1047501.05263158</v>
      </c>
      <c r="K40" s="79">
        <f t="shared" ref="K40:M40" si="20">K38*1000/1.9</f>
        <v>422847.368421053</v>
      </c>
      <c r="L40" s="79">
        <f t="shared" si="20"/>
        <v>655688.657858672</v>
      </c>
      <c r="M40" s="79">
        <f t="shared" si="20"/>
        <v>308398.070847107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8">
        <f>J38*1000</f>
        <v>1990252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4">
    <mergeCell ref="B3:E3"/>
    <mergeCell ref="B4:E4"/>
    <mergeCell ref="F4:I4"/>
    <mergeCell ref="N4:O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08661417322835" right="0.708661417322835" top="0.748031496062992" bottom="0.748031496062992" header="0.31496062992126" footer="0.31496062992126"/>
  <pageSetup paperSize="5" scale="53" orientation="landscape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46"/>
  <sheetViews>
    <sheetView showGridLines="0" zoomScale="80" zoomScaleNormal="80" workbookViewId="0">
      <selection activeCell="J41" sqref="I41:J41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4.8888888888889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95</v>
      </c>
      <c r="B1" s="4"/>
      <c r="C1" s="4"/>
      <c r="D1" s="4"/>
      <c r="E1" s="4"/>
      <c r="F1" s="5">
        <v>1000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5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1" t="s">
        <v>93</v>
      </c>
      <c r="K4" s="11" t="s">
        <v>58</v>
      </c>
      <c r="L4" s="47" t="s">
        <v>59</v>
      </c>
      <c r="M4" s="48" t="s">
        <v>60</v>
      </c>
      <c r="N4" s="49" t="s">
        <v>61</v>
      </c>
      <c r="O4" s="50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53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21"/>
      <c r="C6" s="21"/>
      <c r="D6" s="22"/>
      <c r="E6" s="23"/>
      <c r="F6" s="21"/>
      <c r="G6" s="21"/>
      <c r="H6" s="22"/>
      <c r="I6" s="57"/>
      <c r="J6" s="246" t="s">
        <v>70</v>
      </c>
      <c r="K6" s="248" t="s">
        <v>70</v>
      </c>
      <c r="L6" s="248" t="s">
        <v>70</v>
      </c>
      <c r="M6" s="60"/>
      <c r="N6" s="61"/>
      <c r="O6" s="62"/>
    </row>
    <row r="7" ht="13.95" customHeight="1" spans="1:17">
      <c r="A7" s="24">
        <v>1</v>
      </c>
      <c r="B7" s="25">
        <f>LOOKUP(A7+$F$1,'[2]DCS Data'!$A:$A,'[2]DCS Data'!$Q:$Q)</f>
        <v>0</v>
      </c>
      <c r="C7" s="25">
        <f>LOOKUP(A7+$F$1,'[2]DCS Data'!$A:$A,'[2]DCS Data'!$R:$R)</f>
        <v>0</v>
      </c>
      <c r="D7" s="26">
        <f>IF(B7="","",$A$3*2.54^3*(B7*138.25*282.5+C7*138*311)/1000000)</f>
        <v>0</v>
      </c>
      <c r="E7" s="27" t="str">
        <f>IF(SUM(B7:C7)=0,"",D7-D6)</f>
        <v/>
      </c>
      <c r="F7" s="25">
        <f>LOOKUP(A7+$F$1,'[2]DCS Data'!$A:$A,'[2]DCS Data'!$S:$S)</f>
        <v>0</v>
      </c>
      <c r="G7" s="25">
        <f>LOOKUP(A7+$F$1,'[2]DCS Data'!$A:$A,'[2]DCS Data'!$T:$T)</f>
        <v>0</v>
      </c>
      <c r="H7" s="26">
        <f t="shared" ref="H7" si="0">IF(F7="","",$A$3*(F7*390^2+G7*330^2)*2.54^3*PI()/1000000)</f>
        <v>0</v>
      </c>
      <c r="I7" s="63" t="str">
        <f>IF(SUM(F7:G7)=0,"",H7-H6)</f>
        <v/>
      </c>
      <c r="J7" s="64">
        <f>IF(B7="","",LOOKUP($F$1+A7,[3]SU!A:A,[3]SU!C:C))</f>
        <v>0</v>
      </c>
      <c r="K7" s="65">
        <f>IF(B7="","",LOOKUP($F$1+A7,[3]SU!A:A,[3]SU!M:M))</f>
        <v>0</v>
      </c>
      <c r="L7" s="66">
        <f>IFERROR(E7+I7+J7-K7,0)</f>
        <v>0</v>
      </c>
      <c r="M7" s="67">
        <f>IFERROR(D7+H7,"")</f>
        <v>0</v>
      </c>
      <c r="N7" s="68">
        <f>IFERROR(LOOKUP(A7+$F$1,'[2]DCS Data'!$A:$A,'[2]DCS Data'!$W:$W)*3785.4*$A$3/1000000,0)</f>
        <v>0</v>
      </c>
      <c r="O7" s="69">
        <f>IFERROR(LOOKUP(A7+$F$1,'[2]DCS Data'!$A:$A,'[2]DCS Data'!$AA:$AA)*0.86-1.7-(LOOKUP(A7+$F$1,'[2]DCS Data'!$A:$A,'[2]DCS Data'!$J:$J)*3785*0.993*1.36/1000000)*38%*0.308,0)</f>
        <v>-1.7</v>
      </c>
      <c r="Q7" s="84"/>
    </row>
    <row r="8" ht="13.95" customHeight="1" spans="1:17">
      <c r="A8" s="28">
        <v>2</v>
      </c>
      <c r="B8" s="25"/>
      <c r="C8" s="25"/>
      <c r="D8" s="26"/>
      <c r="E8" s="27"/>
      <c r="F8" s="25"/>
      <c r="G8" s="25"/>
      <c r="H8" s="26"/>
      <c r="I8" s="63"/>
      <c r="J8" s="64"/>
      <c r="K8" s="65"/>
      <c r="L8" s="66"/>
      <c r="M8" s="67"/>
      <c r="N8" s="68"/>
      <c r="O8" s="69"/>
      <c r="Q8" s="84"/>
    </row>
    <row r="9" ht="13.95" customHeight="1" spans="1:17">
      <c r="A9" s="28">
        <v>3</v>
      </c>
      <c r="B9" s="25"/>
      <c r="C9" s="25"/>
      <c r="D9" s="26"/>
      <c r="E9" s="27"/>
      <c r="F9" s="25"/>
      <c r="G9" s="25"/>
      <c r="H9" s="26"/>
      <c r="I9" s="63"/>
      <c r="J9" s="64"/>
      <c r="K9" s="65"/>
      <c r="L9" s="66"/>
      <c r="M9" s="67"/>
      <c r="N9" s="68"/>
      <c r="O9" s="69"/>
      <c r="Q9" s="84"/>
    </row>
    <row r="10" ht="13.95" customHeight="1" spans="1:17">
      <c r="A10" s="28">
        <v>4</v>
      </c>
      <c r="B10" s="25"/>
      <c r="C10" s="25"/>
      <c r="D10" s="26"/>
      <c r="E10" s="27"/>
      <c r="F10" s="25"/>
      <c r="G10" s="25"/>
      <c r="H10" s="26"/>
      <c r="I10" s="63"/>
      <c r="J10" s="64"/>
      <c r="K10" s="65"/>
      <c r="L10" s="66"/>
      <c r="M10" s="67"/>
      <c r="N10" s="68"/>
      <c r="O10" s="69"/>
      <c r="Q10" s="84"/>
    </row>
    <row r="11" ht="13.95" customHeight="1" spans="1:17">
      <c r="A11" s="28">
        <v>5</v>
      </c>
      <c r="B11" s="25"/>
      <c r="C11" s="25"/>
      <c r="D11" s="26"/>
      <c r="E11" s="27"/>
      <c r="F11" s="25"/>
      <c r="G11" s="25"/>
      <c r="H11" s="26"/>
      <c r="I11" s="63"/>
      <c r="J11" s="64"/>
      <c r="K11" s="65"/>
      <c r="L11" s="66"/>
      <c r="M11" s="67"/>
      <c r="N11" s="68"/>
      <c r="O11" s="69"/>
      <c r="Q11" s="84"/>
    </row>
    <row r="12" ht="13.95" customHeight="1" spans="1:17">
      <c r="A12" s="28">
        <v>6</v>
      </c>
      <c r="B12" s="25"/>
      <c r="C12" s="25"/>
      <c r="D12" s="26"/>
      <c r="E12" s="27"/>
      <c r="F12" s="25"/>
      <c r="G12" s="25"/>
      <c r="H12" s="26"/>
      <c r="I12" s="63"/>
      <c r="J12" s="64"/>
      <c r="K12" s="65"/>
      <c r="L12" s="66"/>
      <c r="M12" s="67"/>
      <c r="N12" s="68"/>
      <c r="O12" s="69"/>
      <c r="Q12" s="84"/>
    </row>
    <row r="13" ht="13.95" customHeight="1" spans="1:17">
      <c r="A13" s="28">
        <v>7</v>
      </c>
      <c r="B13" s="25"/>
      <c r="C13" s="25"/>
      <c r="D13" s="26"/>
      <c r="E13" s="27"/>
      <c r="F13" s="25"/>
      <c r="G13" s="25"/>
      <c r="H13" s="26"/>
      <c r="I13" s="63"/>
      <c r="J13" s="64"/>
      <c r="K13" s="65"/>
      <c r="L13" s="66"/>
      <c r="M13" s="67"/>
      <c r="N13" s="68"/>
      <c r="O13" s="69"/>
      <c r="Q13" s="84"/>
    </row>
    <row r="14" ht="13.95" customHeight="1" spans="1:17">
      <c r="A14" s="28">
        <v>8</v>
      </c>
      <c r="B14" s="25"/>
      <c r="C14" s="25"/>
      <c r="D14" s="26"/>
      <c r="E14" s="27"/>
      <c r="F14" s="25"/>
      <c r="G14" s="25"/>
      <c r="H14" s="26"/>
      <c r="I14" s="63"/>
      <c r="J14" s="64"/>
      <c r="K14" s="65"/>
      <c r="L14" s="66"/>
      <c r="M14" s="67"/>
      <c r="N14" s="68"/>
      <c r="O14" s="69"/>
      <c r="Q14" s="84"/>
    </row>
    <row r="15" ht="13.95" customHeight="1" spans="1:17">
      <c r="A15" s="28">
        <v>9</v>
      </c>
      <c r="B15" s="25"/>
      <c r="C15" s="25"/>
      <c r="D15" s="26"/>
      <c r="E15" s="27"/>
      <c r="F15" s="25"/>
      <c r="G15" s="25"/>
      <c r="H15" s="26"/>
      <c r="I15" s="63"/>
      <c r="J15" s="64"/>
      <c r="K15" s="65"/>
      <c r="L15" s="66"/>
      <c r="M15" s="67"/>
      <c r="N15" s="68"/>
      <c r="O15" s="69"/>
      <c r="Q15" s="84"/>
    </row>
    <row r="16" ht="13.95" customHeight="1" spans="1:17">
      <c r="A16" s="28">
        <v>10</v>
      </c>
      <c r="B16" s="25"/>
      <c r="C16" s="25"/>
      <c r="D16" s="26"/>
      <c r="E16" s="27"/>
      <c r="F16" s="25"/>
      <c r="G16" s="25"/>
      <c r="H16" s="26"/>
      <c r="I16" s="63"/>
      <c r="J16" s="64"/>
      <c r="K16" s="65"/>
      <c r="L16" s="66"/>
      <c r="M16" s="67"/>
      <c r="N16" s="68"/>
      <c r="O16" s="69"/>
      <c r="Q16" s="84"/>
    </row>
    <row r="17" ht="13.95" customHeight="1" spans="1:17">
      <c r="A17" s="28">
        <v>11</v>
      </c>
      <c r="B17" s="25"/>
      <c r="C17" s="25"/>
      <c r="D17" s="26"/>
      <c r="E17" s="27"/>
      <c r="F17" s="25"/>
      <c r="G17" s="25"/>
      <c r="H17" s="26"/>
      <c r="I17" s="63"/>
      <c r="J17" s="64"/>
      <c r="K17" s="65"/>
      <c r="L17" s="66"/>
      <c r="M17" s="67"/>
      <c r="N17" s="68"/>
      <c r="O17" s="69"/>
      <c r="Q17" s="84"/>
    </row>
    <row r="18" ht="13.95" customHeight="1" spans="1:17">
      <c r="A18" s="28">
        <v>12</v>
      </c>
      <c r="B18" s="25"/>
      <c r="C18" s="25"/>
      <c r="D18" s="26"/>
      <c r="E18" s="27"/>
      <c r="F18" s="25"/>
      <c r="G18" s="25"/>
      <c r="H18" s="26"/>
      <c r="I18" s="63"/>
      <c r="J18" s="64"/>
      <c r="K18" s="65"/>
      <c r="L18" s="66"/>
      <c r="M18" s="67"/>
      <c r="N18" s="68"/>
      <c r="O18" s="69"/>
      <c r="Q18" s="84"/>
    </row>
    <row r="19" ht="13.95" customHeight="1" spans="1:17">
      <c r="A19" s="28">
        <v>13</v>
      </c>
      <c r="B19" s="25"/>
      <c r="C19" s="25"/>
      <c r="D19" s="26"/>
      <c r="E19" s="27"/>
      <c r="F19" s="25"/>
      <c r="G19" s="25"/>
      <c r="H19" s="26"/>
      <c r="I19" s="63"/>
      <c r="J19" s="64"/>
      <c r="K19" s="65"/>
      <c r="L19" s="66"/>
      <c r="M19" s="67"/>
      <c r="N19" s="68"/>
      <c r="O19" s="69"/>
      <c r="Q19" s="84"/>
    </row>
    <row r="20" ht="13.95" customHeight="1" spans="1:17">
      <c r="A20" s="28">
        <v>14</v>
      </c>
      <c r="B20" s="25"/>
      <c r="C20" s="25"/>
      <c r="D20" s="26"/>
      <c r="E20" s="27"/>
      <c r="F20" s="25"/>
      <c r="G20" s="25"/>
      <c r="H20" s="26"/>
      <c r="I20" s="63"/>
      <c r="J20" s="64"/>
      <c r="K20" s="65"/>
      <c r="L20" s="66"/>
      <c r="M20" s="67"/>
      <c r="N20" s="68"/>
      <c r="O20" s="69"/>
      <c r="Q20" s="84"/>
    </row>
    <row r="21" ht="13.95" customHeight="1" spans="1:17">
      <c r="A21" s="28">
        <v>15</v>
      </c>
      <c r="B21" s="25"/>
      <c r="C21" s="25"/>
      <c r="D21" s="26"/>
      <c r="E21" s="27"/>
      <c r="F21" s="25"/>
      <c r="G21" s="25"/>
      <c r="H21" s="26"/>
      <c r="I21" s="63"/>
      <c r="J21" s="64"/>
      <c r="K21" s="65"/>
      <c r="L21" s="66"/>
      <c r="M21" s="67"/>
      <c r="N21" s="68"/>
      <c r="O21" s="69"/>
      <c r="Q21" s="84"/>
    </row>
    <row r="22" ht="13.95" customHeight="1" spans="1:17">
      <c r="A22" s="28">
        <v>16</v>
      </c>
      <c r="B22" s="25"/>
      <c r="C22" s="25"/>
      <c r="D22" s="26"/>
      <c r="E22" s="27"/>
      <c r="F22" s="25"/>
      <c r="G22" s="25"/>
      <c r="H22" s="26"/>
      <c r="I22" s="63"/>
      <c r="J22" s="64"/>
      <c r="K22" s="65"/>
      <c r="L22" s="66"/>
      <c r="M22" s="67"/>
      <c r="N22" s="68"/>
      <c r="O22" s="69"/>
      <c r="Q22" s="84"/>
    </row>
    <row r="23" ht="13.95" customHeight="1" spans="1:17">
      <c r="A23" s="28">
        <v>17</v>
      </c>
      <c r="B23" s="25"/>
      <c r="C23" s="25"/>
      <c r="D23" s="26"/>
      <c r="E23" s="27"/>
      <c r="F23" s="25"/>
      <c r="G23" s="25"/>
      <c r="H23" s="26"/>
      <c r="I23" s="63"/>
      <c r="J23" s="64"/>
      <c r="K23" s="65"/>
      <c r="L23" s="66"/>
      <c r="M23" s="67"/>
      <c r="N23" s="68"/>
      <c r="O23" s="69"/>
      <c r="Q23" s="84"/>
    </row>
    <row r="24" ht="13.95" customHeight="1" spans="1:17">
      <c r="A24" s="28">
        <v>18</v>
      </c>
      <c r="B24" s="25"/>
      <c r="C24" s="25"/>
      <c r="D24" s="26"/>
      <c r="E24" s="27"/>
      <c r="F24" s="25"/>
      <c r="G24" s="25"/>
      <c r="H24" s="26"/>
      <c r="I24" s="63"/>
      <c r="J24" s="64"/>
      <c r="K24" s="65"/>
      <c r="L24" s="66"/>
      <c r="M24" s="67"/>
      <c r="N24" s="68"/>
      <c r="O24" s="69"/>
      <c r="Q24" s="84"/>
    </row>
    <row r="25" ht="13.95" customHeight="1" spans="1:17">
      <c r="A25" s="28">
        <v>19</v>
      </c>
      <c r="B25" s="25"/>
      <c r="C25" s="25"/>
      <c r="D25" s="26"/>
      <c r="E25" s="27"/>
      <c r="F25" s="25"/>
      <c r="G25" s="25"/>
      <c r="H25" s="26"/>
      <c r="I25" s="63"/>
      <c r="J25" s="64"/>
      <c r="K25" s="65"/>
      <c r="L25" s="66"/>
      <c r="M25" s="67"/>
      <c r="N25" s="68"/>
      <c r="O25" s="69"/>
      <c r="Q25" s="84"/>
    </row>
    <row r="26" ht="13.95" customHeight="1" spans="1:17">
      <c r="A26" s="28">
        <v>20</v>
      </c>
      <c r="B26" s="25"/>
      <c r="C26" s="25"/>
      <c r="D26" s="26"/>
      <c r="E26" s="27"/>
      <c r="F26" s="25"/>
      <c r="G26" s="25"/>
      <c r="H26" s="26"/>
      <c r="I26" s="63"/>
      <c r="J26" s="64"/>
      <c r="K26" s="65"/>
      <c r="L26" s="66"/>
      <c r="M26" s="67"/>
      <c r="N26" s="68"/>
      <c r="O26" s="69"/>
      <c r="Q26" s="84"/>
    </row>
    <row r="27" ht="13.95" customHeight="1" spans="1:17">
      <c r="A27" s="28">
        <v>21</v>
      </c>
      <c r="B27" s="25"/>
      <c r="C27" s="25"/>
      <c r="D27" s="26"/>
      <c r="E27" s="27"/>
      <c r="F27" s="25"/>
      <c r="G27" s="25"/>
      <c r="H27" s="26"/>
      <c r="I27" s="63"/>
      <c r="J27" s="64"/>
      <c r="K27" s="65"/>
      <c r="L27" s="66"/>
      <c r="M27" s="67"/>
      <c r="N27" s="68"/>
      <c r="O27" s="69"/>
      <c r="Q27" s="84"/>
    </row>
    <row r="28" ht="13.95" customHeight="1" spans="1:17">
      <c r="A28" s="28">
        <v>22</v>
      </c>
      <c r="B28" s="25"/>
      <c r="C28" s="25"/>
      <c r="D28" s="26"/>
      <c r="E28" s="27"/>
      <c r="F28" s="25"/>
      <c r="G28" s="25"/>
      <c r="H28" s="26"/>
      <c r="I28" s="63"/>
      <c r="J28" s="64"/>
      <c r="K28" s="65"/>
      <c r="L28" s="66"/>
      <c r="M28" s="67"/>
      <c r="N28" s="68"/>
      <c r="O28" s="69"/>
      <c r="Q28" s="84"/>
    </row>
    <row r="29" ht="13.95" customHeight="1" spans="1:17">
      <c r="A29" s="28">
        <v>23</v>
      </c>
      <c r="B29" s="25"/>
      <c r="C29" s="25"/>
      <c r="D29" s="26"/>
      <c r="E29" s="27"/>
      <c r="F29" s="25"/>
      <c r="G29" s="25"/>
      <c r="H29" s="26"/>
      <c r="I29" s="63"/>
      <c r="J29" s="64"/>
      <c r="K29" s="65"/>
      <c r="L29" s="66"/>
      <c r="M29" s="67"/>
      <c r="N29" s="68"/>
      <c r="O29" s="69"/>
      <c r="Q29" s="84"/>
    </row>
    <row r="30" ht="13.95" customHeight="1" spans="1:17">
      <c r="A30" s="28">
        <v>24</v>
      </c>
      <c r="B30" s="25"/>
      <c r="C30" s="25"/>
      <c r="D30" s="26"/>
      <c r="E30" s="27"/>
      <c r="F30" s="25"/>
      <c r="G30" s="25"/>
      <c r="H30" s="26"/>
      <c r="I30" s="63"/>
      <c r="J30" s="64"/>
      <c r="K30" s="65"/>
      <c r="L30" s="66"/>
      <c r="M30" s="67"/>
      <c r="N30" s="68"/>
      <c r="O30" s="69"/>
      <c r="Q30" s="84"/>
    </row>
    <row r="31" ht="13.95" customHeight="1" spans="1:17">
      <c r="A31" s="28">
        <v>25</v>
      </c>
      <c r="B31" s="25"/>
      <c r="C31" s="25"/>
      <c r="D31" s="26"/>
      <c r="E31" s="27"/>
      <c r="F31" s="25"/>
      <c r="G31" s="25"/>
      <c r="H31" s="26"/>
      <c r="I31" s="63"/>
      <c r="J31" s="64"/>
      <c r="K31" s="65"/>
      <c r="L31" s="66"/>
      <c r="M31" s="67"/>
      <c r="N31" s="68"/>
      <c r="O31" s="69"/>
      <c r="Q31" s="84"/>
    </row>
    <row r="32" ht="13.95" customHeight="1" spans="1:17">
      <c r="A32" s="28">
        <v>26</v>
      </c>
      <c r="B32" s="25"/>
      <c r="C32" s="25"/>
      <c r="D32" s="26"/>
      <c r="E32" s="27"/>
      <c r="F32" s="25"/>
      <c r="G32" s="25"/>
      <c r="H32" s="26"/>
      <c r="I32" s="63"/>
      <c r="J32" s="64"/>
      <c r="K32" s="65"/>
      <c r="L32" s="66"/>
      <c r="M32" s="67"/>
      <c r="N32" s="68"/>
      <c r="O32" s="69"/>
      <c r="Q32" s="84"/>
    </row>
    <row r="33" ht="13.95" customHeight="1" spans="1:17">
      <c r="A33" s="28">
        <v>27</v>
      </c>
      <c r="B33" s="25"/>
      <c r="C33" s="25"/>
      <c r="D33" s="26"/>
      <c r="E33" s="27"/>
      <c r="F33" s="25"/>
      <c r="G33" s="25"/>
      <c r="H33" s="26"/>
      <c r="I33" s="63"/>
      <c r="J33" s="64"/>
      <c r="K33" s="65"/>
      <c r="L33" s="66"/>
      <c r="M33" s="67"/>
      <c r="N33" s="68"/>
      <c r="O33" s="69"/>
      <c r="Q33" s="84"/>
    </row>
    <row r="34" ht="13.95" customHeight="1" spans="1:17">
      <c r="A34" s="28">
        <v>28</v>
      </c>
      <c r="B34" s="25"/>
      <c r="C34" s="25"/>
      <c r="D34" s="26"/>
      <c r="E34" s="27"/>
      <c r="F34" s="25"/>
      <c r="G34" s="25"/>
      <c r="H34" s="26"/>
      <c r="I34" s="63"/>
      <c r="J34" s="64"/>
      <c r="K34" s="65"/>
      <c r="L34" s="66"/>
      <c r="M34" s="67"/>
      <c r="N34" s="68"/>
      <c r="O34" s="69"/>
      <c r="Q34" s="84"/>
    </row>
    <row r="35" ht="13.95" customHeight="1" spans="1:17">
      <c r="A35" s="28">
        <v>29</v>
      </c>
      <c r="B35" s="25"/>
      <c r="C35" s="25"/>
      <c r="D35" s="26"/>
      <c r="E35" s="27"/>
      <c r="F35" s="25"/>
      <c r="G35" s="25"/>
      <c r="H35" s="26"/>
      <c r="I35" s="63"/>
      <c r="J35" s="64"/>
      <c r="K35" s="65"/>
      <c r="L35" s="66"/>
      <c r="M35" s="67"/>
      <c r="N35" s="68"/>
      <c r="O35" s="69"/>
      <c r="Q35" s="84"/>
    </row>
    <row r="36" ht="13.95" customHeight="1" spans="1:17">
      <c r="A36" s="28">
        <v>30</v>
      </c>
      <c r="B36" s="25"/>
      <c r="C36" s="25"/>
      <c r="D36" s="26"/>
      <c r="E36" s="27"/>
      <c r="F36" s="25"/>
      <c r="G36" s="25"/>
      <c r="H36" s="26"/>
      <c r="I36" s="63"/>
      <c r="J36" s="64"/>
      <c r="K36" s="65"/>
      <c r="L36" s="66"/>
      <c r="M36" s="67"/>
      <c r="N36" s="68"/>
      <c r="O36" s="69"/>
      <c r="Q36" s="84"/>
    </row>
    <row r="37" ht="13.95" customHeight="1" spans="1:17">
      <c r="A37" s="28">
        <v>31</v>
      </c>
      <c r="B37" s="25"/>
      <c r="C37" s="25"/>
      <c r="D37" s="26"/>
      <c r="E37" s="27"/>
      <c r="F37" s="25"/>
      <c r="G37" s="25"/>
      <c r="H37" s="26"/>
      <c r="I37" s="63"/>
      <c r="J37" s="64"/>
      <c r="K37" s="65"/>
      <c r="L37" s="66"/>
      <c r="M37" s="67"/>
      <c r="N37" s="68"/>
      <c r="O37" s="69"/>
      <c r="Q37" s="84"/>
    </row>
    <row r="38" spans="1:15">
      <c r="A38" s="29" t="s">
        <v>71</v>
      </c>
      <c r="B38" s="30"/>
      <c r="C38" s="30"/>
      <c r="D38" s="30">
        <f>+D6+E38</f>
        <v>0</v>
      </c>
      <c r="E38" s="31">
        <f>SUM(E7:E37)</f>
        <v>0</v>
      </c>
      <c r="F38" s="30"/>
      <c r="G38" s="30"/>
      <c r="H38" s="30">
        <f>+H6+I38</f>
        <v>0</v>
      </c>
      <c r="I38" s="31">
        <f t="shared" ref="I38:L38" si="1">SUM(I7:I37)</f>
        <v>0</v>
      </c>
      <c r="J38" s="71">
        <f t="shared" si="1"/>
        <v>0</v>
      </c>
      <c r="K38" s="72">
        <f t="shared" si="1"/>
        <v>0</v>
      </c>
      <c r="L38" s="73">
        <f t="shared" si="1"/>
        <v>0</v>
      </c>
      <c r="M38" s="73">
        <f>D38+H38</f>
        <v>0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0</v>
      </c>
      <c r="E40" s="39" t="s">
        <v>8</v>
      </c>
      <c r="F40" s="36"/>
      <c r="G40" s="36"/>
      <c r="H40" s="36"/>
      <c r="I40" s="36"/>
      <c r="J40" s="79">
        <f>J38*1000/1.9</f>
        <v>0</v>
      </c>
      <c r="K40" s="79">
        <f t="shared" ref="K40:M40" si="2">K38*1000/1.9</f>
        <v>0</v>
      </c>
      <c r="L40" s="79">
        <f t="shared" si="2"/>
        <v>0</v>
      </c>
      <c r="M40" s="79">
        <f t="shared" si="2"/>
        <v>0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8">
        <f>J38*1000</f>
        <v>0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4">
    <mergeCell ref="B3:E3"/>
    <mergeCell ref="B4:E4"/>
    <mergeCell ref="F4:I4"/>
    <mergeCell ref="N4:O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" right="0.7" top="0.75" bottom="0.75" header="0.3" footer="0.3"/>
  <pageSetup paperSize="5" scale="63" orientation="landscape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46"/>
  <sheetViews>
    <sheetView showGridLines="0" zoomScale="80" zoomScaleNormal="80" workbookViewId="0">
      <selection activeCell="L7" sqref="L7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4.8888888888889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96</v>
      </c>
      <c r="B1" s="4"/>
      <c r="C1" s="4"/>
      <c r="D1" s="4"/>
      <c r="E1" s="4"/>
      <c r="F1" s="5">
        <v>1100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5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1" t="s">
        <v>93</v>
      </c>
      <c r="K4" s="11" t="s">
        <v>58</v>
      </c>
      <c r="L4" s="47" t="s">
        <v>59</v>
      </c>
      <c r="M4" s="48" t="s">
        <v>60</v>
      </c>
      <c r="N4" s="49" t="s">
        <v>61</v>
      </c>
      <c r="O4" s="50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53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21"/>
      <c r="C6" s="21"/>
      <c r="D6" s="22">
        <v>24.9151202241553</v>
      </c>
      <c r="E6" s="23"/>
      <c r="F6" s="21"/>
      <c r="G6" s="21"/>
      <c r="H6" s="22">
        <f>OCT!H38</f>
        <v>0</v>
      </c>
      <c r="I6" s="57"/>
      <c r="J6" s="246" t="s">
        <v>70</v>
      </c>
      <c r="K6" s="248" t="s">
        <v>70</v>
      </c>
      <c r="L6" s="248" t="s">
        <v>70</v>
      </c>
      <c r="M6" s="60">
        <f>OCT!M38</f>
        <v>0</v>
      </c>
      <c r="N6" s="61"/>
      <c r="O6" s="62"/>
    </row>
    <row r="7" ht="13.95" customHeight="1" spans="1:16">
      <c r="A7" s="24">
        <v>1</v>
      </c>
      <c r="B7" s="25">
        <f>LOOKUP(A7+$F$1,'[2]DCS Data'!$A:$A,'[2]DCS Data'!$Q:$Q)</f>
        <v>0</v>
      </c>
      <c r="C7" s="25">
        <f>LOOKUP(A7+$F$1,'[2]DCS Data'!$A:$A,'[2]DCS Data'!$R:$R)</f>
        <v>0</v>
      </c>
      <c r="D7" s="26">
        <f>IF(B7="","",$A$3*2.54^3*(B7*138.25*282.5+C7*138*311)/1000000)</f>
        <v>0</v>
      </c>
      <c r="E7" s="27" t="str">
        <f>IF(SUM(B7:C7)=0,"",D7-D6)</f>
        <v/>
      </c>
      <c r="F7" s="25">
        <f>LOOKUP(A7+$F$1,'[2]DCS Data'!$A:$A,'[2]DCS Data'!$S:$S)</f>
        <v>0</v>
      </c>
      <c r="G7" s="25">
        <f>LOOKUP(A7+$F$1,'[2]DCS Data'!$A:$A,'[2]DCS Data'!$T:$T)</f>
        <v>0</v>
      </c>
      <c r="H7" s="26">
        <f>IF(F7="","",$A$3*(F7*390^2+G7*330^2)*2.54^3*PI()/1000000)</f>
        <v>0</v>
      </c>
      <c r="I7" s="63" t="str">
        <f>IF(SUM(F7:G7)=0,"",H7-H6)</f>
        <v/>
      </c>
      <c r="J7" s="64">
        <f>IF(B7="","",LOOKUP($F$1+A7,[3]SU!A:A,[3]SU!C:C))</f>
        <v>0</v>
      </c>
      <c r="K7" s="65">
        <f>IF(B7="","",LOOKUP($F$1+A7,[3]SU!A:A,[3]SU!M:M))</f>
        <v>0</v>
      </c>
      <c r="L7" s="66">
        <f>IFERROR(E7+I7+J7-K7,0)</f>
        <v>0</v>
      </c>
      <c r="M7" s="67">
        <f>IFERROR(D7+H7,"")</f>
        <v>0</v>
      </c>
      <c r="N7" s="68">
        <f>IFERROR(LOOKUP(A7+$F$1,'[2]DCS Data'!$A:$A,'[2]DCS Data'!$W:$W)*3785.4*$A$3/1000000,0)</f>
        <v>0</v>
      </c>
      <c r="O7" s="69">
        <f>IFERROR(LOOKUP(A7+$F$1,'[2]DCS Data'!$A:$A,'[2]DCS Data'!$AA:$AA)*0.86-1.7-(LOOKUP(A7+$F$1,'[2]DCS Data'!$A:$A,'[2]DCS Data'!$J:$J)*3785*0.993*1.36/1000000)*38%*0.308,0)</f>
        <v>-1.7</v>
      </c>
      <c r="P7" s="84"/>
    </row>
    <row r="8" ht="13.95" customHeight="1" spans="1:16">
      <c r="A8" s="28">
        <v>2</v>
      </c>
      <c r="B8" s="25"/>
      <c r="C8" s="25"/>
      <c r="D8" s="26"/>
      <c r="E8" s="27"/>
      <c r="F8" s="25"/>
      <c r="G8" s="25"/>
      <c r="H8" s="26"/>
      <c r="I8" s="63"/>
      <c r="J8" s="64"/>
      <c r="K8" s="65"/>
      <c r="L8" s="66"/>
      <c r="M8" s="67"/>
      <c r="N8" s="68"/>
      <c r="O8" s="69"/>
      <c r="P8" s="84"/>
    </row>
    <row r="9" s="86" customFormat="1" ht="13.95" customHeight="1" spans="1:16">
      <c r="A9" s="28">
        <v>3</v>
      </c>
      <c r="B9" s="25"/>
      <c r="C9" s="25"/>
      <c r="D9" s="26"/>
      <c r="E9" s="27"/>
      <c r="F9" s="25"/>
      <c r="G9" s="25"/>
      <c r="H9" s="26"/>
      <c r="I9" s="63"/>
      <c r="J9" s="64"/>
      <c r="K9" s="65"/>
      <c r="L9" s="66"/>
      <c r="M9" s="67"/>
      <c r="N9" s="68"/>
      <c r="O9" s="69"/>
      <c r="P9" s="84"/>
    </row>
    <row r="10" s="86" customFormat="1" ht="13.95" customHeight="1" spans="1:16">
      <c r="A10" s="28">
        <v>4</v>
      </c>
      <c r="B10" s="25"/>
      <c r="C10" s="25"/>
      <c r="D10" s="26"/>
      <c r="E10" s="27"/>
      <c r="F10" s="25"/>
      <c r="G10" s="25"/>
      <c r="H10" s="26"/>
      <c r="I10" s="63"/>
      <c r="J10" s="64"/>
      <c r="K10" s="65"/>
      <c r="L10" s="66"/>
      <c r="M10" s="67"/>
      <c r="N10" s="68"/>
      <c r="O10" s="69"/>
      <c r="P10" s="84"/>
    </row>
    <row r="11" s="86" customFormat="1" ht="13.95" customHeight="1" spans="1:16">
      <c r="A11" s="28">
        <v>5</v>
      </c>
      <c r="B11" s="25"/>
      <c r="C11" s="25"/>
      <c r="D11" s="26"/>
      <c r="E11" s="27"/>
      <c r="F11" s="25"/>
      <c r="G11" s="25"/>
      <c r="H11" s="26"/>
      <c r="I11" s="63"/>
      <c r="J11" s="64"/>
      <c r="K11" s="65"/>
      <c r="L11" s="66"/>
      <c r="M11" s="67"/>
      <c r="N11" s="68"/>
      <c r="O11" s="69"/>
      <c r="P11" s="84"/>
    </row>
    <row r="12" s="86" customFormat="1" ht="13.95" customHeight="1" spans="1:16">
      <c r="A12" s="28">
        <v>6</v>
      </c>
      <c r="B12" s="25"/>
      <c r="C12" s="25"/>
      <c r="D12" s="26"/>
      <c r="E12" s="27"/>
      <c r="F12" s="25"/>
      <c r="G12" s="25"/>
      <c r="H12" s="26"/>
      <c r="I12" s="63"/>
      <c r="J12" s="64"/>
      <c r="K12" s="65"/>
      <c r="L12" s="66"/>
      <c r="M12" s="67"/>
      <c r="N12" s="68"/>
      <c r="O12" s="69"/>
      <c r="P12" s="84"/>
    </row>
    <row r="13" s="86" customFormat="1" ht="13.95" customHeight="1" spans="1:16">
      <c r="A13" s="28">
        <v>7</v>
      </c>
      <c r="B13" s="25"/>
      <c r="C13" s="25"/>
      <c r="D13" s="26"/>
      <c r="E13" s="27"/>
      <c r="F13" s="25"/>
      <c r="G13" s="25"/>
      <c r="H13" s="26"/>
      <c r="I13" s="63"/>
      <c r="J13" s="64"/>
      <c r="K13" s="65"/>
      <c r="L13" s="66"/>
      <c r="M13" s="67"/>
      <c r="N13" s="68"/>
      <c r="O13" s="69"/>
      <c r="P13" s="84"/>
    </row>
    <row r="14" s="86" customFormat="1" ht="13.95" customHeight="1" spans="1:16">
      <c r="A14" s="28">
        <v>8</v>
      </c>
      <c r="B14" s="25"/>
      <c r="C14" s="25"/>
      <c r="D14" s="26"/>
      <c r="E14" s="27"/>
      <c r="F14" s="25"/>
      <c r="G14" s="25"/>
      <c r="H14" s="26"/>
      <c r="I14" s="63"/>
      <c r="J14" s="64"/>
      <c r="K14" s="65"/>
      <c r="L14" s="66"/>
      <c r="M14" s="67"/>
      <c r="N14" s="68"/>
      <c r="O14" s="69"/>
      <c r="P14" s="84"/>
    </row>
    <row r="15" s="86" customFormat="1" ht="13.95" customHeight="1" spans="1:16">
      <c r="A15" s="28">
        <v>9</v>
      </c>
      <c r="B15" s="25"/>
      <c r="C15" s="25"/>
      <c r="D15" s="26"/>
      <c r="E15" s="27"/>
      <c r="F15" s="25"/>
      <c r="G15" s="25"/>
      <c r="H15" s="26"/>
      <c r="I15" s="63"/>
      <c r="J15" s="64"/>
      <c r="K15" s="65"/>
      <c r="L15" s="66"/>
      <c r="M15" s="67"/>
      <c r="N15" s="68"/>
      <c r="O15" s="69"/>
      <c r="P15" s="84"/>
    </row>
    <row r="16" s="86" customFormat="1" ht="13.95" customHeight="1" spans="1:16">
      <c r="A16" s="28">
        <v>10</v>
      </c>
      <c r="B16" s="25"/>
      <c r="C16" s="25"/>
      <c r="D16" s="26"/>
      <c r="E16" s="27"/>
      <c r="F16" s="25"/>
      <c r="G16" s="25"/>
      <c r="H16" s="26"/>
      <c r="I16" s="63"/>
      <c r="J16" s="64"/>
      <c r="K16" s="65"/>
      <c r="L16" s="66"/>
      <c r="M16" s="67"/>
      <c r="N16" s="68"/>
      <c r="O16" s="69"/>
      <c r="P16" s="84"/>
    </row>
    <row r="17" s="86" customFormat="1" ht="13.95" customHeight="1" spans="1:16">
      <c r="A17" s="28">
        <v>11</v>
      </c>
      <c r="B17" s="25"/>
      <c r="C17" s="25"/>
      <c r="D17" s="26"/>
      <c r="E17" s="27"/>
      <c r="F17" s="25"/>
      <c r="G17" s="25"/>
      <c r="H17" s="26"/>
      <c r="I17" s="63"/>
      <c r="J17" s="64"/>
      <c r="K17" s="65"/>
      <c r="L17" s="66"/>
      <c r="M17" s="67"/>
      <c r="N17" s="68"/>
      <c r="O17" s="69"/>
      <c r="P17" s="84"/>
    </row>
    <row r="18" s="86" customFormat="1" ht="13.95" customHeight="1" spans="1:16">
      <c r="A18" s="28">
        <v>12</v>
      </c>
      <c r="B18" s="25"/>
      <c r="C18" s="25"/>
      <c r="D18" s="26"/>
      <c r="E18" s="27"/>
      <c r="F18" s="25"/>
      <c r="G18" s="25"/>
      <c r="H18" s="26"/>
      <c r="I18" s="63"/>
      <c r="J18" s="64"/>
      <c r="K18" s="65"/>
      <c r="L18" s="66"/>
      <c r="M18" s="67"/>
      <c r="N18" s="68"/>
      <c r="O18" s="69"/>
      <c r="P18" s="84"/>
    </row>
    <row r="19" s="86" customFormat="1" ht="13.95" customHeight="1" spans="1:16">
      <c r="A19" s="28">
        <v>13</v>
      </c>
      <c r="B19" s="25"/>
      <c r="C19" s="25"/>
      <c r="D19" s="26"/>
      <c r="E19" s="27"/>
      <c r="F19" s="25"/>
      <c r="G19" s="25"/>
      <c r="H19" s="26"/>
      <c r="I19" s="63"/>
      <c r="J19" s="64"/>
      <c r="K19" s="65"/>
      <c r="L19" s="66"/>
      <c r="M19" s="67"/>
      <c r="N19" s="68"/>
      <c r="O19" s="69"/>
      <c r="P19" s="84"/>
    </row>
    <row r="20" s="86" customFormat="1" ht="13.95" customHeight="1" spans="1:16">
      <c r="A20" s="28">
        <v>14</v>
      </c>
      <c r="B20" s="25"/>
      <c r="C20" s="25"/>
      <c r="D20" s="26"/>
      <c r="E20" s="27"/>
      <c r="F20" s="25"/>
      <c r="G20" s="25"/>
      <c r="H20" s="26"/>
      <c r="I20" s="63"/>
      <c r="J20" s="64"/>
      <c r="K20" s="65"/>
      <c r="L20" s="66"/>
      <c r="M20" s="67"/>
      <c r="N20" s="68"/>
      <c r="O20" s="69"/>
      <c r="P20" s="84"/>
    </row>
    <row r="21" s="86" customFormat="1" ht="13.95" customHeight="1" spans="1:16">
      <c r="A21" s="28">
        <v>15</v>
      </c>
      <c r="B21" s="25"/>
      <c r="C21" s="25"/>
      <c r="D21" s="26"/>
      <c r="E21" s="27"/>
      <c r="F21" s="25"/>
      <c r="G21" s="25"/>
      <c r="H21" s="26"/>
      <c r="I21" s="63"/>
      <c r="J21" s="64"/>
      <c r="K21" s="65"/>
      <c r="L21" s="66"/>
      <c r="M21" s="67"/>
      <c r="N21" s="68"/>
      <c r="O21" s="69"/>
      <c r="P21" s="84"/>
    </row>
    <row r="22" s="86" customFormat="1" ht="13.95" customHeight="1" spans="1:16">
      <c r="A22" s="28">
        <v>16</v>
      </c>
      <c r="B22" s="25"/>
      <c r="C22" s="25"/>
      <c r="D22" s="26"/>
      <c r="E22" s="27"/>
      <c r="F22" s="25"/>
      <c r="G22" s="25"/>
      <c r="H22" s="26"/>
      <c r="I22" s="63"/>
      <c r="J22" s="64"/>
      <c r="K22" s="65"/>
      <c r="L22" s="66"/>
      <c r="M22" s="67"/>
      <c r="N22" s="68"/>
      <c r="O22" s="69"/>
      <c r="P22" s="84"/>
    </row>
    <row r="23" s="86" customFormat="1" ht="13.95" customHeight="1" spans="1:16">
      <c r="A23" s="28">
        <v>17</v>
      </c>
      <c r="B23" s="25"/>
      <c r="C23" s="25"/>
      <c r="D23" s="26"/>
      <c r="E23" s="27"/>
      <c r="F23" s="25"/>
      <c r="G23" s="25"/>
      <c r="H23" s="26"/>
      <c r="I23" s="63"/>
      <c r="J23" s="64"/>
      <c r="K23" s="65"/>
      <c r="L23" s="66"/>
      <c r="M23" s="67"/>
      <c r="N23" s="68"/>
      <c r="O23" s="69"/>
      <c r="P23" s="84"/>
    </row>
    <row r="24" s="86" customFormat="1" ht="13.95" customHeight="1" spans="1:16">
      <c r="A24" s="28">
        <v>18</v>
      </c>
      <c r="B24" s="25"/>
      <c r="C24" s="25"/>
      <c r="D24" s="26"/>
      <c r="E24" s="27"/>
      <c r="F24" s="25"/>
      <c r="G24" s="25"/>
      <c r="H24" s="26"/>
      <c r="I24" s="63"/>
      <c r="J24" s="64"/>
      <c r="K24" s="65"/>
      <c r="L24" s="66"/>
      <c r="M24" s="67"/>
      <c r="N24" s="68"/>
      <c r="O24" s="69"/>
      <c r="P24" s="84"/>
    </row>
    <row r="25" s="86" customFormat="1" ht="13.95" customHeight="1" spans="1:16">
      <c r="A25" s="28">
        <v>19</v>
      </c>
      <c r="B25" s="25"/>
      <c r="C25" s="25"/>
      <c r="D25" s="26"/>
      <c r="E25" s="27"/>
      <c r="F25" s="25"/>
      <c r="G25" s="25"/>
      <c r="H25" s="26"/>
      <c r="I25" s="63"/>
      <c r="J25" s="64"/>
      <c r="K25" s="65"/>
      <c r="L25" s="66"/>
      <c r="M25" s="67"/>
      <c r="N25" s="68"/>
      <c r="O25" s="69"/>
      <c r="P25" s="84"/>
    </row>
    <row r="26" s="86" customFormat="1" ht="13.95" customHeight="1" spans="1:16">
      <c r="A26" s="28">
        <v>20</v>
      </c>
      <c r="B26" s="25"/>
      <c r="C26" s="25"/>
      <c r="D26" s="26"/>
      <c r="E26" s="27"/>
      <c r="F26" s="25"/>
      <c r="G26" s="25"/>
      <c r="H26" s="26"/>
      <c r="I26" s="63"/>
      <c r="J26" s="64"/>
      <c r="K26" s="65"/>
      <c r="L26" s="66"/>
      <c r="M26" s="67"/>
      <c r="N26" s="68"/>
      <c r="O26" s="69"/>
      <c r="P26" s="84"/>
    </row>
    <row r="27" s="86" customFormat="1" ht="13.95" customHeight="1" spans="1:16">
      <c r="A27" s="28">
        <v>21</v>
      </c>
      <c r="B27" s="25"/>
      <c r="C27" s="25"/>
      <c r="D27" s="26"/>
      <c r="E27" s="27"/>
      <c r="F27" s="25"/>
      <c r="G27" s="25"/>
      <c r="H27" s="26"/>
      <c r="I27" s="63"/>
      <c r="J27" s="64"/>
      <c r="K27" s="65"/>
      <c r="L27" s="66"/>
      <c r="M27" s="67"/>
      <c r="N27" s="68"/>
      <c r="O27" s="69"/>
      <c r="P27" s="84"/>
    </row>
    <row r="28" s="86" customFormat="1" ht="13.95" customHeight="1" spans="1:16">
      <c r="A28" s="28">
        <v>22</v>
      </c>
      <c r="B28" s="25"/>
      <c r="C28" s="25"/>
      <c r="D28" s="26"/>
      <c r="E28" s="27"/>
      <c r="F28" s="25"/>
      <c r="G28" s="25"/>
      <c r="H28" s="26"/>
      <c r="I28" s="63"/>
      <c r="J28" s="64"/>
      <c r="K28" s="65"/>
      <c r="L28" s="66"/>
      <c r="M28" s="67"/>
      <c r="N28" s="68"/>
      <c r="O28" s="69"/>
      <c r="P28" s="84"/>
    </row>
    <row r="29" s="86" customFormat="1" ht="13.95" customHeight="1" spans="1:16">
      <c r="A29" s="28">
        <v>23</v>
      </c>
      <c r="B29" s="25"/>
      <c r="C29" s="25"/>
      <c r="D29" s="26"/>
      <c r="E29" s="27"/>
      <c r="F29" s="25"/>
      <c r="G29" s="25"/>
      <c r="H29" s="26"/>
      <c r="I29" s="63"/>
      <c r="J29" s="64"/>
      <c r="K29" s="65"/>
      <c r="L29" s="66"/>
      <c r="M29" s="67"/>
      <c r="N29" s="68"/>
      <c r="O29" s="69"/>
      <c r="P29" s="84"/>
    </row>
    <row r="30" s="86" customFormat="1" ht="13.95" customHeight="1" spans="1:16">
      <c r="A30" s="28">
        <v>24</v>
      </c>
      <c r="B30" s="25"/>
      <c r="C30" s="25"/>
      <c r="D30" s="26"/>
      <c r="E30" s="27"/>
      <c r="F30" s="25"/>
      <c r="G30" s="25"/>
      <c r="H30" s="26"/>
      <c r="I30" s="63"/>
      <c r="J30" s="64"/>
      <c r="K30" s="65"/>
      <c r="L30" s="66"/>
      <c r="M30" s="67"/>
      <c r="N30" s="68"/>
      <c r="O30" s="69"/>
      <c r="P30" s="84"/>
    </row>
    <row r="31" s="86" customFormat="1" ht="13.95" customHeight="1" spans="1:16">
      <c r="A31" s="28">
        <v>25</v>
      </c>
      <c r="B31" s="25"/>
      <c r="C31" s="25"/>
      <c r="D31" s="26"/>
      <c r="E31" s="27"/>
      <c r="F31" s="25"/>
      <c r="G31" s="25"/>
      <c r="H31" s="26"/>
      <c r="I31" s="63"/>
      <c r="J31" s="64"/>
      <c r="K31" s="65"/>
      <c r="L31" s="66"/>
      <c r="M31" s="67"/>
      <c r="N31" s="68"/>
      <c r="O31" s="69"/>
      <c r="P31" s="84"/>
    </row>
    <row r="32" s="86" customFormat="1" ht="13.95" customHeight="1" spans="1:16">
      <c r="A32" s="28">
        <v>26</v>
      </c>
      <c r="B32" s="25"/>
      <c r="C32" s="25"/>
      <c r="D32" s="26"/>
      <c r="E32" s="27"/>
      <c r="F32" s="25"/>
      <c r="G32" s="25"/>
      <c r="H32" s="26"/>
      <c r="I32" s="63"/>
      <c r="J32" s="64"/>
      <c r="K32" s="65"/>
      <c r="L32" s="66"/>
      <c r="M32" s="67"/>
      <c r="N32" s="68"/>
      <c r="O32" s="69"/>
      <c r="P32" s="84"/>
    </row>
    <row r="33" s="86" customFormat="1" ht="13.95" customHeight="1" spans="1:16">
      <c r="A33" s="28">
        <v>27</v>
      </c>
      <c r="B33" s="25"/>
      <c r="C33" s="25"/>
      <c r="D33" s="26"/>
      <c r="E33" s="27"/>
      <c r="F33" s="25"/>
      <c r="G33" s="25"/>
      <c r="H33" s="26"/>
      <c r="I33" s="63"/>
      <c r="J33" s="64"/>
      <c r="K33" s="65"/>
      <c r="L33" s="66"/>
      <c r="M33" s="67"/>
      <c r="N33" s="68"/>
      <c r="O33" s="69"/>
      <c r="P33" s="84"/>
    </row>
    <row r="34" s="86" customFormat="1" ht="13.95" customHeight="1" spans="1:16">
      <c r="A34" s="28">
        <v>28</v>
      </c>
      <c r="B34" s="25"/>
      <c r="C34" s="25"/>
      <c r="D34" s="26"/>
      <c r="E34" s="27"/>
      <c r="F34" s="25"/>
      <c r="G34" s="25"/>
      <c r="H34" s="26"/>
      <c r="I34" s="63"/>
      <c r="J34" s="64"/>
      <c r="K34" s="65"/>
      <c r="L34" s="66"/>
      <c r="M34" s="67"/>
      <c r="N34" s="68"/>
      <c r="O34" s="69"/>
      <c r="P34" s="84"/>
    </row>
    <row r="35" s="86" customFormat="1" ht="13.95" customHeight="1" spans="1:16">
      <c r="A35" s="28">
        <v>29</v>
      </c>
      <c r="B35" s="25"/>
      <c r="C35" s="25"/>
      <c r="D35" s="26"/>
      <c r="E35" s="27"/>
      <c r="F35" s="25"/>
      <c r="G35" s="25"/>
      <c r="H35" s="26"/>
      <c r="I35" s="63"/>
      <c r="J35" s="64"/>
      <c r="K35" s="65"/>
      <c r="L35" s="66"/>
      <c r="M35" s="67"/>
      <c r="N35" s="68"/>
      <c r="O35" s="69"/>
      <c r="P35" s="84"/>
    </row>
    <row r="36" s="86" customFormat="1" ht="13.95" customHeight="1" spans="1:16">
      <c r="A36" s="28">
        <v>30</v>
      </c>
      <c r="B36" s="25"/>
      <c r="C36" s="25"/>
      <c r="D36" s="26"/>
      <c r="E36" s="27"/>
      <c r="F36" s="25"/>
      <c r="G36" s="25"/>
      <c r="H36" s="26"/>
      <c r="I36" s="63"/>
      <c r="J36" s="64"/>
      <c r="K36" s="65"/>
      <c r="L36" s="66"/>
      <c r="M36" s="67"/>
      <c r="N36" s="68"/>
      <c r="O36" s="69"/>
      <c r="P36" s="84"/>
    </row>
    <row r="37" ht="13.95" customHeight="1" spans="1:15">
      <c r="A37" s="28"/>
      <c r="B37" s="25"/>
      <c r="C37" s="25"/>
      <c r="D37" s="26"/>
      <c r="E37" s="27"/>
      <c r="F37" s="25"/>
      <c r="G37" s="25"/>
      <c r="H37" s="26"/>
      <c r="I37" s="63"/>
      <c r="J37" s="64"/>
      <c r="K37" s="65"/>
      <c r="L37" s="66"/>
      <c r="M37" s="67"/>
      <c r="N37" s="87"/>
      <c r="O37" s="69"/>
    </row>
    <row r="38" spans="1:15">
      <c r="A38" s="29" t="s">
        <v>71</v>
      </c>
      <c r="B38" s="30"/>
      <c r="C38" s="30"/>
      <c r="D38" s="30">
        <f>+D6+E38</f>
        <v>24.9151202241553</v>
      </c>
      <c r="E38" s="31">
        <f>SUM(E7:E37)</f>
        <v>0</v>
      </c>
      <c r="F38" s="30"/>
      <c r="G38" s="30"/>
      <c r="H38" s="30">
        <f>+H6+I38</f>
        <v>0</v>
      </c>
      <c r="I38" s="31">
        <f t="shared" ref="I38:L38" si="0">SUM(I7:I37)</f>
        <v>0</v>
      </c>
      <c r="J38" s="71">
        <f t="shared" si="0"/>
        <v>0</v>
      </c>
      <c r="K38" s="72">
        <f t="shared" si="0"/>
        <v>0</v>
      </c>
      <c r="L38" s="73">
        <f t="shared" si="0"/>
        <v>0</v>
      </c>
      <c r="M38" s="73">
        <f>D38+H38</f>
        <v>24.9151202241553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24.9151202241553</v>
      </c>
      <c r="E40" s="39" t="s">
        <v>8</v>
      </c>
      <c r="F40" s="36"/>
      <c r="G40" s="36"/>
      <c r="H40" s="36"/>
      <c r="I40" s="36"/>
      <c r="J40" s="79">
        <f>J38*1000/1.9</f>
        <v>0</v>
      </c>
      <c r="K40" s="79">
        <f t="shared" ref="K40:M40" si="1">K38*1000/1.9</f>
        <v>0</v>
      </c>
      <c r="L40" s="79">
        <f t="shared" si="1"/>
        <v>0</v>
      </c>
      <c r="M40" s="79">
        <f t="shared" si="1"/>
        <v>13113.2211706081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0">
        <f>J38*1000</f>
        <v>0</v>
      </c>
      <c r="K41" s="81"/>
      <c r="L41" s="81"/>
      <c r="M41" s="81"/>
      <c r="N41" s="82"/>
      <c r="O41" s="83"/>
    </row>
    <row r="46" spans="3:4">
      <c r="C46" s="36"/>
      <c r="D46" s="36"/>
    </row>
  </sheetData>
  <mergeCells count="4">
    <mergeCell ref="B3:E3"/>
    <mergeCell ref="B4:E4"/>
    <mergeCell ref="F4:I4"/>
    <mergeCell ref="N4:O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236220472440945" right="0.236220472440945" top="0.748031496062992" bottom="0.748031496062992" header="0.31496062992126" footer="0.31496062992126"/>
  <pageSetup paperSize="5" scale="67" orientation="landscape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showGridLines="0" tabSelected="1" zoomScale="80" zoomScaleNormal="80" workbookViewId="0">
      <selection activeCell="B37" sqref="B37:O37"/>
    </sheetView>
  </sheetViews>
  <sheetFormatPr defaultColWidth="8.88888888888889" defaultRowHeight="14.4"/>
  <cols>
    <col min="1" max="1" width="6" style="1" customWidth="1"/>
    <col min="2" max="2" width="10.8888888888889" style="1" customWidth="1"/>
    <col min="3" max="3" width="11.1111111111111" style="1" customWidth="1"/>
    <col min="4" max="4" width="13.6666666666667" style="1" customWidth="1"/>
    <col min="5" max="5" width="10.5555555555556" style="1" customWidth="1"/>
    <col min="6" max="7" width="8.66666666666667" style="1" customWidth="1"/>
    <col min="8" max="8" width="12" style="1" customWidth="1"/>
    <col min="9" max="9" width="9.66666666666667" style="1" customWidth="1"/>
    <col min="10" max="10" width="22.8888888888889" style="1" customWidth="1"/>
    <col min="11" max="11" width="24.8888888888889" style="1" customWidth="1"/>
    <col min="12" max="12" width="20.6666666666667" style="2" customWidth="1"/>
    <col min="13" max="13" width="20.6666666666667" style="1" customWidth="1"/>
    <col min="14" max="15" width="15.6666666666667" style="2" customWidth="1"/>
    <col min="16" max="16384" width="8.88888888888889" style="2"/>
  </cols>
  <sheetData>
    <row r="1" spans="1:14">
      <c r="A1" s="3" t="s">
        <v>97</v>
      </c>
      <c r="B1" s="4"/>
      <c r="C1" s="4"/>
      <c r="D1" s="4"/>
      <c r="E1" s="4"/>
      <c r="F1" s="5">
        <v>1200</v>
      </c>
      <c r="G1" s="5" t="s">
        <v>53</v>
      </c>
      <c r="H1" s="4"/>
      <c r="I1" s="4"/>
      <c r="J1" s="4"/>
      <c r="K1" s="4"/>
      <c r="L1" s="4"/>
      <c r="M1" s="4"/>
      <c r="N1" s="4"/>
    </row>
    <row r="2" spans="1:14">
      <c r="A2" s="6">
        <f>SUMMARY!B2</f>
        <v>2021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7.55" spans="1:13">
      <c r="A3" s="7">
        <f>JAN!$A$3</f>
        <v>1.779</v>
      </c>
      <c r="B3" s="8" t="s">
        <v>54</v>
      </c>
      <c r="C3" s="8"/>
      <c r="D3" s="8"/>
      <c r="E3" s="8"/>
      <c r="F3" s="9"/>
      <c r="G3" s="9"/>
      <c r="J3" s="44"/>
      <c r="K3" s="45"/>
      <c r="M3" s="44"/>
    </row>
    <row r="4" spans="1:15">
      <c r="A4" s="10"/>
      <c r="B4" s="11" t="s">
        <v>55</v>
      </c>
      <c r="C4" s="12"/>
      <c r="D4" s="12"/>
      <c r="E4" s="13"/>
      <c r="F4" s="14" t="s">
        <v>56</v>
      </c>
      <c r="G4" s="12"/>
      <c r="H4" s="12"/>
      <c r="I4" s="46"/>
      <c r="J4" s="11" t="s">
        <v>93</v>
      </c>
      <c r="K4" s="11" t="s">
        <v>58</v>
      </c>
      <c r="L4" s="47" t="s">
        <v>59</v>
      </c>
      <c r="M4" s="48" t="s">
        <v>60</v>
      </c>
      <c r="N4" s="49" t="s">
        <v>61</v>
      </c>
      <c r="O4" s="50"/>
    </row>
    <row r="5" spans="1:15">
      <c r="A5" s="15" t="s">
        <v>62</v>
      </c>
      <c r="B5" s="16" t="s">
        <v>63</v>
      </c>
      <c r="C5" s="17" t="s">
        <v>64</v>
      </c>
      <c r="D5" s="18" t="s">
        <v>8</v>
      </c>
      <c r="E5" s="19" t="s">
        <v>65</v>
      </c>
      <c r="F5" s="18" t="s">
        <v>66</v>
      </c>
      <c r="G5" s="18" t="s">
        <v>67</v>
      </c>
      <c r="H5" s="18" t="s">
        <v>8</v>
      </c>
      <c r="I5" s="51" t="s">
        <v>65</v>
      </c>
      <c r="J5" s="52" t="s">
        <v>8</v>
      </c>
      <c r="K5" s="53" t="s">
        <v>8</v>
      </c>
      <c r="L5" s="54" t="s">
        <v>8</v>
      </c>
      <c r="M5" s="55" t="s">
        <v>8</v>
      </c>
      <c r="N5" s="15" t="s">
        <v>68</v>
      </c>
      <c r="O5" s="56" t="s">
        <v>69</v>
      </c>
    </row>
    <row r="6" ht="13.95" customHeight="1" spans="1:15">
      <c r="A6" s="20" t="s">
        <v>21</v>
      </c>
      <c r="B6" s="21">
        <v>10.1267852783203</v>
      </c>
      <c r="C6" s="21">
        <v>4.47428894042969</v>
      </c>
      <c r="D6" s="22">
        <v>17.1281785586851</v>
      </c>
      <c r="E6" s="251" t="s">
        <v>70</v>
      </c>
      <c r="F6" s="21">
        <v>0</v>
      </c>
      <c r="G6" s="21">
        <v>51.8162269592285</v>
      </c>
      <c r="H6" s="22">
        <v>509.861706119341</v>
      </c>
      <c r="I6" s="252" t="s">
        <v>70</v>
      </c>
      <c r="J6" s="246" t="s">
        <v>70</v>
      </c>
      <c r="K6" s="248" t="s">
        <v>70</v>
      </c>
      <c r="L6" s="59"/>
      <c r="M6" s="60">
        <v>533.925955332867</v>
      </c>
      <c r="N6" s="258" t="s">
        <v>70</v>
      </c>
      <c r="O6" s="259" t="s">
        <v>70</v>
      </c>
    </row>
    <row r="7" ht="13.95" customHeight="1" spans="1:20">
      <c r="A7" s="24">
        <v>1</v>
      </c>
      <c r="B7" s="25">
        <v>26.4267826080322</v>
      </c>
      <c r="C7" s="25">
        <v>26.0640525817871</v>
      </c>
      <c r="D7" s="26">
        <v>62.6993874465956</v>
      </c>
      <c r="E7" s="27">
        <v>45.5712088879106</v>
      </c>
      <c r="F7" s="25">
        <v>0</v>
      </c>
      <c r="G7" s="25">
        <v>51.6765937805176</v>
      </c>
      <c r="H7" s="26">
        <v>515.40512199099</v>
      </c>
      <c r="I7" s="63">
        <v>5.54341587164885</v>
      </c>
      <c r="J7" s="64">
        <v>20.054</v>
      </c>
      <c r="K7" s="65">
        <v>32.28</v>
      </c>
      <c r="L7" s="66">
        <v>38.8886247595594</v>
      </c>
      <c r="M7" s="67">
        <v>578.104509437586</v>
      </c>
      <c r="N7" s="68">
        <v>31.2019724225699</v>
      </c>
      <c r="O7" s="69">
        <v>35.7723651414667</v>
      </c>
      <c r="P7" s="70"/>
      <c r="Q7" s="70"/>
      <c r="R7" s="70"/>
      <c r="S7" s="70"/>
      <c r="T7" s="84"/>
    </row>
    <row r="8" ht="13.95" customHeight="1" spans="1:20">
      <c r="A8" s="28">
        <v>2</v>
      </c>
      <c r="B8" s="25">
        <v>46.205997467041</v>
      </c>
      <c r="C8" s="25">
        <v>45.9621238708496</v>
      </c>
      <c r="D8" s="26">
        <v>110.115341791996</v>
      </c>
      <c r="E8" s="27">
        <v>47.4159543454</v>
      </c>
      <c r="F8" s="25">
        <v>0</v>
      </c>
      <c r="G8" s="25">
        <v>50.0866775512695</v>
      </c>
      <c r="H8" s="26">
        <v>499.547827457</v>
      </c>
      <c r="I8" s="63">
        <v>-15.8572945339904</v>
      </c>
      <c r="J8" s="64">
        <v>32.044</v>
      </c>
      <c r="K8" s="65">
        <v>32.1</v>
      </c>
      <c r="L8" s="66">
        <v>31.5026598114096</v>
      </c>
      <c r="M8" s="67">
        <v>609.663169248995</v>
      </c>
      <c r="N8" s="68">
        <v>30.3990511344992</v>
      </c>
      <c r="O8" s="69">
        <v>35.16959531144</v>
      </c>
      <c r="P8" s="70"/>
      <c r="Q8" s="70"/>
      <c r="R8" s="70"/>
      <c r="S8" s="70"/>
      <c r="T8" s="84"/>
    </row>
    <row r="9" ht="13.95" customHeight="1" spans="1:20">
      <c r="A9" s="28">
        <v>3</v>
      </c>
      <c r="B9" s="25">
        <v>32.2872848510742</v>
      </c>
      <c r="C9" s="25">
        <v>31.9405250549316</v>
      </c>
      <c r="D9" s="26">
        <v>76.7244644479424</v>
      </c>
      <c r="E9" s="27">
        <v>-33.3908773440533</v>
      </c>
      <c r="F9" s="25">
        <v>0</v>
      </c>
      <c r="G9" s="25">
        <v>50.1576538085938</v>
      </c>
      <c r="H9" s="26">
        <v>500.255720990386</v>
      </c>
      <c r="I9" s="63">
        <v>0.707893533386198</v>
      </c>
      <c r="J9" s="64">
        <v>96.025</v>
      </c>
      <c r="K9" s="65">
        <v>32.31</v>
      </c>
      <c r="L9" s="66">
        <v>31.0320161893329</v>
      </c>
      <c r="M9" s="67">
        <v>576.980185438328</v>
      </c>
      <c r="N9" s="68">
        <v>28.981841149233</v>
      </c>
      <c r="O9" s="69">
        <v>33.9591700897143</v>
      </c>
      <c r="P9" s="70"/>
      <c r="Q9" s="70"/>
      <c r="R9" s="70"/>
      <c r="S9" s="70"/>
      <c r="T9" s="84"/>
    </row>
    <row r="10" ht="13.95" customHeight="1" spans="1:20">
      <c r="A10" s="28">
        <v>4</v>
      </c>
      <c r="B10" s="25">
        <v>14.1337623596191</v>
      </c>
      <c r="C10" s="25">
        <v>12.5188760757446</v>
      </c>
      <c r="D10" s="26">
        <v>31.7555643714948</v>
      </c>
      <c r="E10" s="27">
        <v>-44.9689000764476</v>
      </c>
      <c r="F10" s="25">
        <v>0</v>
      </c>
      <c r="G10" s="25">
        <v>51.4184989929199</v>
      </c>
      <c r="H10" s="26">
        <v>512.830970605317</v>
      </c>
      <c r="I10" s="63">
        <v>12.5752496149308</v>
      </c>
      <c r="J10" s="64">
        <v>96.016</v>
      </c>
      <c r="K10" s="65">
        <v>32.28</v>
      </c>
      <c r="L10" s="66">
        <v>31.3423495384832</v>
      </c>
      <c r="M10" s="67">
        <v>544.586534976811</v>
      </c>
      <c r="N10" s="68">
        <v>28.3304119448176</v>
      </c>
      <c r="O10" s="69">
        <v>33.7476648985144</v>
      </c>
      <c r="P10" s="70"/>
      <c r="Q10" s="70"/>
      <c r="R10" s="70"/>
      <c r="S10" s="70"/>
      <c r="T10" s="84"/>
    </row>
    <row r="11" ht="13.95" customHeight="1" spans="1:20">
      <c r="A11" s="28">
        <v>5</v>
      </c>
      <c r="B11" s="25">
        <v>9.92125225067139</v>
      </c>
      <c r="C11" s="25">
        <v>8.86917018890381</v>
      </c>
      <c r="D11" s="26">
        <v>22.3929110533282</v>
      </c>
      <c r="E11" s="27">
        <v>-9.36265331816658</v>
      </c>
      <c r="F11" s="25">
        <v>0</v>
      </c>
      <c r="G11" s="25">
        <v>48.3602638244629</v>
      </c>
      <c r="H11" s="26">
        <v>482.329152378474</v>
      </c>
      <c r="I11" s="63">
        <v>-30.5018182268427</v>
      </c>
      <c r="J11" s="64">
        <v>96.026</v>
      </c>
      <c r="K11" s="65">
        <v>0</v>
      </c>
      <c r="L11" s="66">
        <v>56.1615284549908</v>
      </c>
      <c r="M11" s="67">
        <v>504.722063431802</v>
      </c>
      <c r="N11" s="68">
        <v>53.6150277938672</v>
      </c>
      <c r="O11" s="69">
        <v>56.680290299106</v>
      </c>
      <c r="P11" s="70"/>
      <c r="Q11" s="70"/>
      <c r="R11" s="70"/>
      <c r="S11" s="70"/>
      <c r="T11" s="84"/>
    </row>
    <row r="12" ht="13.95" customHeight="1" spans="1:20">
      <c r="A12" s="28">
        <v>6</v>
      </c>
      <c r="B12" s="25">
        <v>33.7385330200195</v>
      </c>
      <c r="C12" s="25">
        <v>33.0603103637695</v>
      </c>
      <c r="D12" s="26">
        <v>79.7778582979309</v>
      </c>
      <c r="E12" s="27">
        <v>57.3849472446027</v>
      </c>
      <c r="F12" s="25">
        <v>0</v>
      </c>
      <c r="G12" s="25">
        <v>48.3640060424805</v>
      </c>
      <c r="H12" s="26">
        <v>482.366476013659</v>
      </c>
      <c r="I12" s="63">
        <v>0.0373236351849755</v>
      </c>
      <c r="J12" s="64">
        <v>0</v>
      </c>
      <c r="K12" s="65">
        <v>0</v>
      </c>
      <c r="L12" s="66">
        <v>57.4222708797877</v>
      </c>
      <c r="M12" s="67">
        <v>562.14433431159</v>
      </c>
      <c r="N12" s="68">
        <v>55.1923020687647</v>
      </c>
      <c r="O12" s="69">
        <v>58.0676069704921</v>
      </c>
      <c r="P12" s="70"/>
      <c r="Q12" s="70"/>
      <c r="R12" s="70"/>
      <c r="S12" s="70"/>
      <c r="T12" s="84"/>
    </row>
    <row r="13" ht="13.95" customHeight="1" spans="1:20">
      <c r="A13" s="28">
        <v>7</v>
      </c>
      <c r="B13" s="25">
        <v>11.6925497055054</v>
      </c>
      <c r="C13" s="25">
        <v>7.01341485977173</v>
      </c>
      <c r="D13" s="26">
        <v>22.0877948884933</v>
      </c>
      <c r="E13" s="27">
        <v>-57.6900634094376</v>
      </c>
      <c r="F13" s="25">
        <v>0</v>
      </c>
      <c r="G13" s="25">
        <v>50.1253662109375</v>
      </c>
      <c r="H13" s="26">
        <v>499.933695253173</v>
      </c>
      <c r="I13" s="63">
        <v>17.5672192395142</v>
      </c>
      <c r="J13" s="64">
        <v>128.053</v>
      </c>
      <c r="K13" s="65">
        <v>32.35</v>
      </c>
      <c r="L13" s="66">
        <v>55.5801558300766</v>
      </c>
      <c r="M13" s="67">
        <v>522.021490141667</v>
      </c>
      <c r="N13" s="68">
        <v>54.4052285482603</v>
      </c>
      <c r="O13" s="69">
        <v>57.9195487564587</v>
      </c>
      <c r="P13" s="70"/>
      <c r="Q13" s="70"/>
      <c r="R13" s="70"/>
      <c r="S13" s="70"/>
      <c r="T13" s="84"/>
    </row>
    <row r="14" ht="13.95" customHeight="1" spans="1:20">
      <c r="A14" s="28">
        <v>8</v>
      </c>
      <c r="B14" s="25">
        <v>32.0023765563965</v>
      </c>
      <c r="C14" s="25">
        <v>31.3348712921143</v>
      </c>
      <c r="D14" s="26">
        <v>75.6422994424708</v>
      </c>
      <c r="E14" s="27">
        <v>53.5545045539775</v>
      </c>
      <c r="F14" s="25">
        <v>0</v>
      </c>
      <c r="G14" s="25">
        <v>50.2936019897461</v>
      </c>
      <c r="H14" s="26">
        <v>501.611622836179</v>
      </c>
      <c r="I14" s="63">
        <v>1.67792758300533</v>
      </c>
      <c r="J14" s="64">
        <v>32.053</v>
      </c>
      <c r="K14" s="65">
        <v>32.24</v>
      </c>
      <c r="L14" s="66">
        <v>55.0454321369829</v>
      </c>
      <c r="M14" s="67">
        <v>577.253922278649</v>
      </c>
      <c r="N14" s="68">
        <v>50.9249768400804</v>
      </c>
      <c r="O14" s="69">
        <v>54.9005178729688</v>
      </c>
      <c r="P14" s="70"/>
      <c r="Q14" s="70"/>
      <c r="R14" s="70"/>
      <c r="S14" s="70"/>
      <c r="T14" s="84"/>
    </row>
    <row r="15" ht="13.95" customHeight="1" spans="1:20">
      <c r="A15" s="28">
        <v>9</v>
      </c>
      <c r="B15" s="25">
        <v>16.3928565979004</v>
      </c>
      <c r="C15" s="25">
        <v>10.5730543136597</v>
      </c>
      <c r="D15" s="26">
        <v>31.8931517258876</v>
      </c>
      <c r="E15" s="27">
        <v>-43.7491477165833</v>
      </c>
      <c r="F15" s="25">
        <v>0</v>
      </c>
      <c r="G15" s="25">
        <v>53.4553413391113</v>
      </c>
      <c r="H15" s="26">
        <v>533.14575726432</v>
      </c>
      <c r="I15" s="63">
        <v>31.5341344281414</v>
      </c>
      <c r="J15" s="64">
        <v>96.017</v>
      </c>
      <c r="K15" s="65">
        <v>32.22</v>
      </c>
      <c r="L15" s="66">
        <v>51.5819867115582</v>
      </c>
      <c r="M15" s="67">
        <v>565.038908990208</v>
      </c>
      <c r="N15" s="68">
        <v>51.3225603776529</v>
      </c>
      <c r="O15" s="69">
        <v>55.2046276850755</v>
      </c>
      <c r="P15" s="70"/>
      <c r="Q15" s="70"/>
      <c r="R15" s="70"/>
      <c r="S15" s="70"/>
      <c r="T15" s="84"/>
    </row>
    <row r="16" ht="13.95" customHeight="1" spans="1:20">
      <c r="A16" s="28">
        <v>10</v>
      </c>
      <c r="B16" s="25">
        <v>9.48397350311279</v>
      </c>
      <c r="C16" s="25">
        <v>8.49308490753174</v>
      </c>
      <c r="D16" s="26">
        <v>21.4244906032256</v>
      </c>
      <c r="E16" s="27">
        <v>-10.468661122662</v>
      </c>
      <c r="F16" s="25">
        <v>0</v>
      </c>
      <c r="G16" s="25">
        <v>53.521915435791</v>
      </c>
      <c r="H16" s="26">
        <v>533.809745114726</v>
      </c>
      <c r="I16" s="63">
        <v>0.663987850406102</v>
      </c>
      <c r="J16" s="64">
        <v>96.022</v>
      </c>
      <c r="K16" s="65">
        <v>32.35</v>
      </c>
      <c r="L16" s="66">
        <v>53.8673267277441</v>
      </c>
      <c r="M16" s="67">
        <v>555.234235717952</v>
      </c>
      <c r="N16" s="68">
        <v>51.189110908515</v>
      </c>
      <c r="O16" s="69">
        <v>54.7691593618708</v>
      </c>
      <c r="P16" s="70"/>
      <c r="Q16" s="70"/>
      <c r="R16" s="70"/>
      <c r="S16" s="70"/>
      <c r="T16" s="84"/>
    </row>
    <row r="17" ht="13.95" customHeight="1" spans="1:20">
      <c r="A17" s="28">
        <v>11</v>
      </c>
      <c r="B17" s="25">
        <v>9.08393859863281</v>
      </c>
      <c r="C17" s="25">
        <v>7.9591178894043</v>
      </c>
      <c r="D17" s="26">
        <v>20.3009379619725</v>
      </c>
      <c r="E17" s="27">
        <v>-1.12355264125307</v>
      </c>
      <c r="F17" s="25">
        <v>0</v>
      </c>
      <c r="G17" s="25">
        <v>49.5128707885742</v>
      </c>
      <c r="H17" s="26">
        <v>493.824870061969</v>
      </c>
      <c r="I17" s="63">
        <v>-39.9848750527576</v>
      </c>
      <c r="J17" s="64">
        <v>128.073</v>
      </c>
      <c r="K17" s="65">
        <v>32.03</v>
      </c>
      <c r="L17" s="66">
        <v>54.9345723059894</v>
      </c>
      <c r="M17" s="67">
        <v>514.125808023941</v>
      </c>
      <c r="N17" s="68">
        <v>51.0628759286324</v>
      </c>
      <c r="O17" s="69">
        <v>54.9566769030704</v>
      </c>
      <c r="P17" s="70"/>
      <c r="Q17" s="70"/>
      <c r="R17" s="70"/>
      <c r="S17" s="70"/>
      <c r="T17" s="84"/>
    </row>
    <row r="18" ht="13.95" customHeight="1" spans="1:20">
      <c r="A18" s="28">
        <v>12</v>
      </c>
      <c r="B18" s="25">
        <v>29.5342788696289</v>
      </c>
      <c r="C18" s="25">
        <v>28.9327259063721</v>
      </c>
      <c r="D18" s="26">
        <v>69.8266973106595</v>
      </c>
      <c r="E18" s="27">
        <v>49.525759348687</v>
      </c>
      <c r="F18" s="25">
        <v>0</v>
      </c>
      <c r="G18" s="25">
        <v>49.4969863891602</v>
      </c>
      <c r="H18" s="26">
        <v>493.666444356657</v>
      </c>
      <c r="I18" s="63">
        <v>-0.15842570531106</v>
      </c>
      <c r="J18" s="64">
        <v>0</v>
      </c>
      <c r="K18" s="65">
        <v>0</v>
      </c>
      <c r="L18" s="66">
        <v>49.3673336433759</v>
      </c>
      <c r="M18" s="67">
        <v>563.493141667317</v>
      </c>
      <c r="N18" s="68">
        <v>47.5086672689987</v>
      </c>
      <c r="O18" s="69">
        <v>50.3054510554856</v>
      </c>
      <c r="P18" s="70"/>
      <c r="Q18" s="70"/>
      <c r="R18" s="70"/>
      <c r="S18" s="70"/>
      <c r="T18" s="84"/>
    </row>
    <row r="19" ht="13.95" customHeight="1" spans="1:20">
      <c r="A19" s="28">
        <v>13</v>
      </c>
      <c r="B19" s="25">
        <v>16.5041809082031</v>
      </c>
      <c r="C19" s="25">
        <v>15.6926536560059</v>
      </c>
      <c r="D19" s="26">
        <v>38.4253953332079</v>
      </c>
      <c r="E19" s="27">
        <v>-31.4013019774515</v>
      </c>
      <c r="F19" s="25">
        <v>0</v>
      </c>
      <c r="G19" s="25">
        <v>51.6550712585449</v>
      </c>
      <c r="H19" s="26">
        <v>515.190463530528</v>
      </c>
      <c r="I19" s="63">
        <v>21.5240191738702</v>
      </c>
      <c r="J19" s="64">
        <v>87.026</v>
      </c>
      <c r="K19" s="65">
        <v>32.24</v>
      </c>
      <c r="L19" s="66">
        <v>44.9087171964186</v>
      </c>
      <c r="M19" s="67">
        <v>553.615858863736</v>
      </c>
      <c r="N19" s="68">
        <v>46.7007928521731</v>
      </c>
      <c r="O19" s="69">
        <v>49.5968555758238</v>
      </c>
      <c r="P19" s="70"/>
      <c r="Q19" s="70"/>
      <c r="R19" s="70"/>
      <c r="S19" s="70"/>
      <c r="T19" s="84"/>
    </row>
    <row r="20" ht="13.95" customHeight="1" spans="1:20">
      <c r="A20" s="28">
        <v>14</v>
      </c>
      <c r="B20" s="25">
        <v>51.6796646118164</v>
      </c>
      <c r="C20" s="25">
        <v>51.6756134033203</v>
      </c>
      <c r="D20" s="26">
        <v>123.496059504742</v>
      </c>
      <c r="E20" s="27">
        <v>85.0706641715341</v>
      </c>
      <c r="F20" s="25">
        <v>0</v>
      </c>
      <c r="G20" s="25">
        <v>48.4395332336426</v>
      </c>
      <c r="H20" s="26">
        <v>483.119759044268</v>
      </c>
      <c r="I20" s="63">
        <v>-32.0707044862596</v>
      </c>
      <c r="J20" s="64">
        <v>32.049</v>
      </c>
      <c r="K20" s="65">
        <v>31.93</v>
      </c>
      <c r="L20" s="66">
        <v>53.1189596852745</v>
      </c>
      <c r="M20" s="67">
        <v>606.61581854901</v>
      </c>
      <c r="N20" s="68">
        <v>46.2120448691181</v>
      </c>
      <c r="O20" s="69">
        <v>49.8047117639542</v>
      </c>
      <c r="P20" s="70"/>
      <c r="Q20" s="70"/>
      <c r="R20" s="70"/>
      <c r="S20" s="70"/>
      <c r="T20" s="84"/>
    </row>
    <row r="21" ht="13.95" customHeight="1" spans="1:20">
      <c r="A21" s="28">
        <v>15</v>
      </c>
      <c r="B21" s="25">
        <v>27.4073619842529</v>
      </c>
      <c r="C21" s="25">
        <v>27.07883644104</v>
      </c>
      <c r="D21" s="26">
        <v>65.0855160130064</v>
      </c>
      <c r="E21" s="27">
        <v>-58.4105434917357</v>
      </c>
      <c r="F21" s="25">
        <v>0</v>
      </c>
      <c r="G21" s="25">
        <v>48.3408126831055</v>
      </c>
      <c r="H21" s="26">
        <v>482.135153177854</v>
      </c>
      <c r="I21" s="63">
        <v>-0.984605866413972</v>
      </c>
      <c r="J21" s="64">
        <v>116.076</v>
      </c>
      <c r="K21" s="65">
        <v>31.43</v>
      </c>
      <c r="L21" s="66">
        <v>25.2508506418503</v>
      </c>
      <c r="M21" s="67">
        <v>547.22066919086</v>
      </c>
      <c r="N21" s="68">
        <v>25.5213320866032</v>
      </c>
      <c r="O21" s="69">
        <v>30.8539509597614</v>
      </c>
      <c r="P21" s="70"/>
      <c r="Q21" s="70"/>
      <c r="R21" s="70"/>
      <c r="S21" s="70"/>
      <c r="T21" s="84"/>
    </row>
    <row r="22" ht="13.95" customHeight="1" spans="1:20">
      <c r="A22" s="28">
        <v>16</v>
      </c>
      <c r="B22" s="25">
        <v>9.68438148498535</v>
      </c>
      <c r="C22" s="25">
        <v>6.68150758743286</v>
      </c>
      <c r="D22" s="26">
        <v>19.3860771153824</v>
      </c>
      <c r="E22" s="27">
        <v>-45.6994388976239</v>
      </c>
      <c r="F22" s="25">
        <v>0</v>
      </c>
      <c r="G22" s="25">
        <v>48.7801666259766</v>
      </c>
      <c r="H22" s="26">
        <v>486.517122962559</v>
      </c>
      <c r="I22" s="63">
        <v>4.38196978470489</v>
      </c>
      <c r="J22" s="64">
        <v>96.013</v>
      </c>
      <c r="K22" s="65">
        <v>31.86</v>
      </c>
      <c r="L22" s="66">
        <v>22.8355308870809</v>
      </c>
      <c r="M22" s="67">
        <v>505.903200077941</v>
      </c>
      <c r="N22" s="68">
        <v>21.2604477404467</v>
      </c>
      <c r="O22" s="69">
        <v>27.5686545656973</v>
      </c>
      <c r="P22" s="70"/>
      <c r="Q22" s="70"/>
      <c r="R22" s="70"/>
      <c r="S22" s="70"/>
      <c r="T22" s="84"/>
    </row>
    <row r="23" ht="13.95" customHeight="1" spans="1:20">
      <c r="A23" s="28">
        <v>17</v>
      </c>
      <c r="B23" s="25">
        <v>26.9277763366699</v>
      </c>
      <c r="C23" s="25">
        <v>26.3403282165527</v>
      </c>
      <c r="D23" s="26">
        <v>63.6154731143191</v>
      </c>
      <c r="E23" s="27">
        <v>44.2293959989367</v>
      </c>
      <c r="F23" s="25">
        <v>0</v>
      </c>
      <c r="G23" s="25">
        <v>48.9840431213379</v>
      </c>
      <c r="H23" s="26">
        <v>488.550519173019</v>
      </c>
      <c r="I23" s="63">
        <v>2.03339621046024</v>
      </c>
      <c r="J23" s="64">
        <v>20.045</v>
      </c>
      <c r="K23" s="65">
        <v>32.15</v>
      </c>
      <c r="L23" s="66">
        <v>34.1577922093969</v>
      </c>
      <c r="M23" s="67">
        <v>552.165992287338</v>
      </c>
      <c r="N23" s="68">
        <v>30.1250976785068</v>
      </c>
      <c r="O23" s="69">
        <v>37.0181563926672</v>
      </c>
      <c r="P23" s="70"/>
      <c r="Q23" s="70"/>
      <c r="R23" s="70"/>
      <c r="S23" s="70"/>
      <c r="T23" s="84"/>
    </row>
    <row r="24" ht="13.95" customHeight="1" spans="1:20">
      <c r="A24" s="28">
        <v>18</v>
      </c>
      <c r="B24" s="25">
        <v>31.7643184661865</v>
      </c>
      <c r="C24" s="25">
        <v>31.1227893829346</v>
      </c>
      <c r="D24" s="26">
        <v>75.1059023719717</v>
      </c>
      <c r="E24" s="27">
        <v>11.4904292576526</v>
      </c>
      <c r="F24" s="25">
        <v>0</v>
      </c>
      <c r="G24" s="25">
        <v>51.0237693786621</v>
      </c>
      <c r="H24" s="26">
        <v>508.894069000422</v>
      </c>
      <c r="I24" s="63">
        <v>20.3435498274029</v>
      </c>
      <c r="J24" s="64">
        <v>50.095</v>
      </c>
      <c r="K24" s="65">
        <v>31.89</v>
      </c>
      <c r="L24" s="66">
        <v>50.0389790850555</v>
      </c>
      <c r="M24" s="67">
        <v>583.999971372394</v>
      </c>
      <c r="N24" s="68">
        <v>48.6586209049637</v>
      </c>
      <c r="O24" s="69">
        <v>54.2320426006012</v>
      </c>
      <c r="P24" s="70"/>
      <c r="Q24" s="70"/>
      <c r="R24" s="70"/>
      <c r="S24" s="70"/>
      <c r="T24" s="85"/>
    </row>
    <row r="25" ht="13.95" customHeight="1" spans="1:20">
      <c r="A25" s="28">
        <v>19</v>
      </c>
      <c r="B25" s="25">
        <v>10.7370662689209</v>
      </c>
      <c r="C25" s="25">
        <v>5.40402173995972</v>
      </c>
      <c r="D25" s="26">
        <v>18.9862821705653</v>
      </c>
      <c r="E25" s="27">
        <v>-56.1196202014063</v>
      </c>
      <c r="F25" s="25">
        <v>0</v>
      </c>
      <c r="G25" s="25">
        <v>55.2681617736816</v>
      </c>
      <c r="H25" s="26">
        <v>551.226224045776</v>
      </c>
      <c r="I25" s="63">
        <v>42.3321550453544</v>
      </c>
      <c r="J25" s="64">
        <v>96.016</v>
      </c>
      <c r="K25" s="65">
        <v>31.91</v>
      </c>
      <c r="L25" s="66">
        <v>50.3185348439481</v>
      </c>
      <c r="M25" s="67">
        <v>570.212506216342</v>
      </c>
      <c r="N25" s="68">
        <v>50.3451660653918</v>
      </c>
      <c r="O25" s="69">
        <v>55.2662173618863</v>
      </c>
      <c r="P25" s="70"/>
      <c r="Q25" s="70"/>
      <c r="R25" s="70"/>
      <c r="S25" s="70"/>
      <c r="T25" s="85"/>
    </row>
    <row r="26" ht="13.95" customHeight="1" spans="1:20">
      <c r="A26" s="28">
        <v>20</v>
      </c>
      <c r="B26" s="25">
        <v>8.95191097259521</v>
      </c>
      <c r="C26" s="25">
        <v>8.49052715301514</v>
      </c>
      <c r="D26" s="26">
        <v>20.815498650116</v>
      </c>
      <c r="E26" s="27">
        <v>1.82921647955069</v>
      </c>
      <c r="F26" s="25">
        <v>0</v>
      </c>
      <c r="G26" s="25">
        <v>52.6916427612305</v>
      </c>
      <c r="H26" s="26">
        <v>525.528882197654</v>
      </c>
      <c r="I26" s="63">
        <v>-25.6973418481221</v>
      </c>
      <c r="J26" s="64">
        <v>96.027</v>
      </c>
      <c r="K26" s="65">
        <v>32.16</v>
      </c>
      <c r="L26" s="66">
        <v>39.9988746314286</v>
      </c>
      <c r="M26" s="67">
        <v>546.34438084777</v>
      </c>
      <c r="N26" s="68">
        <v>37.5314297525779</v>
      </c>
      <c r="O26" s="69">
        <v>42.4879436529281</v>
      </c>
      <c r="P26" s="70"/>
      <c r="Q26" s="70"/>
      <c r="R26" s="70"/>
      <c r="S26" s="70"/>
      <c r="T26" s="84"/>
    </row>
    <row r="27" ht="13.95" customHeight="1" spans="1:20">
      <c r="A27" s="28">
        <v>21</v>
      </c>
      <c r="B27" s="25">
        <v>15.4585771560669</v>
      </c>
      <c r="C27" s="25">
        <v>14.9947643280029</v>
      </c>
      <c r="D27" s="26">
        <v>36.3617209602275</v>
      </c>
      <c r="E27" s="27">
        <v>15.5462223101115</v>
      </c>
      <c r="F27" s="25">
        <v>0</v>
      </c>
      <c r="G27" s="25">
        <v>52.6310882568359</v>
      </c>
      <c r="H27" s="26">
        <v>524.924931754304</v>
      </c>
      <c r="I27" s="63">
        <v>-0.603950443350072</v>
      </c>
      <c r="J27" s="64">
        <v>52.108</v>
      </c>
      <c r="K27" s="65">
        <v>31.87</v>
      </c>
      <c r="L27" s="66">
        <v>35.1802718667614</v>
      </c>
      <c r="M27" s="67">
        <v>561.286652714532</v>
      </c>
      <c r="N27" s="68">
        <v>34.7370305669974</v>
      </c>
      <c r="O27" s="69">
        <v>40.3868380466543</v>
      </c>
      <c r="P27" s="70"/>
      <c r="Q27" s="70"/>
      <c r="R27" s="70"/>
      <c r="S27" s="70"/>
      <c r="T27" s="84"/>
    </row>
    <row r="28" ht="13.95" customHeight="1" spans="1:20">
      <c r="A28" s="28">
        <v>22</v>
      </c>
      <c r="B28" s="25">
        <v>9.48462104797363</v>
      </c>
      <c r="C28" s="25">
        <v>8.76292324066162</v>
      </c>
      <c r="D28" s="26">
        <v>21.7628417022671</v>
      </c>
      <c r="E28" s="27">
        <v>-14.5988792579604</v>
      </c>
      <c r="F28" s="25">
        <v>0</v>
      </c>
      <c r="G28" s="25">
        <v>51.9768371582031</v>
      </c>
      <c r="H28" s="26">
        <v>518.399649365613</v>
      </c>
      <c r="I28" s="63">
        <v>-6.52528238869161</v>
      </c>
      <c r="J28" s="64">
        <v>96.023</v>
      </c>
      <c r="K28" s="65">
        <v>32.08</v>
      </c>
      <c r="L28" s="66">
        <v>42.818838353348</v>
      </c>
      <c r="M28" s="67">
        <v>540.16249106788</v>
      </c>
      <c r="N28" s="68">
        <v>42.1929938907698</v>
      </c>
      <c r="O28" s="69">
        <v>47.214865992382</v>
      </c>
      <c r="P28" s="70"/>
      <c r="Q28" s="70"/>
      <c r="R28" s="70"/>
      <c r="S28" s="70"/>
      <c r="T28" s="84"/>
    </row>
    <row r="29" ht="13.95" customHeight="1" spans="1:20">
      <c r="A29" s="28">
        <v>23</v>
      </c>
      <c r="B29" s="25">
        <v>7.24179458618164</v>
      </c>
      <c r="C29" s="25">
        <v>6.81072854995728</v>
      </c>
      <c r="D29" s="26">
        <v>16.766692328544</v>
      </c>
      <c r="E29" s="27">
        <v>-4.99614937372311</v>
      </c>
      <c r="F29" s="25">
        <v>0</v>
      </c>
      <c r="G29" s="25">
        <v>49.8936080932617</v>
      </c>
      <c r="H29" s="26">
        <v>497.622217034999</v>
      </c>
      <c r="I29" s="63">
        <v>-20.7774323306135</v>
      </c>
      <c r="J29" s="64">
        <v>96.024</v>
      </c>
      <c r="K29" s="65">
        <v>32.12</v>
      </c>
      <c r="L29" s="66">
        <v>38.1304182956634</v>
      </c>
      <c r="M29" s="67">
        <v>514.388909363543</v>
      </c>
      <c r="N29" s="68">
        <v>35.8848774522725</v>
      </c>
      <c r="O29" s="69">
        <v>40.7361049633782</v>
      </c>
      <c r="P29" s="70"/>
      <c r="Q29" s="70"/>
      <c r="R29" s="70"/>
      <c r="S29" s="70"/>
      <c r="T29" s="84"/>
    </row>
    <row r="30" ht="13.95" customHeight="1" spans="1:20">
      <c r="A30" s="28">
        <v>24</v>
      </c>
      <c r="B30" s="25">
        <v>30.5843677520752</v>
      </c>
      <c r="C30" s="25">
        <v>30.2170467376709</v>
      </c>
      <c r="D30" s="26">
        <v>72.6292042574544</v>
      </c>
      <c r="E30" s="27">
        <v>55.8625119289104</v>
      </c>
      <c r="F30" s="25">
        <v>0</v>
      </c>
      <c r="G30" s="25">
        <v>49.9421691894531</v>
      </c>
      <c r="H30" s="26">
        <v>498.106549222466</v>
      </c>
      <c r="I30" s="63">
        <v>0.484332187466805</v>
      </c>
      <c r="J30" s="64">
        <v>0</v>
      </c>
      <c r="K30" s="65">
        <v>32.33</v>
      </c>
      <c r="L30" s="66">
        <v>24.0168441163772</v>
      </c>
      <c r="M30" s="67">
        <v>570.73575347992</v>
      </c>
      <c r="N30" s="68">
        <v>21.4623172463351</v>
      </c>
      <c r="O30" s="69">
        <v>28.7797497910278</v>
      </c>
      <c r="P30" s="70"/>
      <c r="Q30" s="70"/>
      <c r="R30" s="70"/>
      <c r="S30" s="70"/>
      <c r="T30" s="84"/>
    </row>
    <row r="31" ht="13.95" customHeight="1" spans="1:20">
      <c r="A31" s="28">
        <v>25</v>
      </c>
      <c r="B31" s="25">
        <v>7.23246622085571</v>
      </c>
      <c r="C31" s="25">
        <v>6.91043996810913</v>
      </c>
      <c r="D31" s="26">
        <v>16.8808273154228</v>
      </c>
      <c r="E31" s="27">
        <v>-55.7483769420316</v>
      </c>
      <c r="F31" s="25">
        <v>0</v>
      </c>
      <c r="G31" s="25">
        <v>51.3856353759766</v>
      </c>
      <c r="H31" s="26">
        <v>512.503199843728</v>
      </c>
      <c r="I31" s="63">
        <v>14.3966506212618</v>
      </c>
      <c r="J31" s="64">
        <v>96.023</v>
      </c>
      <c r="K31" s="65">
        <v>32.34</v>
      </c>
      <c r="L31" s="66">
        <v>22.3312736792301</v>
      </c>
      <c r="M31" s="67">
        <v>529.38402715915</v>
      </c>
      <c r="N31" s="68">
        <v>21.5564388369077</v>
      </c>
      <c r="O31" s="69">
        <v>28.7207413379803</v>
      </c>
      <c r="P31" s="70"/>
      <c r="Q31" s="70"/>
      <c r="R31" s="70"/>
      <c r="S31" s="70"/>
      <c r="T31" s="84"/>
    </row>
    <row r="32" ht="13.95" customHeight="1" spans="1:20">
      <c r="A32" s="28">
        <v>26</v>
      </c>
      <c r="B32" s="25">
        <v>17.2452735900879</v>
      </c>
      <c r="C32" s="25">
        <v>16.9076347351074</v>
      </c>
      <c r="D32" s="26">
        <v>40.7893318355629</v>
      </c>
      <c r="E32" s="27">
        <v>23.9085045201401</v>
      </c>
      <c r="F32" s="25">
        <v>0</v>
      </c>
      <c r="G32" s="25">
        <v>51.1499176025391</v>
      </c>
      <c r="H32" s="26">
        <v>510.152229338783</v>
      </c>
      <c r="I32" s="63">
        <v>-2.3509705049446</v>
      </c>
      <c r="J32" s="64">
        <v>0</v>
      </c>
      <c r="K32" s="65">
        <v>0</v>
      </c>
      <c r="L32" s="66">
        <v>21.5575340151955</v>
      </c>
      <c r="M32" s="67">
        <v>550.941561174346</v>
      </c>
      <c r="N32" s="68">
        <v>22.6702714078053</v>
      </c>
      <c r="O32" s="69">
        <v>29.4932301313781</v>
      </c>
      <c r="P32" s="70"/>
      <c r="Q32" s="70"/>
      <c r="R32" s="70"/>
      <c r="S32" s="70"/>
      <c r="T32" s="84"/>
    </row>
    <row r="33" ht="13.95" customHeight="1" spans="1:20">
      <c r="A33" s="28">
        <v>27</v>
      </c>
      <c r="B33" s="25">
        <v>11.9481191635132</v>
      </c>
      <c r="C33" s="25">
        <v>11.6223011016846</v>
      </c>
      <c r="D33" s="26">
        <v>28.1452827752988</v>
      </c>
      <c r="E33" s="27">
        <v>-12.6440490602641</v>
      </c>
      <c r="F33" s="25">
        <v>0</v>
      </c>
      <c r="G33" s="25">
        <v>51.1739883422852</v>
      </c>
      <c r="H33" s="26">
        <v>510.392302873969</v>
      </c>
      <c r="I33" s="63">
        <v>0.240073535185786</v>
      </c>
      <c r="J33" s="64">
        <v>70.098</v>
      </c>
      <c r="K33" s="65">
        <v>32.4</v>
      </c>
      <c r="L33" s="66">
        <v>25.2940244749217</v>
      </c>
      <c r="M33" s="67">
        <v>538.537585649268</v>
      </c>
      <c r="N33" s="68">
        <v>24.8714955761586</v>
      </c>
      <c r="O33" s="69">
        <v>31.2160292316272</v>
      </c>
      <c r="P33" s="70"/>
      <c r="Q33" s="70"/>
      <c r="R33" s="70"/>
      <c r="S33" s="70"/>
      <c r="T33" s="84"/>
    </row>
    <row r="34" ht="13.95" customHeight="1" spans="1:20">
      <c r="A34" s="28">
        <v>28</v>
      </c>
      <c r="B34" s="25">
        <v>13.9595499038696</v>
      </c>
      <c r="C34" s="25">
        <v>13.3379306793213</v>
      </c>
      <c r="D34" s="26">
        <v>32.5819880004922</v>
      </c>
      <c r="E34" s="27">
        <v>4.43670522519342</v>
      </c>
      <c r="F34" s="25">
        <v>0</v>
      </c>
      <c r="G34" s="25">
        <v>51.1001586914063</v>
      </c>
      <c r="H34" s="26">
        <v>509.655950544336</v>
      </c>
      <c r="I34" s="63">
        <v>-0.736352329633235</v>
      </c>
      <c r="J34" s="64">
        <v>70.098</v>
      </c>
      <c r="K34" s="65">
        <v>32.3</v>
      </c>
      <c r="L34" s="66">
        <v>41.4983528955602</v>
      </c>
      <c r="M34" s="67">
        <v>542.237938544828</v>
      </c>
      <c r="N34" s="68">
        <v>41.305886582436</v>
      </c>
      <c r="O34" s="69">
        <v>46.5109645617807</v>
      </c>
      <c r="P34" s="70"/>
      <c r="Q34" s="70"/>
      <c r="R34" s="70"/>
      <c r="S34" s="70"/>
      <c r="T34" s="84"/>
    </row>
    <row r="35" ht="13.95" customHeight="1" spans="1:20">
      <c r="A35" s="28">
        <v>29</v>
      </c>
      <c r="B35" s="25">
        <v>16.3730449676514</v>
      </c>
      <c r="C35" s="25">
        <v>15.6915302276611</v>
      </c>
      <c r="D35" s="26">
        <v>38.2746819568764</v>
      </c>
      <c r="E35" s="27">
        <v>5.69269395638424</v>
      </c>
      <c r="F35" s="25">
        <v>0</v>
      </c>
      <c r="G35" s="25">
        <v>51.1962623596191</v>
      </c>
      <c r="H35" s="26">
        <v>510.614456498684</v>
      </c>
      <c r="I35" s="63">
        <v>0.95850595434797</v>
      </c>
      <c r="J35" s="64">
        <v>76.098</v>
      </c>
      <c r="K35" s="65">
        <v>32.24</v>
      </c>
      <c r="L35" s="66">
        <v>50.5091999107322</v>
      </c>
      <c r="M35" s="67">
        <v>548.88913845556</v>
      </c>
      <c r="N35" s="68">
        <v>48.5512165020047</v>
      </c>
      <c r="O35" s="69">
        <v>50.8797735984861</v>
      </c>
      <c r="P35" s="70"/>
      <c r="Q35" s="70"/>
      <c r="R35" s="70"/>
      <c r="S35" s="70"/>
      <c r="T35" s="84"/>
    </row>
    <row r="36" ht="13.95" customHeight="1" spans="1:20">
      <c r="A36" s="28">
        <v>30</v>
      </c>
      <c r="B36" s="25">
        <v>31.6792736053467</v>
      </c>
      <c r="C36" s="25">
        <v>30.8495769500732</v>
      </c>
      <c r="D36" s="26">
        <v>74.6672372350809</v>
      </c>
      <c r="E36" s="27">
        <v>36.3925552782045</v>
      </c>
      <c r="F36" s="25">
        <v>0</v>
      </c>
      <c r="G36" s="25">
        <v>51.2639045715332</v>
      </c>
      <c r="H36" s="26">
        <v>511.289097374423</v>
      </c>
      <c r="I36" s="63">
        <v>0.674640875739158</v>
      </c>
      <c r="J36" s="64">
        <v>20.05</v>
      </c>
      <c r="K36" s="65">
        <v>0</v>
      </c>
      <c r="L36" s="66">
        <v>57.1171961539436</v>
      </c>
      <c r="M36" s="67">
        <v>585.956334609504</v>
      </c>
      <c r="N36" s="68">
        <v>54.6987829063777</v>
      </c>
      <c r="O36" s="69">
        <v>56.5956446292806</v>
      </c>
      <c r="P36" s="70"/>
      <c r="Q36" s="70"/>
      <c r="R36" s="70"/>
      <c r="S36" s="70"/>
      <c r="T36" s="84"/>
    </row>
    <row r="37" ht="13.95" customHeight="1" spans="1:20">
      <c r="A37" s="28">
        <v>31</v>
      </c>
      <c r="B37" s="25">
        <v>31.6792736053467</v>
      </c>
      <c r="C37" s="25">
        <v>30.8495769500732</v>
      </c>
      <c r="D37" s="26">
        <v>74.6672372350809</v>
      </c>
      <c r="E37" s="27">
        <v>36.3925552782045</v>
      </c>
      <c r="F37" s="25">
        <v>0</v>
      </c>
      <c r="G37" s="25">
        <v>51.2639045715332</v>
      </c>
      <c r="H37" s="26">
        <v>511.289097374423</v>
      </c>
      <c r="I37" s="63">
        <v>0.674640875739158</v>
      </c>
      <c r="J37" s="64">
        <v>20.05</v>
      </c>
      <c r="K37" s="65">
        <v>0</v>
      </c>
      <c r="L37" s="66">
        <v>57.1171961539436</v>
      </c>
      <c r="M37" s="67">
        <v>585.956334609504</v>
      </c>
      <c r="N37" s="68">
        <v>54.6987829063777</v>
      </c>
      <c r="O37" s="69">
        <v>56.5956446292806</v>
      </c>
      <c r="P37" s="70"/>
      <c r="Q37" s="70"/>
      <c r="R37" s="70"/>
      <c r="S37" s="70"/>
      <c r="T37" s="84"/>
    </row>
    <row r="38" spans="1:15">
      <c r="A38" s="29" t="s">
        <v>71</v>
      </c>
      <c r="B38" s="30"/>
      <c r="C38" s="30"/>
      <c r="D38" s="30">
        <f>+D6+E38</f>
        <v>111.059792513286</v>
      </c>
      <c r="E38" s="31">
        <f>SUM(E7:E37)</f>
        <v>93.9316139546005</v>
      </c>
      <c r="F38" s="30"/>
      <c r="G38" s="30"/>
      <c r="H38" s="30">
        <f>+H6+I38</f>
        <v>511.963738250162</v>
      </c>
      <c r="I38" s="31">
        <f t="shared" ref="I38:L38" si="0">SUM(I7:I37)</f>
        <v>2.10203213082071</v>
      </c>
      <c r="J38" s="71">
        <f t="shared" si="0"/>
        <v>2010.302</v>
      </c>
      <c r="K38" s="72">
        <f t="shared" si="0"/>
        <v>803.41</v>
      </c>
      <c r="L38" s="73">
        <f t="shared" si="0"/>
        <v>1302.92564608542</v>
      </c>
      <c r="M38" s="73">
        <f>D38+H38</f>
        <v>623.023530763447</v>
      </c>
      <c r="N38" s="74"/>
      <c r="O38" s="75"/>
    </row>
    <row r="39" spans="1:15">
      <c r="A39" s="32"/>
      <c r="B39" s="33"/>
      <c r="C39" s="33"/>
      <c r="D39" s="33"/>
      <c r="E39" s="34"/>
      <c r="F39" s="33"/>
      <c r="G39" s="33"/>
      <c r="H39" s="35"/>
      <c r="I39" s="34"/>
      <c r="J39" s="34"/>
      <c r="K39" s="35"/>
      <c r="L39" s="35"/>
      <c r="M39" s="76"/>
      <c r="N39" s="77"/>
      <c r="O39" s="78"/>
    </row>
    <row r="40" spans="1:15">
      <c r="A40" s="32"/>
      <c r="B40" s="36"/>
      <c r="C40" s="37" t="s">
        <v>72</v>
      </c>
      <c r="D40" s="38">
        <f>IF(B7="","",D38+H38)</f>
        <v>623.023530763447</v>
      </c>
      <c r="E40" s="39" t="s">
        <v>8</v>
      </c>
      <c r="F40" s="36"/>
      <c r="G40" s="36"/>
      <c r="H40" s="36"/>
      <c r="I40" s="36"/>
      <c r="J40" s="79">
        <f>J38*1000/1.9</f>
        <v>1058053.68421053</v>
      </c>
      <c r="K40" s="79">
        <f t="shared" ref="K40:M40" si="1">K38*1000/1.9</f>
        <v>422847.368421053</v>
      </c>
      <c r="L40" s="79">
        <f t="shared" si="1"/>
        <v>685750.340044959</v>
      </c>
      <c r="M40" s="79">
        <f t="shared" si="1"/>
        <v>327907.121454446</v>
      </c>
      <c r="N40" s="77"/>
      <c r="O40" s="78"/>
    </row>
    <row r="41" ht="15.15" spans="1:15">
      <c r="A41" s="40"/>
      <c r="B41" s="41"/>
      <c r="C41" s="41"/>
      <c r="D41" s="41"/>
      <c r="E41" s="41"/>
      <c r="F41" s="42"/>
      <c r="G41" s="41"/>
      <c r="H41" s="43"/>
      <c r="I41" s="41" t="s">
        <v>73</v>
      </c>
      <c r="J41" s="80">
        <f>J38*1000</f>
        <v>2010302</v>
      </c>
      <c r="K41" s="81"/>
      <c r="L41" s="81"/>
      <c r="M41" s="81"/>
      <c r="N41" s="82"/>
      <c r="O41" s="83"/>
    </row>
  </sheetData>
  <mergeCells count="4">
    <mergeCell ref="B3:E3"/>
    <mergeCell ref="B4:E4"/>
    <mergeCell ref="F4:I4"/>
    <mergeCell ref="N4:O4"/>
  </mergeCells>
  <conditionalFormatting sqref="D40">
    <cfRule type="cellIs" dxfId="0" priority="1" operator="lessThan">
      <formula>240</formula>
    </cfRule>
    <cfRule type="iconSet" priority="2">
      <iconSet iconSet="4TrafficLights" reverse="1">
        <cfvo type="percent" val="0"/>
        <cfvo type="num" val="2400"/>
        <cfvo type="num" val="2700"/>
        <cfvo type="num" val="3000"/>
      </iconSet>
    </cfRule>
  </conditionalFormatting>
  <pageMargins left="0.7" right="0.7" top="0.75" bottom="0.75" header="0.3" footer="0.3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10" defaultRowHeight="14.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Marsulex Inc.</Company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Raymond</dc:creator>
  <cp:lastModifiedBy>cbodie</cp:lastModifiedBy>
  <dcterms:created xsi:type="dcterms:W3CDTF">2009-11-30T14:25:00Z</dcterms:created>
  <cp:lastPrinted>2020-02-03T16:48:00Z</cp:lastPrinted>
  <dcterms:modified xsi:type="dcterms:W3CDTF">2021-01-06T23:50:57Z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