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s_okToPublish" sheetId="1" r:id="rId4"/>
  </sheets>
  <definedNames/>
  <calcPr/>
  <extLst>
    <ext uri="GoogleSheetsCustomDataVersion1">
      <go:sheetsCustomData xmlns:go="http://customooxmlschemas.google.com/" r:id="rId5" roundtripDataSignature="AMtx7mixVmrh+yzjlGRfxW86jScqi8MI8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">
      <text>
        <t xml:space="preserve">======
ID#AAAAhAkp5Ic
Carles Bosch Pinol    (2022-11-09 09:20:13)
only if multiple machines were operated in parallel, truly benefitting cruise rate / throughput</t>
      </text>
    </comment>
  </commentList>
  <extLst>
    <ext uri="GoogleSheetsCustomDataVersion1">
      <go:sheetsCustomData xmlns:go="http://customooxmlschemas.google.com/" r:id="rId1" roundtripDataSignature="AMtx7mgIm6JMbeAQNEapdOX37taFNuwmug=="/>
    </ext>
  </extLst>
</comments>
</file>

<file path=xl/sharedStrings.xml><?xml version="1.0" encoding="utf-8"?>
<sst xmlns="http://schemas.openxmlformats.org/spreadsheetml/2006/main" count="668" uniqueCount="222">
  <si>
    <t>mapName</t>
  </si>
  <si>
    <t>mapID</t>
  </si>
  <si>
    <t>released_year</t>
  </si>
  <si>
    <t>map_comment</t>
  </si>
  <si>
    <t>doi</t>
  </si>
  <si>
    <t>img_tech</t>
  </si>
  <si>
    <t>n_machines_involved</t>
  </si>
  <si>
    <t>n_machines_parallel</t>
  </si>
  <si>
    <t>species</t>
  </si>
  <si>
    <t>dev</t>
  </si>
  <si>
    <t>organ</t>
  </si>
  <si>
    <t>region</t>
  </si>
  <si>
    <t>fov_x_um</t>
  </si>
  <si>
    <t>fov_y_um</t>
  </si>
  <si>
    <t>fov_z_um</t>
  </si>
  <si>
    <t>fov_mm3</t>
  </si>
  <si>
    <t>vx_x_nm</t>
  </si>
  <si>
    <t>vx_y_nm</t>
  </si>
  <si>
    <t>vx_z_nm</t>
  </si>
  <si>
    <t>vx_avg_nm</t>
  </si>
  <si>
    <t>dsSize_nVx</t>
  </si>
  <si>
    <t>dsSize_TB</t>
  </si>
  <si>
    <t>DT</t>
  </si>
  <si>
    <t>imagingRate</t>
  </si>
  <si>
    <t>imagingRate_perMachine</t>
  </si>
  <si>
    <t>N/A</t>
  </si>
  <si>
    <t>year</t>
  </si>
  <si>
    <t>units</t>
  </si>
  <si>
    <t>um</t>
  </si>
  <si>
    <t>um^3</t>
  </si>
  <si>
    <t>nm</t>
  </si>
  <si>
    <t>nVx</t>
  </si>
  <si>
    <t>TB</t>
  </si>
  <si>
    <t>µs/px</t>
  </si>
  <si>
    <t>MHz</t>
  </si>
  <si>
    <t>mouseRetina</t>
  </si>
  <si>
    <t>E2198</t>
  </si>
  <si>
    <t>Briggman 2011</t>
  </si>
  <si>
    <t>https://doi.org/10.1038/nature09818</t>
  </si>
  <si>
    <t>SBF - SEM</t>
  </si>
  <si>
    <t>mouse</t>
  </si>
  <si>
    <t>adult</t>
  </si>
  <si>
    <t>eye</t>
  </si>
  <si>
    <t>retina</t>
  </si>
  <si>
    <t>Kim 2014</t>
  </si>
  <si>
    <t>doi:/10.1038/nature13240</t>
  </si>
  <si>
    <t>rabbitRetina</t>
  </si>
  <si>
    <t>E1088</t>
  </si>
  <si>
    <t>Helmstaedter 2011</t>
  </si>
  <si>
    <t>doi:10.1038/nn.2868</t>
  </si>
  <si>
    <t>rabbit</t>
  </si>
  <si>
    <t>E2006</t>
  </si>
  <si>
    <t>k0563 (also referred to as ek563)</t>
  </si>
  <si>
    <t>mouseCortex</t>
  </si>
  <si>
    <t>--</t>
  </si>
  <si>
    <t>Bock 2011</t>
  </si>
  <si>
    <t>doi:10.1038/nature09802</t>
  </si>
  <si>
    <t>ss - TEMCA</t>
  </si>
  <si>
    <t>brain</t>
  </si>
  <si>
    <t>cortex</t>
  </si>
  <si>
    <t>stainingTest</t>
  </si>
  <si>
    <t>Hua 2015</t>
  </si>
  <si>
    <t>10.1038/ncomms8923</t>
  </si>
  <si>
    <t>K0725</t>
  </si>
  <si>
    <t>Ding 2016</t>
  </si>
  <si>
    <t>doi:10.1038/nature18609</t>
  </si>
  <si>
    <t>zebrafishOB_adult</t>
  </si>
  <si>
    <t>Wanner 2016</t>
  </si>
  <si>
    <t>doi:10.1038/nn.4290</t>
  </si>
  <si>
    <t>zebrafish</t>
  </si>
  <si>
    <t>OB</t>
  </si>
  <si>
    <t>zebrafishOB_larva</t>
  </si>
  <si>
    <t>larva</t>
  </si>
  <si>
    <t>Allen-Lee 2016</t>
  </si>
  <si>
    <t>doi:10.1038/nature17192</t>
  </si>
  <si>
    <t>flyBrain_larva</t>
  </si>
  <si>
    <t>acardona_0111_8</t>
  </si>
  <si>
    <t>Ohyama 2015</t>
  </si>
  <si>
    <t>doi:10.1038/nature14297</t>
  </si>
  <si>
    <t>ss - TEM</t>
  </si>
  <si>
    <t>fly</t>
  </si>
  <si>
    <t>undisclosed</t>
  </si>
  <si>
    <t>acardona_abd1_5</t>
  </si>
  <si>
    <t>gut</t>
  </si>
  <si>
    <t>abdomen</t>
  </si>
  <si>
    <t>flyBrain_adult</t>
  </si>
  <si>
    <t>Zheng 2018</t>
  </si>
  <si>
    <t>https://doi.org/10.1016/j.cell.2018.06.019</t>
  </si>
  <si>
    <t>mouseL4</t>
  </si>
  <si>
    <t>2012-09-28_ex145_07x2_new2</t>
  </si>
  <si>
    <t>Berning 2015</t>
  </si>
  <si>
    <t>http://dx.doi.org/10.1016/j.neuron.2015.09.003</t>
  </si>
  <si>
    <t>kasthuri11</t>
  </si>
  <si>
    <t>Kasthuri 2015</t>
  </si>
  <si>
    <t>http://dx.doi.org/10.1016/j.cell.2015.06.054</t>
  </si>
  <si>
    <t>ATUM - SEM</t>
  </si>
  <si>
    <t>zebrafishBrain_larva</t>
  </si>
  <si>
    <t>160515_SWiFT_60nmpx</t>
  </si>
  <si>
    <t>Hildebrand 2017</t>
  </si>
  <si>
    <t>doi:10.1038/nature22356</t>
  </si>
  <si>
    <t>flyBrain_mb</t>
  </si>
  <si>
    <t>Takemura 2017</t>
  </si>
  <si>
    <t>doi:10.7554/eLife.26975</t>
  </si>
  <si>
    <t>FIB - SEM</t>
  </si>
  <si>
    <t>mushroom body</t>
  </si>
  <si>
    <t>flyBrain_antennaLobe</t>
  </si>
  <si>
    <t>Tobin 2017</t>
  </si>
  <si>
    <t>DOI: 10.7554/eLife.24838</t>
  </si>
  <si>
    <t>antennaLobe</t>
  </si>
  <si>
    <t>flyBrain_medulla</t>
  </si>
  <si>
    <t>Takemura 2013</t>
  </si>
  <si>
    <t>doi:10.1038/nature12450</t>
  </si>
  <si>
    <t>medulla</t>
  </si>
  <si>
    <t>Takemura 2015</t>
  </si>
  <si>
    <t>www.pnas.org/cgi/doi/10.1073/pnas.1509820112</t>
  </si>
  <si>
    <t>nematode</t>
  </si>
  <si>
    <t>Bumbarger13</t>
  </si>
  <si>
    <t>Bumbarger 2013</t>
  </si>
  <si>
    <t>http://dx.doi.org/10.1016/j.cell.2012.12.013</t>
  </si>
  <si>
    <t>pharynx</t>
  </si>
  <si>
    <t>mouseBarrelCx_P5</t>
  </si>
  <si>
    <t>P5_L4_reviewMode_v04_06-01-2021</t>
  </si>
  <si>
    <t>Gour 2020</t>
  </si>
  <si>
    <t>https://www.science.org/doi/10.1126/science.abb4534</t>
  </si>
  <si>
    <t>young</t>
  </si>
  <si>
    <t>mouseBarrelCx_P7</t>
  </si>
  <si>
    <t>P7_L4_AG_27-05-2017_v1</t>
  </si>
  <si>
    <t>mouseBarrelCx_P9</t>
  </si>
  <si>
    <t>AG_P9_L4_30-06-2016</t>
  </si>
  <si>
    <t>mouseBarrelCx_P14</t>
  </si>
  <si>
    <t>P14_L4_AG_15-09-2015</t>
  </si>
  <si>
    <t>humanCortex</t>
  </si>
  <si>
    <t>H5</t>
  </si>
  <si>
    <t>Loomba 2022</t>
  </si>
  <si>
    <t>https://doi.org/10.1126/science.abo0924</t>
  </si>
  <si>
    <t>human</t>
  </si>
  <si>
    <t>H6</t>
  </si>
  <si>
    <t>macaqueCortex</t>
  </si>
  <si>
    <t>S1</t>
  </si>
  <si>
    <t>macaque</t>
  </si>
  <si>
    <t>STG</t>
  </si>
  <si>
    <t>PPC</t>
  </si>
  <si>
    <t>ACC</t>
  </si>
  <si>
    <t>V2</t>
  </si>
  <si>
    <t>A2</t>
  </si>
  <si>
    <t>PPC-2</t>
  </si>
  <si>
    <t>H5 (mSEM)</t>
  </si>
  <si>
    <t>ATUM - mSEM</t>
  </si>
  <si>
    <t>H5_ext</t>
  </si>
  <si>
    <t>flyBrain_hemibrain</t>
  </si>
  <si>
    <t>hemibrain</t>
  </si>
  <si>
    <t>Scheffer 2020</t>
  </si>
  <si>
    <t>https://doi.org/10.7554/eLife.57443</t>
  </si>
  <si>
    <t>mouseOBcolumn</t>
  </si>
  <si>
    <t>C525b</t>
  </si>
  <si>
    <t>Bosch 2022</t>
  </si>
  <si>
    <t>https://doi.org/10.1038/s41467-022-30199-6</t>
  </si>
  <si>
    <t>Turner 2022</t>
  </si>
  <si>
    <t>https://doi.org/10.1016/j.cell.2022.01.023</t>
  </si>
  <si>
    <t>MICrONS 2021</t>
  </si>
  <si>
    <t>https://doi.org/10.1101/2021.07.28.454025</t>
  </si>
  <si>
    <t>GridTape - autoTEM</t>
  </si>
  <si>
    <t>Shapson-Coe 2021</t>
  </si>
  <si>
    <t>https://doi.org/10.1101/2021.05.29.446289</t>
  </si>
  <si>
    <t>flyNerveCord</t>
  </si>
  <si>
    <t>Phelps 2021</t>
  </si>
  <si>
    <t>https://doi.org/10.1016/j.cell.2020.12.013</t>
  </si>
  <si>
    <t>GridTape - TEMCA</t>
  </si>
  <si>
    <t>nerveCord</t>
  </si>
  <si>
    <t>White 1986</t>
  </si>
  <si>
    <t>http://www.jstor.org/stable/2990196?origin=JSTOR-pdf</t>
  </si>
  <si>
    <t>organism</t>
  </si>
  <si>
    <t>cells_FIBSEM</t>
  </si>
  <si>
    <t>Hoffman 2020</t>
  </si>
  <si>
    <t>DOI: 10.1126/science.aaz5357</t>
  </si>
  <si>
    <t>cells</t>
  </si>
  <si>
    <t>jrc_hela-21</t>
  </si>
  <si>
    <t>Weigel 2021</t>
  </si>
  <si>
    <t>https://doi.org/10.1016/j.cell.2021.03.035</t>
  </si>
  <si>
    <t>jrc_hela-22</t>
  </si>
  <si>
    <t>jrc_hela-bfa</t>
  </si>
  <si>
    <t>jrc_hela-h89-1</t>
  </si>
  <si>
    <t>jrc_hela-h89-2</t>
  </si>
  <si>
    <t>jrc_hela-1</t>
  </si>
  <si>
    <t>jrc-hela-2</t>
  </si>
  <si>
    <t>jrc-hela-3</t>
  </si>
  <si>
    <t>mouse_cochlea</t>
  </si>
  <si>
    <t>Hua 2021 cochlea</t>
  </si>
  <si>
    <t>https://doi.org/10.1016/j.celrep.2020.108551</t>
  </si>
  <si>
    <t>cochlea</t>
  </si>
  <si>
    <t>mouse_glomerulus</t>
  </si>
  <si>
    <t>C047_01a-10_roi01</t>
  </si>
  <si>
    <t>Schwartz 2018</t>
  </si>
  <si>
    <t>DOI: 10.1038/s41467-017-02560-7</t>
  </si>
  <si>
    <t>glomerulus</t>
  </si>
  <si>
    <t>C046_01b-05_roi01</t>
  </si>
  <si>
    <t>OB_layers</t>
  </si>
  <si>
    <t>ciona_ns</t>
  </si>
  <si>
    <t>Ryan 2016</t>
  </si>
  <si>
    <t>doi:10.7554/eLife.16962</t>
  </si>
  <si>
    <t>ciona</t>
  </si>
  <si>
    <t>nervous_system</t>
  </si>
  <si>
    <t>platynereis_eye</t>
  </si>
  <si>
    <t>Randel 2014</t>
  </si>
  <si>
    <t>doi:10.7554/eLife.02730</t>
  </si>
  <si>
    <t>platynereis</t>
  </si>
  <si>
    <t>zebrafinch_cortex</t>
  </si>
  <si>
    <t>Kornfeld 2017</t>
  </si>
  <si>
    <t>doi:10.7554/eLife.24364</t>
  </si>
  <si>
    <t>zebrafinsh</t>
  </si>
  <si>
    <t>zebrafinch_bs</t>
  </si>
  <si>
    <t>j0126</t>
  </si>
  <si>
    <t>Dorkenwald 2018</t>
  </si>
  <si>
    <t>doi:10.1038/nmeth.4206</t>
  </si>
  <si>
    <t>spinal cord</t>
  </si>
  <si>
    <t>basal ganglia</t>
  </si>
  <si>
    <t>zebrafish_larva</t>
  </si>
  <si>
    <t>Svara 2022</t>
  </si>
  <si>
    <t>https://doi.org/10.1038/s41592-022-01621-0</t>
  </si>
  <si>
    <t>zebrafish_spinalcord</t>
  </si>
  <si>
    <t>Svara 2018</t>
  </si>
  <si>
    <t>doi:10.1016/j.celrep.2018.05.023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</si>
</sst>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E+00"/>
    <numFmt numFmtId="165" formatCode="0.0"/>
    <numFmt numFmtId="166" formatCode="0.000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sz val="11.0"/>
      <color rgb="FF000000"/>
      <name val="Calibri"/>
    </font>
    <font>
      <sz val="11.0"/>
      <color theme="1"/>
      <name val="Calibri"/>
    </font>
    <font>
      <u/>
      <sz val="11.0"/>
      <color theme="1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quotePrefix="1" borderId="0" fillId="0" fontId="4" numFmtId="0" xfId="0" applyFont="1"/>
    <xf borderId="0" fillId="0" fontId="5" numFmtId="0" xfId="0" applyFont="1"/>
    <xf borderId="0" fillId="0" fontId="2" numFmtId="0" xfId="0" applyAlignment="1" applyFont="1">
      <alignment readingOrder="0"/>
    </xf>
    <xf borderId="0" fillId="0" fontId="4" numFmtId="11" xfId="0" applyFont="1" applyNumberFormat="1"/>
    <xf borderId="0" fillId="0" fontId="4" numFmtId="1" xfId="0" applyFont="1" applyNumberFormat="1"/>
    <xf borderId="0" fillId="0" fontId="4" numFmtId="164" xfId="0" applyFont="1" applyNumberFormat="1"/>
    <xf borderId="0" fillId="0" fontId="4" numFmtId="165" xfId="0" applyFont="1" applyNumberFormat="1"/>
    <xf borderId="0" fillId="0" fontId="6" numFmtId="2" xfId="0" applyFont="1" applyNumberFormat="1"/>
    <xf borderId="0" fillId="0" fontId="1" numFmtId="165" xfId="0" applyFont="1" applyNumberFormat="1"/>
    <xf borderId="0" fillId="0" fontId="4" numFmtId="166" xfId="0" applyFont="1" applyNumberFormat="1"/>
    <xf borderId="0" fillId="0" fontId="6" numFmtId="166" xfId="0" applyFont="1" applyNumberFormat="1"/>
    <xf borderId="0" fillId="0" fontId="4" numFmtId="0" xfId="0" applyFont="1"/>
    <xf borderId="0" fillId="0" fontId="1" numFmtId="2" xfId="0" applyFont="1" applyNumberFormat="1"/>
    <xf borderId="0" fillId="0" fontId="6" numFmtId="0" xfId="0" applyFont="1"/>
    <xf borderId="0" fillId="0" fontId="4" numFmtId="2" xfId="0" applyFont="1" applyNumberFormat="1"/>
    <xf borderId="0" fillId="0" fontId="4" numFmtId="4" xfId="0" applyFont="1" applyNumberFormat="1"/>
    <xf borderId="0" fillId="0" fontId="2" numFmtId="2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i.org/10.1016/j.celrep.2020.108551" TargetMode="External"/><Relationship Id="rId20" Type="http://schemas.openxmlformats.org/officeDocument/2006/relationships/hyperlink" Target="https://doi.org/10.1126/science.abo0924" TargetMode="External"/><Relationship Id="rId42" Type="http://schemas.openxmlformats.org/officeDocument/2006/relationships/hyperlink" Target="https://doi.org/10.1038/s41592-022-01621-0" TargetMode="External"/><Relationship Id="rId41" Type="http://schemas.openxmlformats.org/officeDocument/2006/relationships/hyperlink" Target="https://doi.org/10.1016/j.celrep.2020.108551" TargetMode="External"/><Relationship Id="rId22" Type="http://schemas.openxmlformats.org/officeDocument/2006/relationships/hyperlink" Target="https://doi.org/10.1126/science.abo0924" TargetMode="External"/><Relationship Id="rId44" Type="http://schemas.openxmlformats.org/officeDocument/2006/relationships/vmlDrawing" Target="../drawings/vmlDrawing1.vml"/><Relationship Id="rId21" Type="http://schemas.openxmlformats.org/officeDocument/2006/relationships/hyperlink" Target="https://doi.org/10.1126/science.abo0924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doi.org/10.7554/eLife.57443" TargetMode="External"/><Relationship Id="rId23" Type="http://schemas.openxmlformats.org/officeDocument/2006/relationships/hyperlink" Target="https://doi.org/10.1126/science.abo0924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i.org/10.1038/nature09818" TargetMode="External"/><Relationship Id="rId3" Type="http://schemas.openxmlformats.org/officeDocument/2006/relationships/hyperlink" Target="https://doi.org/10.1016/j.cell.2018.06.019" TargetMode="External"/><Relationship Id="rId4" Type="http://schemas.openxmlformats.org/officeDocument/2006/relationships/hyperlink" Target="http://dx.doi.org/10.1016/j.neuron.2015.09.003" TargetMode="External"/><Relationship Id="rId9" Type="http://schemas.openxmlformats.org/officeDocument/2006/relationships/hyperlink" Target="https://www.science.org/doi/10.1126/science.abb4534" TargetMode="External"/><Relationship Id="rId26" Type="http://schemas.openxmlformats.org/officeDocument/2006/relationships/hyperlink" Target="https://doi.org/10.1016/j.cell.2022.01.023" TargetMode="External"/><Relationship Id="rId25" Type="http://schemas.openxmlformats.org/officeDocument/2006/relationships/hyperlink" Target="https://doi.org/10.1038/s41467-022-30199-6" TargetMode="External"/><Relationship Id="rId28" Type="http://schemas.openxmlformats.org/officeDocument/2006/relationships/hyperlink" Target="https://doi.org/10.1101/2021.05.29.446289" TargetMode="External"/><Relationship Id="rId27" Type="http://schemas.openxmlformats.org/officeDocument/2006/relationships/hyperlink" Target="https://doi.org/10.1101/2021.07.28.454025" TargetMode="External"/><Relationship Id="rId5" Type="http://schemas.openxmlformats.org/officeDocument/2006/relationships/hyperlink" Target="http://dx.doi.org/10.1016/j.cell.2015.06.054" TargetMode="External"/><Relationship Id="rId6" Type="http://schemas.openxmlformats.org/officeDocument/2006/relationships/hyperlink" Target="http://www.pnas.org/cgi/doi/10.1073/pnas.1509820112" TargetMode="External"/><Relationship Id="rId29" Type="http://schemas.openxmlformats.org/officeDocument/2006/relationships/hyperlink" Target="https://doi.org/10.1016/j.cell.2020.12.013" TargetMode="External"/><Relationship Id="rId7" Type="http://schemas.openxmlformats.org/officeDocument/2006/relationships/hyperlink" Target="http://dx.doi.org/10.1016/j.cell.2012.12.013" TargetMode="External"/><Relationship Id="rId8" Type="http://schemas.openxmlformats.org/officeDocument/2006/relationships/hyperlink" Target="https://www.science.org/doi/10.1126/science.abb4534" TargetMode="External"/><Relationship Id="rId31" Type="http://schemas.openxmlformats.org/officeDocument/2006/relationships/hyperlink" Target="https://doi.org/10.1016/j.cell.2021.03.035" TargetMode="External"/><Relationship Id="rId30" Type="http://schemas.openxmlformats.org/officeDocument/2006/relationships/hyperlink" Target="http://www.jstor.org/stable/2990196?origin=JSTOR-pdf" TargetMode="External"/><Relationship Id="rId11" Type="http://schemas.openxmlformats.org/officeDocument/2006/relationships/hyperlink" Target="https://www.science.org/doi/10.1126/science.abb4534" TargetMode="External"/><Relationship Id="rId33" Type="http://schemas.openxmlformats.org/officeDocument/2006/relationships/hyperlink" Target="https://doi.org/10.1016/j.cell.2021.03.035" TargetMode="External"/><Relationship Id="rId10" Type="http://schemas.openxmlformats.org/officeDocument/2006/relationships/hyperlink" Target="https://www.science.org/doi/10.1126/science.abb4534" TargetMode="External"/><Relationship Id="rId32" Type="http://schemas.openxmlformats.org/officeDocument/2006/relationships/hyperlink" Target="https://doi.org/10.1016/j.cell.2021.03.035" TargetMode="External"/><Relationship Id="rId13" Type="http://schemas.openxmlformats.org/officeDocument/2006/relationships/hyperlink" Target="https://doi.org/10.1126/science.abo0924" TargetMode="External"/><Relationship Id="rId35" Type="http://schemas.openxmlformats.org/officeDocument/2006/relationships/hyperlink" Target="https://doi.org/10.1016/j.cell.2021.03.035" TargetMode="External"/><Relationship Id="rId12" Type="http://schemas.openxmlformats.org/officeDocument/2006/relationships/hyperlink" Target="https://doi.org/10.1126/science.abo0924" TargetMode="External"/><Relationship Id="rId34" Type="http://schemas.openxmlformats.org/officeDocument/2006/relationships/hyperlink" Target="https://doi.org/10.1016/j.cell.2021.03.035" TargetMode="External"/><Relationship Id="rId15" Type="http://schemas.openxmlformats.org/officeDocument/2006/relationships/hyperlink" Target="https://doi.org/10.1126/science.abo0924" TargetMode="External"/><Relationship Id="rId37" Type="http://schemas.openxmlformats.org/officeDocument/2006/relationships/hyperlink" Target="https://doi.org/10.1016/j.cell.2021.03.035" TargetMode="External"/><Relationship Id="rId14" Type="http://schemas.openxmlformats.org/officeDocument/2006/relationships/hyperlink" Target="https://doi.org/10.1126/science.abo0924" TargetMode="External"/><Relationship Id="rId36" Type="http://schemas.openxmlformats.org/officeDocument/2006/relationships/hyperlink" Target="https://doi.org/10.1016/j.cell.2021.03.035" TargetMode="External"/><Relationship Id="rId17" Type="http://schemas.openxmlformats.org/officeDocument/2006/relationships/hyperlink" Target="https://doi.org/10.1126/science.abo0924" TargetMode="External"/><Relationship Id="rId39" Type="http://schemas.openxmlformats.org/officeDocument/2006/relationships/hyperlink" Target="https://doi.org/10.1016/j.celrep.2020.108551" TargetMode="External"/><Relationship Id="rId16" Type="http://schemas.openxmlformats.org/officeDocument/2006/relationships/hyperlink" Target="https://doi.org/10.1126/science.abo0924" TargetMode="External"/><Relationship Id="rId38" Type="http://schemas.openxmlformats.org/officeDocument/2006/relationships/hyperlink" Target="https://doi.org/10.1016/j.cell.2021.03.035" TargetMode="External"/><Relationship Id="rId19" Type="http://schemas.openxmlformats.org/officeDocument/2006/relationships/hyperlink" Target="https://doi.org/10.1126/science.abo0924" TargetMode="External"/><Relationship Id="rId18" Type="http://schemas.openxmlformats.org/officeDocument/2006/relationships/hyperlink" Target="https://doi.org/10.1126/science.abo09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86"/>
    <col customWidth="1" min="2" max="2" width="12.43"/>
    <col customWidth="1" min="3" max="4" width="13.43"/>
    <col customWidth="1" min="5" max="8" width="10.71"/>
    <col customWidth="1" min="9" max="10" width="7.43"/>
    <col customWidth="1" min="11" max="11" width="6.14"/>
    <col customWidth="1" min="12" max="12" width="6.71"/>
    <col customWidth="1" min="13" max="14" width="10.0"/>
    <col customWidth="1" min="15" max="15" width="9.86"/>
    <col customWidth="1" min="16" max="16" width="9.43"/>
    <col customWidth="1" min="17" max="18" width="9.0"/>
    <col customWidth="1" min="19" max="19" width="8.86"/>
    <col customWidth="1" min="20" max="20" width="11.0"/>
    <col customWidth="1" min="21" max="21" width="10.86"/>
    <col customWidth="1" min="22" max="23" width="9.71"/>
    <col customWidth="1" min="24" max="25" width="12.29"/>
    <col customWidth="1" min="26" max="26" width="8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/>
    </row>
    <row r="2">
      <c r="A2" s="3" t="s">
        <v>25</v>
      </c>
      <c r="B2" s="3" t="s">
        <v>25</v>
      </c>
      <c r="C2" s="3" t="s">
        <v>26</v>
      </c>
      <c r="D2" s="2" t="s">
        <v>25</v>
      </c>
      <c r="E2" s="3" t="s">
        <v>25</v>
      </c>
      <c r="F2" s="3" t="s">
        <v>25</v>
      </c>
      <c r="G2" s="3" t="s">
        <v>27</v>
      </c>
      <c r="H2" s="3" t="s">
        <v>27</v>
      </c>
      <c r="I2" s="3" t="s">
        <v>25</v>
      </c>
      <c r="J2" s="3" t="s">
        <v>25</v>
      </c>
      <c r="K2" s="3" t="s">
        <v>25</v>
      </c>
      <c r="L2" s="3" t="s">
        <v>25</v>
      </c>
      <c r="M2" s="3" t="s">
        <v>28</v>
      </c>
      <c r="N2" s="3" t="s">
        <v>28</v>
      </c>
      <c r="O2" s="3" t="s">
        <v>28</v>
      </c>
      <c r="P2" s="3" t="s">
        <v>29</v>
      </c>
      <c r="Q2" s="3" t="s">
        <v>30</v>
      </c>
      <c r="R2" s="3" t="s">
        <v>30</v>
      </c>
      <c r="S2" s="3" t="s">
        <v>30</v>
      </c>
      <c r="T2" s="3" t="s">
        <v>30</v>
      </c>
      <c r="U2" s="3" t="s">
        <v>31</v>
      </c>
      <c r="V2" s="3" t="s">
        <v>32</v>
      </c>
      <c r="W2" s="1" t="s">
        <v>33</v>
      </c>
      <c r="X2" s="1" t="s">
        <v>34</v>
      </c>
      <c r="Y2" s="1" t="s">
        <v>34</v>
      </c>
      <c r="Z2" s="1"/>
    </row>
    <row r="3">
      <c r="A3" s="2" t="s">
        <v>35</v>
      </c>
      <c r="B3" s="4" t="s">
        <v>36</v>
      </c>
      <c r="C3" s="2">
        <v>2011.0</v>
      </c>
      <c r="D3" s="2" t="s">
        <v>37</v>
      </c>
      <c r="E3" s="5" t="s">
        <v>38</v>
      </c>
      <c r="F3" s="6" t="s">
        <v>39</v>
      </c>
      <c r="G3" s="2">
        <v>1.0</v>
      </c>
      <c r="H3" s="2">
        <v>1.0</v>
      </c>
      <c r="I3" s="2" t="s">
        <v>40</v>
      </c>
      <c r="J3" s="2" t="s">
        <v>41</v>
      </c>
      <c r="K3" s="2" t="s">
        <v>42</v>
      </c>
      <c r="L3" s="2" t="s">
        <v>43</v>
      </c>
      <c r="M3" s="2">
        <v>350.0</v>
      </c>
      <c r="N3" s="2">
        <v>300.0</v>
      </c>
      <c r="O3" s="2">
        <v>60.0</v>
      </c>
      <c r="P3" s="7">
        <f t="shared" ref="P3:P68" si="1">M3*N3*O3*0.000000001</f>
        <v>0.0063</v>
      </c>
      <c r="Q3" s="2">
        <v>16.5</v>
      </c>
      <c r="R3" s="2">
        <v>16.5</v>
      </c>
      <c r="S3" s="2">
        <v>23.0</v>
      </c>
      <c r="T3" s="8">
        <f t="shared" ref="T3:T68" si="2">(Q3*R3*S3)^(1/3)</f>
        <v>18.43169357</v>
      </c>
      <c r="U3" s="9">
        <f t="shared" ref="U3:U68" si="3">P3*1000000000000000000/T3^3</f>
        <v>1006108515990</v>
      </c>
      <c r="V3" s="10">
        <f t="shared" ref="V3:V68" si="4">U3*1E-12</f>
        <v>1.006108516</v>
      </c>
      <c r="W3" s="11">
        <v>1.9</v>
      </c>
      <c r="X3" s="12">
        <f t="shared" ref="X3:X20" si="5">IF(NOT(ISBLANK(W3)),IF(W3="undisclosed","undisclosed",1/W3),"")</f>
        <v>0.5263157895</v>
      </c>
      <c r="Y3" s="12">
        <f t="shared" ref="Y3:Y68" si="6">IF(NOT(ISBLANK(X3)),IF(X3="undisclosed","undisclosed",X3/H3),"")</f>
        <v>0.5263157895</v>
      </c>
    </row>
    <row r="4">
      <c r="A4" s="2" t="s">
        <v>35</v>
      </c>
      <c r="B4" s="4" t="s">
        <v>36</v>
      </c>
      <c r="C4" s="2">
        <v>2014.0</v>
      </c>
      <c r="D4" s="2" t="s">
        <v>44</v>
      </c>
      <c r="E4" s="5" t="s">
        <v>45</v>
      </c>
      <c r="F4" s="6" t="s">
        <v>39</v>
      </c>
      <c r="G4" s="2">
        <v>1.0</v>
      </c>
      <c r="H4" s="2">
        <v>1.0</v>
      </c>
      <c r="I4" s="2" t="s">
        <v>40</v>
      </c>
      <c r="J4" s="2" t="s">
        <v>41</v>
      </c>
      <c r="K4" s="2" t="s">
        <v>42</v>
      </c>
      <c r="L4" s="2" t="s">
        <v>43</v>
      </c>
      <c r="M4" s="2">
        <v>350.0</v>
      </c>
      <c r="N4" s="2">
        <v>300.0</v>
      </c>
      <c r="O4" s="2">
        <v>60.0</v>
      </c>
      <c r="P4" s="7">
        <f t="shared" si="1"/>
        <v>0.0063</v>
      </c>
      <c r="Q4" s="2">
        <v>16.5</v>
      </c>
      <c r="R4" s="2">
        <v>16.5</v>
      </c>
      <c r="S4" s="2">
        <v>23.0</v>
      </c>
      <c r="T4" s="8">
        <f t="shared" si="2"/>
        <v>18.43169357</v>
      </c>
      <c r="U4" s="9">
        <f t="shared" si="3"/>
        <v>1006108515990</v>
      </c>
      <c r="V4" s="10">
        <f t="shared" si="4"/>
        <v>1.006108516</v>
      </c>
      <c r="W4" s="11">
        <v>1.9</v>
      </c>
      <c r="X4" s="12">
        <f t="shared" si="5"/>
        <v>0.5263157895</v>
      </c>
      <c r="Y4" s="12">
        <f t="shared" si="6"/>
        <v>0.5263157895</v>
      </c>
    </row>
    <row r="5">
      <c r="A5" s="2" t="s">
        <v>46</v>
      </c>
      <c r="B5" s="2" t="s">
        <v>47</v>
      </c>
      <c r="C5" s="2">
        <v>2011.0</v>
      </c>
      <c r="D5" s="2" t="s">
        <v>48</v>
      </c>
      <c r="E5" s="2" t="s">
        <v>49</v>
      </c>
      <c r="F5" s="6" t="s">
        <v>39</v>
      </c>
      <c r="G5" s="2">
        <v>1.0</v>
      </c>
      <c r="H5" s="2">
        <v>1.0</v>
      </c>
      <c r="I5" s="2" t="s">
        <v>50</v>
      </c>
      <c r="J5" s="2" t="s">
        <v>41</v>
      </c>
      <c r="K5" s="2" t="s">
        <v>42</v>
      </c>
      <c r="L5" s="2" t="s">
        <v>43</v>
      </c>
      <c r="M5" s="2">
        <v>45.0</v>
      </c>
      <c r="N5" s="2">
        <v>39.0</v>
      </c>
      <c r="O5" s="2">
        <v>60.0</v>
      </c>
      <c r="P5" s="7">
        <f t="shared" si="1"/>
        <v>0.0001053</v>
      </c>
      <c r="Q5" s="2">
        <v>22.0</v>
      </c>
      <c r="R5" s="2">
        <v>22.0</v>
      </c>
      <c r="S5" s="2">
        <v>30.0</v>
      </c>
      <c r="T5" s="8">
        <f t="shared" si="2"/>
        <v>24.39620115</v>
      </c>
      <c r="U5" s="9">
        <f t="shared" si="3"/>
        <v>7252066116</v>
      </c>
      <c r="V5" s="10">
        <f t="shared" si="4"/>
        <v>0.007252066116</v>
      </c>
      <c r="W5" s="11">
        <v>8.0</v>
      </c>
      <c r="X5" s="12">
        <f t="shared" si="5"/>
        <v>0.125</v>
      </c>
      <c r="Y5" s="12">
        <f t="shared" si="6"/>
        <v>0.125</v>
      </c>
    </row>
    <row r="6">
      <c r="A6" s="2" t="s">
        <v>35</v>
      </c>
      <c r="B6" s="2" t="s">
        <v>51</v>
      </c>
      <c r="C6" s="2">
        <v>2011.0</v>
      </c>
      <c r="D6" s="2" t="s">
        <v>48</v>
      </c>
      <c r="E6" s="2" t="s">
        <v>49</v>
      </c>
      <c r="F6" s="6" t="s">
        <v>39</v>
      </c>
      <c r="G6" s="2">
        <v>1.0</v>
      </c>
      <c r="H6" s="2">
        <v>1.0</v>
      </c>
      <c r="I6" s="2" t="s">
        <v>40</v>
      </c>
      <c r="J6" s="2" t="s">
        <v>41</v>
      </c>
      <c r="K6" s="2" t="s">
        <v>42</v>
      </c>
      <c r="L6" s="2" t="s">
        <v>43</v>
      </c>
      <c r="M6" s="2">
        <v>135.0</v>
      </c>
      <c r="N6" s="2">
        <v>117.0</v>
      </c>
      <c r="O6" s="2">
        <v>80.0</v>
      </c>
      <c r="P6" s="7">
        <f t="shared" si="1"/>
        <v>0.0012636</v>
      </c>
      <c r="Q6" s="2">
        <v>16.5</v>
      </c>
      <c r="R6" s="2">
        <v>16.5</v>
      </c>
      <c r="S6" s="2">
        <v>25.0</v>
      </c>
      <c r="T6" s="8">
        <f t="shared" si="2"/>
        <v>18.95116731</v>
      </c>
      <c r="U6" s="9">
        <f t="shared" si="3"/>
        <v>185652892562</v>
      </c>
      <c r="V6" s="10">
        <f t="shared" si="4"/>
        <v>0.1856528926</v>
      </c>
      <c r="W6" s="11">
        <v>6.0</v>
      </c>
      <c r="X6" s="12">
        <f t="shared" si="5"/>
        <v>0.1666666667</v>
      </c>
      <c r="Y6" s="12">
        <f t="shared" si="6"/>
        <v>0.1666666667</v>
      </c>
    </row>
    <row r="7">
      <c r="A7" s="2" t="s">
        <v>35</v>
      </c>
      <c r="B7" s="2" t="s">
        <v>52</v>
      </c>
      <c r="C7" s="2">
        <v>2011.0</v>
      </c>
      <c r="D7" s="2" t="s">
        <v>48</v>
      </c>
      <c r="E7" s="2" t="s">
        <v>49</v>
      </c>
      <c r="F7" s="6" t="s">
        <v>39</v>
      </c>
      <c r="G7" s="2">
        <v>1.0</v>
      </c>
      <c r="H7" s="2">
        <v>1.0</v>
      </c>
      <c r="I7" s="2" t="s">
        <v>40</v>
      </c>
      <c r="J7" s="2" t="s">
        <v>41</v>
      </c>
      <c r="K7" s="2" t="s">
        <v>42</v>
      </c>
      <c r="L7" s="2" t="s">
        <v>43</v>
      </c>
      <c r="M7" s="2">
        <v>50.0</v>
      </c>
      <c r="N7" s="2">
        <v>165.0</v>
      </c>
      <c r="O7" s="2">
        <v>145.0</v>
      </c>
      <c r="P7" s="7">
        <f t="shared" si="1"/>
        <v>0.00119625</v>
      </c>
      <c r="Q7" s="2">
        <v>12.0</v>
      </c>
      <c r="R7" s="2">
        <v>12.0</v>
      </c>
      <c r="S7" s="2">
        <v>25.0</v>
      </c>
      <c r="T7" s="8">
        <f t="shared" si="2"/>
        <v>15.32618865</v>
      </c>
      <c r="U7" s="9">
        <f t="shared" si="3"/>
        <v>332291666667</v>
      </c>
      <c r="V7" s="10">
        <f t="shared" si="4"/>
        <v>0.3322916667</v>
      </c>
      <c r="W7" s="11">
        <v>5.0</v>
      </c>
      <c r="X7" s="12">
        <f t="shared" si="5"/>
        <v>0.2</v>
      </c>
      <c r="Y7" s="12">
        <f t="shared" si="6"/>
        <v>0.2</v>
      </c>
    </row>
    <row r="8">
      <c r="A8" s="2" t="s">
        <v>53</v>
      </c>
      <c r="B8" s="4" t="s">
        <v>54</v>
      </c>
      <c r="C8" s="2">
        <v>2011.0</v>
      </c>
      <c r="D8" s="2" t="s">
        <v>55</v>
      </c>
      <c r="E8" s="2" t="s">
        <v>56</v>
      </c>
      <c r="F8" s="2" t="s">
        <v>57</v>
      </c>
      <c r="G8" s="2">
        <v>1.0</v>
      </c>
      <c r="H8" s="2">
        <v>1.0</v>
      </c>
      <c r="I8" s="2" t="s">
        <v>40</v>
      </c>
      <c r="J8" s="2" t="s">
        <v>41</v>
      </c>
      <c r="K8" s="2" t="s">
        <v>58</v>
      </c>
      <c r="L8" s="2" t="s">
        <v>59</v>
      </c>
      <c r="M8" s="2">
        <v>450.0</v>
      </c>
      <c r="N8" s="2">
        <v>350.0</v>
      </c>
      <c r="O8" s="2">
        <v>52.0</v>
      </c>
      <c r="P8" s="7">
        <f t="shared" si="1"/>
        <v>0.00819</v>
      </c>
      <c r="Q8" s="2">
        <v>4.0</v>
      </c>
      <c r="R8" s="2">
        <v>4.0</v>
      </c>
      <c r="S8" s="2">
        <v>50.0</v>
      </c>
      <c r="T8" s="8">
        <f t="shared" si="2"/>
        <v>9.283177667</v>
      </c>
      <c r="U8" s="9">
        <f t="shared" si="3"/>
        <v>10237500000000</v>
      </c>
      <c r="V8" s="10">
        <f t="shared" si="4"/>
        <v>10.2375</v>
      </c>
      <c r="W8" s="11">
        <v>0.2</v>
      </c>
      <c r="X8" s="12">
        <f t="shared" si="5"/>
        <v>5</v>
      </c>
      <c r="Y8" s="12">
        <f t="shared" si="6"/>
        <v>5</v>
      </c>
    </row>
    <row r="9">
      <c r="A9" s="2" t="s">
        <v>60</v>
      </c>
      <c r="B9" s="4" t="s">
        <v>54</v>
      </c>
      <c r="C9" s="2">
        <v>2015.0</v>
      </c>
      <c r="D9" s="2" t="s">
        <v>61</v>
      </c>
      <c r="E9" s="2" t="s">
        <v>62</v>
      </c>
      <c r="F9" s="6" t="s">
        <v>39</v>
      </c>
      <c r="G9" s="2">
        <v>1.0</v>
      </c>
      <c r="H9" s="2">
        <v>1.0</v>
      </c>
      <c r="I9" s="2" t="s">
        <v>40</v>
      </c>
      <c r="J9" s="2" t="s">
        <v>41</v>
      </c>
      <c r="K9" s="2" t="s">
        <v>58</v>
      </c>
      <c r="L9" s="2" t="s">
        <v>59</v>
      </c>
      <c r="M9" s="2">
        <v>65.0</v>
      </c>
      <c r="N9" s="2">
        <v>51.0</v>
      </c>
      <c r="O9" s="2">
        <v>41.0</v>
      </c>
      <c r="P9" s="7">
        <f t="shared" si="1"/>
        <v>0.000135915</v>
      </c>
      <c r="Q9" s="2">
        <v>12.0</v>
      </c>
      <c r="R9" s="2">
        <v>12.0</v>
      </c>
      <c r="S9" s="2">
        <v>30.0</v>
      </c>
      <c r="T9" s="8">
        <f t="shared" si="2"/>
        <v>16.2865057</v>
      </c>
      <c r="U9" s="9">
        <f t="shared" si="3"/>
        <v>31461805556</v>
      </c>
      <c r="V9" s="10">
        <f t="shared" si="4"/>
        <v>0.03146180556</v>
      </c>
      <c r="W9" s="11">
        <v>3.2</v>
      </c>
      <c r="X9" s="12">
        <f t="shared" si="5"/>
        <v>0.3125</v>
      </c>
      <c r="Y9" s="12">
        <f t="shared" si="6"/>
        <v>0.3125</v>
      </c>
    </row>
    <row r="10">
      <c r="A10" s="2" t="s">
        <v>35</v>
      </c>
      <c r="B10" s="2" t="s">
        <v>63</v>
      </c>
      <c r="C10" s="2">
        <v>2016.0</v>
      </c>
      <c r="D10" s="2" t="s">
        <v>64</v>
      </c>
      <c r="E10" s="2" t="s">
        <v>65</v>
      </c>
      <c r="F10" s="6" t="s">
        <v>39</v>
      </c>
      <c r="G10" s="2">
        <v>1.0</v>
      </c>
      <c r="H10" s="2">
        <v>1.0</v>
      </c>
      <c r="I10" s="2" t="s">
        <v>40</v>
      </c>
      <c r="J10" s="2" t="s">
        <v>41</v>
      </c>
      <c r="K10" s="2" t="s">
        <v>42</v>
      </c>
      <c r="L10" s="2" t="s">
        <v>43</v>
      </c>
      <c r="M10" s="2">
        <v>50.0</v>
      </c>
      <c r="N10" s="2">
        <v>210.0</v>
      </c>
      <c r="O10" s="2">
        <v>260.0</v>
      </c>
      <c r="P10" s="7">
        <f t="shared" si="1"/>
        <v>0.00273</v>
      </c>
      <c r="Q10" s="2">
        <v>13.2</v>
      </c>
      <c r="R10" s="2">
        <v>13.2</v>
      </c>
      <c r="S10" s="2">
        <v>26.0</v>
      </c>
      <c r="T10" s="8">
        <f t="shared" si="2"/>
        <v>16.5465353</v>
      </c>
      <c r="U10" s="9">
        <f t="shared" si="3"/>
        <v>602617079890</v>
      </c>
      <c r="V10" s="10">
        <f t="shared" si="4"/>
        <v>0.6026170799</v>
      </c>
      <c r="W10" s="11">
        <v>2.5</v>
      </c>
      <c r="X10" s="12">
        <f t="shared" si="5"/>
        <v>0.4</v>
      </c>
      <c r="Y10" s="12">
        <f t="shared" si="6"/>
        <v>0.4</v>
      </c>
    </row>
    <row r="11">
      <c r="A11" s="2" t="s">
        <v>66</v>
      </c>
      <c r="B11" s="4" t="s">
        <v>54</v>
      </c>
      <c r="C11" s="2">
        <v>2016.0</v>
      </c>
      <c r="D11" s="2" t="s">
        <v>67</v>
      </c>
      <c r="E11" s="2" t="s">
        <v>68</v>
      </c>
      <c r="F11" s="6" t="s">
        <v>39</v>
      </c>
      <c r="G11" s="2">
        <v>1.0</v>
      </c>
      <c r="H11" s="2">
        <v>1.0</v>
      </c>
      <c r="I11" s="2" t="s">
        <v>69</v>
      </c>
      <c r="J11" s="2" t="s">
        <v>41</v>
      </c>
      <c r="K11" s="2" t="s">
        <v>58</v>
      </c>
      <c r="L11" s="2" t="s">
        <v>70</v>
      </c>
      <c r="M11" s="2">
        <v>173.0</v>
      </c>
      <c r="N11" s="2">
        <v>288.0</v>
      </c>
      <c r="O11" s="2">
        <v>98.0</v>
      </c>
      <c r="P11" s="7">
        <f t="shared" si="1"/>
        <v>0.004882752</v>
      </c>
      <c r="Q11" s="2">
        <v>9.0</v>
      </c>
      <c r="R11" s="2">
        <v>9.0</v>
      </c>
      <c r="S11" s="2">
        <v>25.0</v>
      </c>
      <c r="T11" s="8">
        <f t="shared" si="2"/>
        <v>12.65148998</v>
      </c>
      <c r="U11" s="9">
        <f t="shared" si="3"/>
        <v>2411235555556</v>
      </c>
      <c r="V11" s="10">
        <f t="shared" si="4"/>
        <v>2.411235556</v>
      </c>
      <c r="W11" s="11">
        <v>0.5</v>
      </c>
      <c r="X11" s="12">
        <f t="shared" si="5"/>
        <v>2</v>
      </c>
      <c r="Y11" s="12">
        <f t="shared" si="6"/>
        <v>2</v>
      </c>
    </row>
    <row r="12">
      <c r="A12" s="2" t="s">
        <v>71</v>
      </c>
      <c r="B12" s="4" t="s">
        <v>54</v>
      </c>
      <c r="C12" s="2">
        <v>2016.0</v>
      </c>
      <c r="D12" s="2" t="s">
        <v>67</v>
      </c>
      <c r="E12" s="2" t="s">
        <v>68</v>
      </c>
      <c r="F12" s="6" t="s">
        <v>39</v>
      </c>
      <c r="G12" s="2">
        <v>1.0</v>
      </c>
      <c r="H12" s="2">
        <v>1.0</v>
      </c>
      <c r="I12" s="2" t="s">
        <v>69</v>
      </c>
      <c r="J12" s="2" t="s">
        <v>72</v>
      </c>
      <c r="K12" s="2" t="s">
        <v>58</v>
      </c>
      <c r="L12" s="2" t="s">
        <v>70</v>
      </c>
      <c r="M12" s="2">
        <v>72.2</v>
      </c>
      <c r="N12" s="2">
        <v>107.8</v>
      </c>
      <c r="O12" s="2">
        <v>118.6</v>
      </c>
      <c r="P12" s="7">
        <f t="shared" si="1"/>
        <v>0.000923082776</v>
      </c>
      <c r="Q12" s="2">
        <v>9.25</v>
      </c>
      <c r="R12" s="2">
        <v>9.25</v>
      </c>
      <c r="S12" s="2">
        <v>25.0</v>
      </c>
      <c r="T12" s="8">
        <f t="shared" si="2"/>
        <v>12.88470535</v>
      </c>
      <c r="U12" s="9">
        <f t="shared" si="3"/>
        <v>431536140716</v>
      </c>
      <c r="V12" s="10">
        <f t="shared" si="4"/>
        <v>0.4315361407</v>
      </c>
      <c r="W12" s="11">
        <v>0.5</v>
      </c>
      <c r="X12" s="12">
        <f t="shared" si="5"/>
        <v>2</v>
      </c>
      <c r="Y12" s="12">
        <f t="shared" si="6"/>
        <v>2</v>
      </c>
    </row>
    <row r="13">
      <c r="A13" s="2" t="s">
        <v>53</v>
      </c>
      <c r="B13" s="4" t="s">
        <v>54</v>
      </c>
      <c r="C13" s="2">
        <v>2016.0</v>
      </c>
      <c r="D13" s="2" t="s">
        <v>73</v>
      </c>
      <c r="E13" s="2" t="s">
        <v>74</v>
      </c>
      <c r="F13" s="2" t="s">
        <v>57</v>
      </c>
      <c r="G13" s="2">
        <v>1.0</v>
      </c>
      <c r="H13" s="2">
        <v>1.0</v>
      </c>
      <c r="I13" s="2" t="s">
        <v>40</v>
      </c>
      <c r="J13" s="2" t="s">
        <v>41</v>
      </c>
      <c r="K13" s="2" t="s">
        <v>58</v>
      </c>
      <c r="L13" s="2" t="s">
        <v>59</v>
      </c>
      <c r="M13" s="2">
        <v>450.0</v>
      </c>
      <c r="N13" s="2">
        <v>450.0</v>
      </c>
      <c r="O13" s="2">
        <v>150.0</v>
      </c>
      <c r="P13" s="7">
        <f t="shared" si="1"/>
        <v>0.030375</v>
      </c>
      <c r="Q13" s="2">
        <v>4.0</v>
      </c>
      <c r="R13" s="2">
        <v>4.0</v>
      </c>
      <c r="S13" s="2">
        <v>40.0</v>
      </c>
      <c r="T13" s="8">
        <f t="shared" si="2"/>
        <v>8.61773876</v>
      </c>
      <c r="U13" s="9">
        <f t="shared" si="3"/>
        <v>47460937500000</v>
      </c>
      <c r="V13" s="10">
        <f t="shared" si="4"/>
        <v>47.4609375</v>
      </c>
      <c r="W13" s="11">
        <v>0.125</v>
      </c>
      <c r="X13" s="12">
        <f t="shared" si="5"/>
        <v>8</v>
      </c>
      <c r="Y13" s="12">
        <f t="shared" si="6"/>
        <v>8</v>
      </c>
    </row>
    <row r="14">
      <c r="A14" s="2" t="s">
        <v>75</v>
      </c>
      <c r="B14" s="4" t="s">
        <v>76</v>
      </c>
      <c r="C14" s="2">
        <v>2015.0</v>
      </c>
      <c r="D14" s="2" t="s">
        <v>77</v>
      </c>
      <c r="E14" s="2" t="s">
        <v>78</v>
      </c>
      <c r="F14" s="2" t="s">
        <v>79</v>
      </c>
      <c r="G14" s="2">
        <v>1.0</v>
      </c>
      <c r="H14" s="2">
        <v>1.0</v>
      </c>
      <c r="I14" s="2" t="s">
        <v>80</v>
      </c>
      <c r="J14" s="2" t="s">
        <v>72</v>
      </c>
      <c r="K14" s="2" t="s">
        <v>58</v>
      </c>
      <c r="L14" s="2" t="s">
        <v>58</v>
      </c>
      <c r="M14" s="2">
        <v>124.5</v>
      </c>
      <c r="N14" s="2">
        <v>124.5</v>
      </c>
      <c r="O14" s="2">
        <v>242.0</v>
      </c>
      <c r="P14" s="7">
        <f t="shared" si="1"/>
        <v>0.0037510605</v>
      </c>
      <c r="Q14" s="2">
        <v>3.8</v>
      </c>
      <c r="R14" s="2">
        <v>3.8</v>
      </c>
      <c r="S14" s="2">
        <v>50.0</v>
      </c>
      <c r="T14" s="8">
        <f t="shared" si="2"/>
        <v>8.971100718</v>
      </c>
      <c r="U14" s="9">
        <f t="shared" si="3"/>
        <v>5195374653740</v>
      </c>
      <c r="V14" s="10">
        <f t="shared" si="4"/>
        <v>5.195374654</v>
      </c>
      <c r="W14" s="13" t="s">
        <v>81</v>
      </c>
      <c r="X14" s="12" t="str">
        <f t="shared" si="5"/>
        <v>undisclosed</v>
      </c>
      <c r="Y14" s="12" t="str">
        <f t="shared" si="6"/>
        <v>undisclosed</v>
      </c>
    </row>
    <row r="15">
      <c r="A15" s="2" t="s">
        <v>75</v>
      </c>
      <c r="B15" s="4" t="s">
        <v>82</v>
      </c>
      <c r="C15" s="2">
        <v>2015.0</v>
      </c>
      <c r="D15" s="2" t="s">
        <v>77</v>
      </c>
      <c r="E15" s="2" t="s">
        <v>78</v>
      </c>
      <c r="F15" s="2" t="s">
        <v>79</v>
      </c>
      <c r="G15" s="2">
        <v>1.0</v>
      </c>
      <c r="H15" s="2">
        <v>1.0</v>
      </c>
      <c r="I15" s="2" t="s">
        <v>80</v>
      </c>
      <c r="J15" s="2" t="s">
        <v>72</v>
      </c>
      <c r="K15" s="2" t="s">
        <v>83</v>
      </c>
      <c r="L15" s="2" t="s">
        <v>84</v>
      </c>
      <c r="M15" s="2">
        <v>98.3</v>
      </c>
      <c r="N15" s="2">
        <v>98.3</v>
      </c>
      <c r="O15" s="2">
        <v>18.44</v>
      </c>
      <c r="P15" s="7">
        <f t="shared" si="1"/>
        <v>0.0001781836916</v>
      </c>
      <c r="Q15" s="2">
        <v>4.0</v>
      </c>
      <c r="R15" s="2">
        <v>4.0</v>
      </c>
      <c r="S15" s="2">
        <v>40.0</v>
      </c>
      <c r="T15" s="8">
        <f t="shared" si="2"/>
        <v>8.61773876</v>
      </c>
      <c r="U15" s="9">
        <f t="shared" si="3"/>
        <v>278412018125</v>
      </c>
      <c r="V15" s="10">
        <f t="shared" si="4"/>
        <v>0.2784120181</v>
      </c>
      <c r="W15" s="13" t="s">
        <v>81</v>
      </c>
      <c r="X15" s="12" t="str">
        <f t="shared" si="5"/>
        <v>undisclosed</v>
      </c>
      <c r="Y15" s="12" t="str">
        <f t="shared" si="6"/>
        <v>undisclosed</v>
      </c>
    </row>
    <row r="16">
      <c r="A16" s="2" t="s">
        <v>85</v>
      </c>
      <c r="B16" s="4" t="s">
        <v>54</v>
      </c>
      <c r="C16" s="2">
        <v>2018.0</v>
      </c>
      <c r="D16" s="2" t="s">
        <v>86</v>
      </c>
      <c r="E16" s="5" t="s">
        <v>87</v>
      </c>
      <c r="F16" s="2" t="s">
        <v>57</v>
      </c>
      <c r="G16" s="2">
        <v>2.0</v>
      </c>
      <c r="H16" s="2">
        <v>1.0</v>
      </c>
      <c r="I16" s="2" t="s">
        <v>80</v>
      </c>
      <c r="J16" s="2" t="s">
        <v>41</v>
      </c>
      <c r="K16" s="2" t="s">
        <v>58</v>
      </c>
      <c r="L16" s="2" t="s">
        <v>58</v>
      </c>
      <c r="M16" s="2">
        <v>271.4</v>
      </c>
      <c r="N16" s="2">
        <v>271.4</v>
      </c>
      <c r="O16" s="2">
        <v>271.4</v>
      </c>
      <c r="P16" s="7">
        <f t="shared" si="1"/>
        <v>0.01999077034</v>
      </c>
      <c r="Q16" s="2">
        <v>4.0</v>
      </c>
      <c r="R16" s="2">
        <v>4.0</v>
      </c>
      <c r="S16" s="2">
        <v>40.0</v>
      </c>
      <c r="T16" s="8">
        <f t="shared" si="2"/>
        <v>8.61773876</v>
      </c>
      <c r="U16" s="9">
        <f t="shared" si="3"/>
        <v>31235578662500</v>
      </c>
      <c r="V16" s="10">
        <f t="shared" si="4"/>
        <v>31.23557866</v>
      </c>
      <c r="W16" s="11">
        <v>0.02</v>
      </c>
      <c r="X16" s="12">
        <f t="shared" si="5"/>
        <v>50</v>
      </c>
      <c r="Y16" s="12">
        <f t="shared" si="6"/>
        <v>50</v>
      </c>
    </row>
    <row r="17">
      <c r="A17" s="2" t="s">
        <v>88</v>
      </c>
      <c r="B17" s="2" t="s">
        <v>89</v>
      </c>
      <c r="C17" s="2">
        <v>2015.0</v>
      </c>
      <c r="D17" s="2" t="s">
        <v>90</v>
      </c>
      <c r="E17" s="5" t="s">
        <v>91</v>
      </c>
      <c r="F17" s="6" t="s">
        <v>39</v>
      </c>
      <c r="G17" s="2">
        <v>1.0</v>
      </c>
      <c r="H17" s="2">
        <v>1.0</v>
      </c>
      <c r="I17" s="2" t="s">
        <v>40</v>
      </c>
      <c r="J17" s="2" t="s">
        <v>41</v>
      </c>
      <c r="K17" s="2" t="s">
        <v>58</v>
      </c>
      <c r="L17" s="2" t="s">
        <v>59</v>
      </c>
      <c r="M17" s="2">
        <v>93.0</v>
      </c>
      <c r="N17" s="2">
        <v>60.0</v>
      </c>
      <c r="O17" s="2">
        <v>93.0</v>
      </c>
      <c r="P17" s="7">
        <f t="shared" si="1"/>
        <v>0.00051894</v>
      </c>
      <c r="Q17" s="2">
        <v>11.24</v>
      </c>
      <c r="R17" s="2">
        <v>11.24</v>
      </c>
      <c r="S17" s="2">
        <v>28.0</v>
      </c>
      <c r="T17" s="8">
        <f t="shared" si="2"/>
        <v>15.23690938</v>
      </c>
      <c r="U17" s="9">
        <f t="shared" si="3"/>
        <v>146698777154</v>
      </c>
      <c r="V17" s="10">
        <f t="shared" si="4"/>
        <v>0.1466987772</v>
      </c>
      <c r="W17" s="14" t="s">
        <v>81</v>
      </c>
      <c r="X17" s="12" t="str">
        <f t="shared" si="5"/>
        <v>undisclosed</v>
      </c>
      <c r="Y17" s="12" t="str">
        <f t="shared" si="6"/>
        <v>undisclosed</v>
      </c>
    </row>
    <row r="18">
      <c r="A18" s="2" t="s">
        <v>53</v>
      </c>
      <c r="B18" s="2" t="s">
        <v>92</v>
      </c>
      <c r="C18" s="2">
        <v>2015.0</v>
      </c>
      <c r="D18" s="2" t="s">
        <v>93</v>
      </c>
      <c r="E18" s="5" t="s">
        <v>94</v>
      </c>
      <c r="F18" s="2" t="s">
        <v>95</v>
      </c>
      <c r="G18" s="2">
        <v>1.0</v>
      </c>
      <c r="H18" s="2">
        <v>1.0</v>
      </c>
      <c r="I18" s="2" t="s">
        <v>40</v>
      </c>
      <c r="J18" s="2" t="s">
        <v>41</v>
      </c>
      <c r="K18" s="2" t="s">
        <v>58</v>
      </c>
      <c r="L18" s="2" t="s">
        <v>59</v>
      </c>
      <c r="M18" s="2">
        <v>86.0</v>
      </c>
      <c r="N18" s="2">
        <v>106.5</v>
      </c>
      <c r="O18" s="2">
        <v>74.0</v>
      </c>
      <c r="P18" s="7">
        <f t="shared" si="1"/>
        <v>0.000677766</v>
      </c>
      <c r="Q18" s="2">
        <v>4.0</v>
      </c>
      <c r="R18" s="2">
        <v>4.0</v>
      </c>
      <c r="S18" s="2">
        <v>40.0</v>
      </c>
      <c r="T18" s="8">
        <f t="shared" si="2"/>
        <v>8.61773876</v>
      </c>
      <c r="U18" s="9">
        <f t="shared" si="3"/>
        <v>1059009375000</v>
      </c>
      <c r="V18" s="10">
        <f t="shared" si="4"/>
        <v>1.059009375</v>
      </c>
      <c r="W18" s="11">
        <v>1.0</v>
      </c>
      <c r="X18" s="12">
        <f t="shared" si="5"/>
        <v>1</v>
      </c>
      <c r="Y18" s="12">
        <f t="shared" si="6"/>
        <v>1</v>
      </c>
    </row>
    <row r="19">
      <c r="A19" s="2" t="s">
        <v>96</v>
      </c>
      <c r="B19" s="2" t="s">
        <v>97</v>
      </c>
      <c r="C19" s="2">
        <v>2017.0</v>
      </c>
      <c r="D19" s="2" t="s">
        <v>98</v>
      </c>
      <c r="E19" s="5" t="s">
        <v>99</v>
      </c>
      <c r="F19" s="2" t="s">
        <v>95</v>
      </c>
      <c r="G19" s="2">
        <v>2.0</v>
      </c>
      <c r="H19" s="2">
        <v>1.0</v>
      </c>
      <c r="I19" s="2" t="s">
        <v>69</v>
      </c>
      <c r="J19" s="2" t="s">
        <v>72</v>
      </c>
      <c r="K19" s="2" t="s">
        <v>58</v>
      </c>
      <c r="L19" s="2" t="s">
        <v>58</v>
      </c>
      <c r="M19" s="2">
        <v>577.5</v>
      </c>
      <c r="N19" s="2">
        <v>519.8</v>
      </c>
      <c r="O19" s="2">
        <v>973.5</v>
      </c>
      <c r="P19" s="7">
        <f t="shared" si="1"/>
        <v>0.2922296108</v>
      </c>
      <c r="Q19" s="2">
        <v>56.4</v>
      </c>
      <c r="R19" s="2">
        <v>56.4</v>
      </c>
      <c r="S19" s="2">
        <v>60.0</v>
      </c>
      <c r="T19" s="8">
        <f t="shared" si="2"/>
        <v>57.57533666</v>
      </c>
      <c r="U19" s="9">
        <f t="shared" si="3"/>
        <v>1531139502697</v>
      </c>
      <c r="V19" s="10">
        <f t="shared" si="4"/>
        <v>1.531139503</v>
      </c>
      <c r="W19" s="11">
        <v>1.0</v>
      </c>
      <c r="X19" s="12">
        <f t="shared" si="5"/>
        <v>1</v>
      </c>
      <c r="Y19" s="12">
        <f t="shared" si="6"/>
        <v>1</v>
      </c>
    </row>
    <row r="20">
      <c r="A20" s="2" t="s">
        <v>96</v>
      </c>
      <c r="B20" s="4" t="s">
        <v>54</v>
      </c>
      <c r="C20" s="2">
        <v>2017.0</v>
      </c>
      <c r="D20" s="2" t="s">
        <v>98</v>
      </c>
      <c r="E20" s="5" t="s">
        <v>99</v>
      </c>
      <c r="F20" s="2" t="s">
        <v>95</v>
      </c>
      <c r="G20" s="2">
        <v>2.0</v>
      </c>
      <c r="H20" s="2">
        <v>1.0</v>
      </c>
      <c r="I20" s="2" t="s">
        <v>69</v>
      </c>
      <c r="J20" s="2" t="s">
        <v>72</v>
      </c>
      <c r="K20" s="2" t="s">
        <v>58</v>
      </c>
      <c r="L20" s="2" t="s">
        <v>58</v>
      </c>
      <c r="M20" s="2">
        <v>290.0</v>
      </c>
      <c r="N20" s="2">
        <v>250.0</v>
      </c>
      <c r="O20" s="2">
        <v>752.76</v>
      </c>
      <c r="P20" s="7">
        <f t="shared" si="1"/>
        <v>0.0545751</v>
      </c>
      <c r="Q20" s="2">
        <v>18.8</v>
      </c>
      <c r="R20" s="2">
        <v>18.8</v>
      </c>
      <c r="S20" s="2">
        <v>60.0</v>
      </c>
      <c r="T20" s="8">
        <f t="shared" si="2"/>
        <v>27.67933485</v>
      </c>
      <c r="U20" s="9">
        <f t="shared" si="3"/>
        <v>2573520258035</v>
      </c>
      <c r="V20" s="10">
        <f t="shared" si="4"/>
        <v>2.573520258</v>
      </c>
      <c r="W20" s="11">
        <v>1.0</v>
      </c>
      <c r="X20" s="12">
        <f t="shared" si="5"/>
        <v>1</v>
      </c>
      <c r="Y20" s="12">
        <f t="shared" si="6"/>
        <v>1</v>
      </c>
    </row>
    <row r="21" ht="15.75" customHeight="1">
      <c r="A21" s="2" t="s">
        <v>100</v>
      </c>
      <c r="B21" s="15"/>
      <c r="C21" s="2">
        <v>2017.0</v>
      </c>
      <c r="D21" s="2" t="s">
        <v>101</v>
      </c>
      <c r="E21" s="5" t="s">
        <v>102</v>
      </c>
      <c r="F21" s="2" t="s">
        <v>103</v>
      </c>
      <c r="G21" s="2">
        <v>1.0</v>
      </c>
      <c r="H21" s="2">
        <v>1.0</v>
      </c>
      <c r="I21" s="2" t="s">
        <v>80</v>
      </c>
      <c r="J21" s="2" t="s">
        <v>41</v>
      </c>
      <c r="K21" s="2" t="s">
        <v>58</v>
      </c>
      <c r="L21" s="2" t="s">
        <v>104</v>
      </c>
      <c r="M21" s="2">
        <v>40.0</v>
      </c>
      <c r="N21" s="2">
        <v>50.0</v>
      </c>
      <c r="O21" s="2">
        <v>120.0</v>
      </c>
      <c r="P21" s="7">
        <f t="shared" si="1"/>
        <v>0.00024</v>
      </c>
      <c r="Q21" s="2">
        <v>8.0</v>
      </c>
      <c r="R21" s="2">
        <v>8.0</v>
      </c>
      <c r="S21" s="2">
        <v>8.0</v>
      </c>
      <c r="T21" s="8">
        <f t="shared" si="2"/>
        <v>8</v>
      </c>
      <c r="U21" s="9">
        <f t="shared" si="3"/>
        <v>468750000000</v>
      </c>
      <c r="V21" s="10">
        <f t="shared" si="4"/>
        <v>0.46875</v>
      </c>
      <c r="W21" s="11">
        <f>5*7*24*60*60*1000000/U21</f>
        <v>6.4512</v>
      </c>
      <c r="X21" s="12">
        <f>1/W21</f>
        <v>0.1550099206</v>
      </c>
      <c r="Y21" s="12">
        <f t="shared" si="6"/>
        <v>0.1550099206</v>
      </c>
    </row>
    <row r="22" ht="15.75" customHeight="1">
      <c r="A22" s="2" t="s">
        <v>105</v>
      </c>
      <c r="B22" s="4" t="s">
        <v>54</v>
      </c>
      <c r="C22" s="2">
        <v>2017.0</v>
      </c>
      <c r="D22" s="2" t="s">
        <v>106</v>
      </c>
      <c r="E22" s="2" t="s">
        <v>107</v>
      </c>
      <c r="F22" s="2" t="s">
        <v>95</v>
      </c>
      <c r="G22" s="2">
        <v>1.0</v>
      </c>
      <c r="H22" s="2">
        <v>1.0</v>
      </c>
      <c r="I22" s="2" t="s">
        <v>80</v>
      </c>
      <c r="J22" s="2" t="s">
        <v>41</v>
      </c>
      <c r="K22" s="2" t="s">
        <v>58</v>
      </c>
      <c r="L22" s="2" t="s">
        <v>108</v>
      </c>
      <c r="M22" s="2">
        <v>400.0</v>
      </c>
      <c r="N22" s="2">
        <v>750.0</v>
      </c>
      <c r="O22" s="2">
        <v>95.85</v>
      </c>
      <c r="P22" s="7">
        <f t="shared" si="1"/>
        <v>0.028755</v>
      </c>
      <c r="Q22" s="2">
        <v>4.0</v>
      </c>
      <c r="R22" s="2">
        <v>4.0</v>
      </c>
      <c r="S22" s="2">
        <v>50.0</v>
      </c>
      <c r="T22" s="8">
        <f t="shared" si="2"/>
        <v>9.283177667</v>
      </c>
      <c r="U22" s="9">
        <f t="shared" si="3"/>
        <v>35943750000000</v>
      </c>
      <c r="V22" s="10">
        <f t="shared" si="4"/>
        <v>35.94375</v>
      </c>
      <c r="W22" s="11">
        <v>0.125</v>
      </c>
      <c r="X22" s="12">
        <f t="shared" ref="X22:X68" si="7">IF(NOT(ISBLANK(W22)),IF(W22="undisclosed","undisclosed",1/W22),"")</f>
        <v>8</v>
      </c>
      <c r="Y22" s="12">
        <f t="shared" si="6"/>
        <v>8</v>
      </c>
    </row>
    <row r="23" ht="15.75" customHeight="1">
      <c r="A23" s="2" t="s">
        <v>109</v>
      </c>
      <c r="B23" s="4" t="s">
        <v>54</v>
      </c>
      <c r="C23" s="2">
        <v>2013.0</v>
      </c>
      <c r="D23" s="2" t="s">
        <v>110</v>
      </c>
      <c r="E23" s="2" t="s">
        <v>111</v>
      </c>
      <c r="F23" s="2" t="s">
        <v>79</v>
      </c>
      <c r="G23" s="2">
        <v>1.0</v>
      </c>
      <c r="H23" s="2">
        <v>1.0</v>
      </c>
      <c r="I23" s="2" t="s">
        <v>80</v>
      </c>
      <c r="J23" s="2" t="s">
        <v>41</v>
      </c>
      <c r="K23" s="2" t="s">
        <v>42</v>
      </c>
      <c r="L23" s="2" t="s">
        <v>112</v>
      </c>
      <c r="M23" s="2">
        <v>52.8</v>
      </c>
      <c r="N23" s="2">
        <v>52.8</v>
      </c>
      <c r="O23" s="2">
        <v>64.24</v>
      </c>
      <c r="P23" s="7">
        <f t="shared" si="1"/>
        <v>0.0001790908416</v>
      </c>
      <c r="Q23" s="2">
        <v>4.4</v>
      </c>
      <c r="R23" s="2">
        <v>4.4</v>
      </c>
      <c r="S23" s="2">
        <v>44.0</v>
      </c>
      <c r="T23" s="8">
        <f t="shared" si="2"/>
        <v>9.479512636</v>
      </c>
      <c r="U23" s="9">
        <f t="shared" si="3"/>
        <v>210240000000</v>
      </c>
      <c r="V23" s="10">
        <f t="shared" si="4"/>
        <v>0.21024</v>
      </c>
      <c r="W23" s="11">
        <f>1560*3600*1000000/U23</f>
        <v>26.71232877</v>
      </c>
      <c r="X23" s="16">
        <f t="shared" si="7"/>
        <v>0.03743589744</v>
      </c>
      <c r="Y23" s="12">
        <f t="shared" si="6"/>
        <v>0.03743589744</v>
      </c>
    </row>
    <row r="24" ht="15.75" customHeight="1">
      <c r="A24" s="2" t="s">
        <v>109</v>
      </c>
      <c r="B24" s="4" t="s">
        <v>54</v>
      </c>
      <c r="C24" s="2">
        <v>2015.0</v>
      </c>
      <c r="D24" s="2" t="s">
        <v>113</v>
      </c>
      <c r="E24" s="5" t="s">
        <v>114</v>
      </c>
      <c r="F24" s="2" t="s">
        <v>103</v>
      </c>
      <c r="G24" s="2">
        <v>1.0</v>
      </c>
      <c r="H24" s="2">
        <v>1.0</v>
      </c>
      <c r="I24" s="2" t="s">
        <v>80</v>
      </c>
      <c r="J24" s="2" t="s">
        <v>41</v>
      </c>
      <c r="K24" s="2" t="s">
        <v>42</v>
      </c>
      <c r="L24" s="2" t="s">
        <v>112</v>
      </c>
      <c r="M24" s="2">
        <v>40.0</v>
      </c>
      <c r="N24" s="2">
        <v>40.0</v>
      </c>
      <c r="O24" s="2">
        <v>80.0</v>
      </c>
      <c r="P24" s="7">
        <f t="shared" si="1"/>
        <v>0.000128</v>
      </c>
      <c r="Q24" s="2">
        <v>10.0</v>
      </c>
      <c r="R24" s="2">
        <v>10.0</v>
      </c>
      <c r="S24" s="2">
        <v>10.0</v>
      </c>
      <c r="T24" s="8">
        <f t="shared" si="2"/>
        <v>10</v>
      </c>
      <c r="U24" s="9">
        <f t="shared" si="3"/>
        <v>128000000000</v>
      </c>
      <c r="V24" s="10">
        <f t="shared" si="4"/>
        <v>0.128</v>
      </c>
      <c r="W24" s="14" t="s">
        <v>81</v>
      </c>
      <c r="X24" s="12" t="str">
        <f t="shared" si="7"/>
        <v>undisclosed</v>
      </c>
      <c r="Y24" s="12" t="str">
        <f t="shared" si="6"/>
        <v>undisclosed</v>
      </c>
    </row>
    <row r="25" ht="15.75" customHeight="1">
      <c r="A25" s="2" t="s">
        <v>115</v>
      </c>
      <c r="B25" s="4" t="s">
        <v>116</v>
      </c>
      <c r="C25" s="2">
        <v>2013.0</v>
      </c>
      <c r="D25" s="2" t="s">
        <v>117</v>
      </c>
      <c r="E25" s="5" t="s">
        <v>118</v>
      </c>
      <c r="F25" s="2" t="s">
        <v>79</v>
      </c>
      <c r="G25" s="2">
        <v>1.0</v>
      </c>
      <c r="H25" s="2">
        <v>1.0</v>
      </c>
      <c r="I25" s="2" t="s">
        <v>115</v>
      </c>
      <c r="J25" s="2" t="s">
        <v>41</v>
      </c>
      <c r="K25" s="2" t="s">
        <v>119</v>
      </c>
      <c r="L25" s="2" t="s">
        <v>119</v>
      </c>
      <c r="M25" s="2">
        <v>95.84</v>
      </c>
      <c r="N25" s="2">
        <v>79.87</v>
      </c>
      <c r="O25" s="2">
        <v>138.1</v>
      </c>
      <c r="P25" s="7">
        <f t="shared" si="1"/>
        <v>0.001057119704</v>
      </c>
      <c r="Q25" s="2">
        <v>3.9</v>
      </c>
      <c r="R25" s="2">
        <v>3.9</v>
      </c>
      <c r="S25" s="2">
        <v>50.0</v>
      </c>
      <c r="T25" s="8">
        <f t="shared" si="2"/>
        <v>9.127806105</v>
      </c>
      <c r="U25" s="9">
        <f t="shared" si="3"/>
        <v>1390032484523</v>
      </c>
      <c r="V25" s="10">
        <f t="shared" si="4"/>
        <v>1.390032485</v>
      </c>
      <c r="W25" s="14" t="s">
        <v>81</v>
      </c>
      <c r="X25" s="12" t="str">
        <f t="shared" si="7"/>
        <v>undisclosed</v>
      </c>
      <c r="Y25" s="12" t="str">
        <f t="shared" si="6"/>
        <v>undisclosed</v>
      </c>
    </row>
    <row r="26" ht="15.75" customHeight="1">
      <c r="A26" s="2" t="s">
        <v>120</v>
      </c>
      <c r="B26" s="2" t="s">
        <v>121</v>
      </c>
      <c r="C26" s="2">
        <v>2020.0</v>
      </c>
      <c r="D26" s="2" t="s">
        <v>122</v>
      </c>
      <c r="E26" s="5" t="s">
        <v>123</v>
      </c>
      <c r="F26" s="6" t="s">
        <v>39</v>
      </c>
      <c r="G26" s="2">
        <v>1.0</v>
      </c>
      <c r="H26" s="2">
        <v>1.0</v>
      </c>
      <c r="I26" s="2" t="s">
        <v>40</v>
      </c>
      <c r="J26" s="2" t="s">
        <v>124</v>
      </c>
      <c r="K26" s="2" t="s">
        <v>58</v>
      </c>
      <c r="L26" s="2" t="s">
        <v>59</v>
      </c>
      <c r="M26" s="2">
        <v>75.8</v>
      </c>
      <c r="N26" s="2">
        <v>92.3</v>
      </c>
      <c r="O26" s="2">
        <v>77.9</v>
      </c>
      <c r="P26" s="7">
        <f t="shared" si="1"/>
        <v>0.000545014886</v>
      </c>
      <c r="Q26" s="2">
        <v>11.24</v>
      </c>
      <c r="R26" s="2">
        <v>11.24</v>
      </c>
      <c r="S26" s="2">
        <v>30.0</v>
      </c>
      <c r="T26" s="8">
        <f t="shared" si="2"/>
        <v>15.59138249</v>
      </c>
      <c r="U26" s="9">
        <f t="shared" si="3"/>
        <v>143798543479</v>
      </c>
      <c r="V26" s="10">
        <f t="shared" si="4"/>
        <v>0.1437985435</v>
      </c>
      <c r="W26" s="14" t="s">
        <v>81</v>
      </c>
      <c r="X26" s="12" t="str">
        <f t="shared" si="7"/>
        <v>undisclosed</v>
      </c>
      <c r="Y26" s="12" t="str">
        <f t="shared" si="6"/>
        <v>undisclosed</v>
      </c>
    </row>
    <row r="27" ht="15.75" customHeight="1">
      <c r="A27" s="2" t="s">
        <v>125</v>
      </c>
      <c r="B27" s="2" t="s">
        <v>126</v>
      </c>
      <c r="C27" s="2">
        <v>2020.0</v>
      </c>
      <c r="D27" s="2" t="s">
        <v>122</v>
      </c>
      <c r="E27" s="5" t="s">
        <v>123</v>
      </c>
      <c r="F27" s="6" t="s">
        <v>39</v>
      </c>
      <c r="G27" s="2">
        <v>1.0</v>
      </c>
      <c r="H27" s="2">
        <v>1.0</v>
      </c>
      <c r="I27" s="2" t="s">
        <v>40</v>
      </c>
      <c r="J27" s="2" t="s">
        <v>124</v>
      </c>
      <c r="K27" s="2" t="s">
        <v>58</v>
      </c>
      <c r="L27" s="2" t="s">
        <v>59</v>
      </c>
      <c r="M27" s="2">
        <v>80.6</v>
      </c>
      <c r="N27" s="2">
        <v>115.1</v>
      </c>
      <c r="O27" s="2">
        <v>161.3</v>
      </c>
      <c r="P27" s="7">
        <f t="shared" si="1"/>
        <v>0.001496389778</v>
      </c>
      <c r="Q27" s="2">
        <v>11.24</v>
      </c>
      <c r="R27" s="2">
        <v>11.24</v>
      </c>
      <c r="S27" s="2">
        <v>30.0</v>
      </c>
      <c r="T27" s="8">
        <f t="shared" si="2"/>
        <v>15.59138249</v>
      </c>
      <c r="U27" s="9">
        <f t="shared" si="3"/>
        <v>394812464909</v>
      </c>
      <c r="V27" s="10">
        <f t="shared" si="4"/>
        <v>0.3948124649</v>
      </c>
      <c r="W27" s="14" t="s">
        <v>81</v>
      </c>
      <c r="X27" s="12" t="str">
        <f t="shared" si="7"/>
        <v>undisclosed</v>
      </c>
      <c r="Y27" s="12" t="str">
        <f t="shared" si="6"/>
        <v>undisclosed</v>
      </c>
    </row>
    <row r="28" ht="15.75" customHeight="1">
      <c r="A28" s="2" t="s">
        <v>127</v>
      </c>
      <c r="B28" s="2" t="s">
        <v>128</v>
      </c>
      <c r="C28" s="2">
        <v>2020.0</v>
      </c>
      <c r="D28" s="2" t="s">
        <v>122</v>
      </c>
      <c r="E28" s="5" t="s">
        <v>123</v>
      </c>
      <c r="F28" s="6" t="s">
        <v>39</v>
      </c>
      <c r="G28" s="2">
        <v>1.0</v>
      </c>
      <c r="H28" s="2">
        <v>1.0</v>
      </c>
      <c r="I28" s="2" t="s">
        <v>40</v>
      </c>
      <c r="J28" s="2" t="s">
        <v>124</v>
      </c>
      <c r="K28" s="2" t="s">
        <v>58</v>
      </c>
      <c r="L28" s="2" t="s">
        <v>59</v>
      </c>
      <c r="M28" s="2">
        <v>80.6</v>
      </c>
      <c r="N28" s="2">
        <v>103.6</v>
      </c>
      <c r="O28" s="2">
        <v>103.7</v>
      </c>
      <c r="P28" s="7">
        <f t="shared" si="1"/>
        <v>0.000865911592</v>
      </c>
      <c r="Q28" s="2">
        <v>11.24</v>
      </c>
      <c r="R28" s="2">
        <v>11.24</v>
      </c>
      <c r="S28" s="2">
        <v>30.0</v>
      </c>
      <c r="T28" s="8">
        <f t="shared" si="2"/>
        <v>15.59138249</v>
      </c>
      <c r="U28" s="9">
        <f t="shared" si="3"/>
        <v>228464999599</v>
      </c>
      <c r="V28" s="10">
        <f t="shared" si="4"/>
        <v>0.2284649996</v>
      </c>
      <c r="W28" s="14" t="s">
        <v>81</v>
      </c>
      <c r="X28" s="12" t="str">
        <f t="shared" si="7"/>
        <v>undisclosed</v>
      </c>
      <c r="Y28" s="12" t="str">
        <f t="shared" si="6"/>
        <v>undisclosed</v>
      </c>
    </row>
    <row r="29" ht="15.75" customHeight="1">
      <c r="A29" s="2" t="s">
        <v>129</v>
      </c>
      <c r="B29" s="2" t="s">
        <v>130</v>
      </c>
      <c r="C29" s="2">
        <v>2020.0</v>
      </c>
      <c r="D29" s="2" t="s">
        <v>122</v>
      </c>
      <c r="E29" s="5" t="s">
        <v>123</v>
      </c>
      <c r="F29" s="6" t="s">
        <v>39</v>
      </c>
      <c r="G29" s="2">
        <v>1.0</v>
      </c>
      <c r="H29" s="2">
        <v>1.0</v>
      </c>
      <c r="I29" s="2" t="s">
        <v>40</v>
      </c>
      <c r="J29" s="2" t="s">
        <v>124</v>
      </c>
      <c r="K29" s="2" t="s">
        <v>58</v>
      </c>
      <c r="L29" s="2" t="s">
        <v>59</v>
      </c>
      <c r="M29" s="2">
        <v>79.1</v>
      </c>
      <c r="N29" s="2">
        <v>77.7</v>
      </c>
      <c r="O29" s="2">
        <v>138.2</v>
      </c>
      <c r="P29" s="7">
        <f t="shared" si="1"/>
        <v>0.000849386874</v>
      </c>
      <c r="Q29" s="2">
        <v>11.24</v>
      </c>
      <c r="R29" s="2">
        <v>11.24</v>
      </c>
      <c r="S29" s="2">
        <v>30.0</v>
      </c>
      <c r="T29" s="8">
        <f t="shared" si="2"/>
        <v>15.59138249</v>
      </c>
      <c r="U29" s="9">
        <f t="shared" si="3"/>
        <v>224105062942</v>
      </c>
      <c r="V29" s="10">
        <f t="shared" si="4"/>
        <v>0.2241050629</v>
      </c>
      <c r="W29" s="14" t="s">
        <v>81</v>
      </c>
      <c r="X29" s="12" t="str">
        <f t="shared" si="7"/>
        <v>undisclosed</v>
      </c>
      <c r="Y29" s="12" t="str">
        <f t="shared" si="6"/>
        <v>undisclosed</v>
      </c>
    </row>
    <row r="30" ht="15.75" customHeight="1">
      <c r="A30" s="2" t="s">
        <v>131</v>
      </c>
      <c r="B30" s="2" t="s">
        <v>132</v>
      </c>
      <c r="C30" s="2">
        <v>2022.0</v>
      </c>
      <c r="D30" s="2" t="s">
        <v>133</v>
      </c>
      <c r="E30" s="5" t="s">
        <v>134</v>
      </c>
      <c r="F30" s="6" t="s">
        <v>39</v>
      </c>
      <c r="G30" s="2">
        <v>1.0</v>
      </c>
      <c r="H30" s="2">
        <v>1.0</v>
      </c>
      <c r="I30" s="2" t="s">
        <v>135</v>
      </c>
      <c r="J30" s="2" t="s">
        <v>41</v>
      </c>
      <c r="K30" s="2" t="s">
        <v>58</v>
      </c>
      <c r="L30" s="2" t="s">
        <v>59</v>
      </c>
      <c r="M30" s="2">
        <v>166.9</v>
      </c>
      <c r="N30" s="2">
        <v>216.5</v>
      </c>
      <c r="O30" s="2">
        <v>112.8</v>
      </c>
      <c r="P30" s="7">
        <f t="shared" si="1"/>
        <v>0.00407589828</v>
      </c>
      <c r="Q30" s="2">
        <v>11.24</v>
      </c>
      <c r="R30" s="2">
        <v>11.24</v>
      </c>
      <c r="S30" s="2">
        <v>30.0</v>
      </c>
      <c r="T30" s="8">
        <f t="shared" si="2"/>
        <v>15.59138249</v>
      </c>
      <c r="U30" s="9">
        <f t="shared" si="3"/>
        <v>1075398582845</v>
      </c>
      <c r="V30" s="10">
        <f t="shared" si="4"/>
        <v>1.075398583</v>
      </c>
      <c r="W30" s="11">
        <v>0.7</v>
      </c>
      <c r="X30" s="12">
        <f t="shared" si="7"/>
        <v>1.428571429</v>
      </c>
      <c r="Y30" s="12">
        <f t="shared" si="6"/>
        <v>1.428571429</v>
      </c>
    </row>
    <row r="31" ht="15.75" customHeight="1">
      <c r="A31" s="2" t="s">
        <v>131</v>
      </c>
      <c r="B31" s="2" t="s">
        <v>136</v>
      </c>
      <c r="C31" s="2">
        <v>2022.0</v>
      </c>
      <c r="D31" s="2" t="s">
        <v>133</v>
      </c>
      <c r="E31" s="5" t="s">
        <v>134</v>
      </c>
      <c r="F31" s="6" t="s">
        <v>39</v>
      </c>
      <c r="G31" s="2">
        <v>1.0</v>
      </c>
      <c r="H31" s="2">
        <v>1.0</v>
      </c>
      <c r="I31" s="2" t="s">
        <v>135</v>
      </c>
      <c r="J31" s="2" t="s">
        <v>41</v>
      </c>
      <c r="K31" s="2" t="s">
        <v>58</v>
      </c>
      <c r="L31" s="2" t="s">
        <v>59</v>
      </c>
      <c r="M31" s="2">
        <v>169.8</v>
      </c>
      <c r="N31" s="2">
        <v>215.8</v>
      </c>
      <c r="O31" s="2">
        <v>78.8</v>
      </c>
      <c r="P31" s="7">
        <f t="shared" si="1"/>
        <v>0.002887455792</v>
      </c>
      <c r="Q31" s="2">
        <v>11.24</v>
      </c>
      <c r="R31" s="2">
        <v>11.24</v>
      </c>
      <c r="S31" s="2">
        <v>30.0</v>
      </c>
      <c r="T31" s="8">
        <f t="shared" si="2"/>
        <v>15.59138249</v>
      </c>
      <c r="U31" s="9">
        <f t="shared" si="3"/>
        <v>761835956991</v>
      </c>
      <c r="V31" s="10">
        <f t="shared" si="4"/>
        <v>0.761835957</v>
      </c>
      <c r="W31" s="11">
        <v>0.7</v>
      </c>
      <c r="X31" s="12">
        <f t="shared" si="7"/>
        <v>1.428571429</v>
      </c>
      <c r="Y31" s="12">
        <f t="shared" si="6"/>
        <v>1.428571429</v>
      </c>
    </row>
    <row r="32" ht="15.75" customHeight="1">
      <c r="A32" s="2" t="s">
        <v>137</v>
      </c>
      <c r="B32" s="4" t="s">
        <v>138</v>
      </c>
      <c r="C32" s="2">
        <v>2022.0</v>
      </c>
      <c r="D32" s="2" t="s">
        <v>133</v>
      </c>
      <c r="E32" s="5" t="s">
        <v>134</v>
      </c>
      <c r="F32" s="6" t="s">
        <v>39</v>
      </c>
      <c r="G32" s="2">
        <v>1.0</v>
      </c>
      <c r="H32" s="2">
        <v>1.0</v>
      </c>
      <c r="I32" s="2" t="s">
        <v>139</v>
      </c>
      <c r="J32" s="2" t="s">
        <v>41</v>
      </c>
      <c r="K32" s="2" t="s">
        <v>58</v>
      </c>
      <c r="L32" s="2" t="s">
        <v>59</v>
      </c>
      <c r="M32" s="2">
        <v>167.9</v>
      </c>
      <c r="N32" s="2">
        <v>219.7</v>
      </c>
      <c r="O32" s="2">
        <v>100.8</v>
      </c>
      <c r="P32" s="7">
        <f t="shared" si="1"/>
        <v>0.003718273104</v>
      </c>
      <c r="Q32" s="2">
        <v>11.24</v>
      </c>
      <c r="R32" s="2">
        <v>11.24</v>
      </c>
      <c r="S32" s="2">
        <v>30.0</v>
      </c>
      <c r="T32" s="8">
        <f t="shared" si="2"/>
        <v>15.59138249</v>
      </c>
      <c r="U32" s="9">
        <f t="shared" si="3"/>
        <v>981041564823</v>
      </c>
      <c r="V32" s="10">
        <f t="shared" si="4"/>
        <v>0.9810415648</v>
      </c>
      <c r="W32" s="11">
        <v>0.4</v>
      </c>
      <c r="X32" s="12">
        <f t="shared" si="7"/>
        <v>2.5</v>
      </c>
      <c r="Y32" s="12">
        <f t="shared" si="6"/>
        <v>2.5</v>
      </c>
    </row>
    <row r="33" ht="15.75" customHeight="1">
      <c r="A33" s="2" t="s">
        <v>137</v>
      </c>
      <c r="B33" s="4" t="s">
        <v>140</v>
      </c>
      <c r="C33" s="2">
        <v>2022.0</v>
      </c>
      <c r="D33" s="2" t="s">
        <v>133</v>
      </c>
      <c r="E33" s="5" t="s">
        <v>134</v>
      </c>
      <c r="F33" s="6" t="s">
        <v>39</v>
      </c>
      <c r="G33" s="2">
        <v>1.0</v>
      </c>
      <c r="H33" s="2">
        <v>1.0</v>
      </c>
      <c r="I33" s="2" t="s">
        <v>139</v>
      </c>
      <c r="J33" s="2" t="s">
        <v>41</v>
      </c>
      <c r="K33" s="2" t="s">
        <v>58</v>
      </c>
      <c r="L33" s="2" t="s">
        <v>59</v>
      </c>
      <c r="M33" s="2">
        <v>178.8</v>
      </c>
      <c r="N33" s="2">
        <v>228.4</v>
      </c>
      <c r="O33" s="2">
        <v>108.0</v>
      </c>
      <c r="P33" s="7">
        <f t="shared" si="1"/>
        <v>0.00441049536</v>
      </c>
      <c r="Q33" s="2">
        <v>11.24</v>
      </c>
      <c r="R33" s="2">
        <v>11.24</v>
      </c>
      <c r="S33" s="2">
        <v>30.0</v>
      </c>
      <c r="T33" s="8">
        <f t="shared" si="2"/>
        <v>15.59138249</v>
      </c>
      <c r="U33" s="9">
        <f t="shared" si="3"/>
        <v>1163679791289</v>
      </c>
      <c r="V33" s="10">
        <f t="shared" si="4"/>
        <v>1.163679791</v>
      </c>
      <c r="W33" s="11">
        <v>0.4</v>
      </c>
      <c r="X33" s="12">
        <f t="shared" si="7"/>
        <v>2.5</v>
      </c>
      <c r="Y33" s="12">
        <f t="shared" si="6"/>
        <v>2.5</v>
      </c>
    </row>
    <row r="34" ht="15.75" customHeight="1">
      <c r="A34" s="2" t="s">
        <v>53</v>
      </c>
      <c r="B34" s="2" t="s">
        <v>138</v>
      </c>
      <c r="C34" s="2">
        <v>2022.0</v>
      </c>
      <c r="D34" s="2" t="s">
        <v>133</v>
      </c>
      <c r="E34" s="5" t="s">
        <v>134</v>
      </c>
      <c r="F34" s="6" t="s">
        <v>39</v>
      </c>
      <c r="G34" s="2">
        <v>1.0</v>
      </c>
      <c r="H34" s="2">
        <v>1.0</v>
      </c>
      <c r="I34" s="2" t="s">
        <v>40</v>
      </c>
      <c r="J34" s="2" t="s">
        <v>41</v>
      </c>
      <c r="K34" s="2" t="s">
        <v>58</v>
      </c>
      <c r="L34" s="2" t="s">
        <v>59</v>
      </c>
      <c r="M34" s="2">
        <v>88.5</v>
      </c>
      <c r="N34" s="2">
        <v>56.5</v>
      </c>
      <c r="O34" s="2">
        <v>213.5</v>
      </c>
      <c r="P34" s="7">
        <f t="shared" si="1"/>
        <v>0.001067553375</v>
      </c>
      <c r="Q34" s="2">
        <v>11.24</v>
      </c>
      <c r="R34" s="2">
        <v>11.24</v>
      </c>
      <c r="S34" s="2">
        <v>28.0</v>
      </c>
      <c r="T34" s="8">
        <f t="shared" si="2"/>
        <v>15.23690938</v>
      </c>
      <c r="U34" s="9">
        <f t="shared" si="3"/>
        <v>301785899447</v>
      </c>
      <c r="V34" s="10">
        <f t="shared" si="4"/>
        <v>0.3017858994</v>
      </c>
      <c r="W34" s="14" t="s">
        <v>81</v>
      </c>
      <c r="X34" s="12" t="str">
        <f t="shared" si="7"/>
        <v>undisclosed</v>
      </c>
      <c r="Y34" s="12" t="str">
        <f t="shared" si="6"/>
        <v>undisclosed</v>
      </c>
    </row>
    <row r="35" ht="15.75" customHeight="1">
      <c r="A35" s="2" t="s">
        <v>53</v>
      </c>
      <c r="B35" s="2" t="s">
        <v>141</v>
      </c>
      <c r="C35" s="2">
        <v>2022.0</v>
      </c>
      <c r="D35" s="2" t="s">
        <v>133</v>
      </c>
      <c r="E35" s="5" t="s">
        <v>134</v>
      </c>
      <c r="F35" s="6" t="s">
        <v>39</v>
      </c>
      <c r="G35" s="2">
        <v>1.0</v>
      </c>
      <c r="H35" s="2">
        <v>1.0</v>
      </c>
      <c r="I35" s="2" t="s">
        <v>40</v>
      </c>
      <c r="J35" s="2" t="s">
        <v>41</v>
      </c>
      <c r="K35" s="2" t="s">
        <v>58</v>
      </c>
      <c r="L35" s="2" t="s">
        <v>59</v>
      </c>
      <c r="M35" s="2">
        <v>144.4</v>
      </c>
      <c r="N35" s="2">
        <v>144.4</v>
      </c>
      <c r="O35" s="2">
        <v>145.9</v>
      </c>
      <c r="P35" s="7">
        <f t="shared" si="1"/>
        <v>0.003042213424</v>
      </c>
      <c r="Q35" s="2">
        <v>11.24</v>
      </c>
      <c r="R35" s="2">
        <v>11.24</v>
      </c>
      <c r="S35" s="2">
        <v>30.0</v>
      </c>
      <c r="T35" s="8">
        <f t="shared" si="2"/>
        <v>15.59138249</v>
      </c>
      <c r="U35" s="9">
        <f t="shared" si="3"/>
        <v>802667726261</v>
      </c>
      <c r="V35" s="10">
        <f t="shared" si="4"/>
        <v>0.8026677263</v>
      </c>
      <c r="W35" s="14" t="s">
        <v>81</v>
      </c>
      <c r="X35" s="12" t="str">
        <f t="shared" si="7"/>
        <v>undisclosed</v>
      </c>
      <c r="Y35" s="12" t="str">
        <f t="shared" si="6"/>
        <v>undisclosed</v>
      </c>
    </row>
    <row r="36" ht="15.75" customHeight="1">
      <c r="A36" s="2" t="s">
        <v>53</v>
      </c>
      <c r="B36" s="2" t="s">
        <v>142</v>
      </c>
      <c r="C36" s="2">
        <v>2022.0</v>
      </c>
      <c r="D36" s="2" t="s">
        <v>133</v>
      </c>
      <c r="E36" s="5" t="s">
        <v>134</v>
      </c>
      <c r="F36" s="6" t="s">
        <v>39</v>
      </c>
      <c r="G36" s="2">
        <v>1.0</v>
      </c>
      <c r="H36" s="2">
        <v>1.0</v>
      </c>
      <c r="I36" s="2" t="s">
        <v>40</v>
      </c>
      <c r="J36" s="2" t="s">
        <v>41</v>
      </c>
      <c r="K36" s="2" t="s">
        <v>58</v>
      </c>
      <c r="L36" s="2" t="s">
        <v>59</v>
      </c>
      <c r="M36" s="2">
        <v>110.6</v>
      </c>
      <c r="N36" s="2">
        <v>172.0</v>
      </c>
      <c r="O36" s="2">
        <v>107.5</v>
      </c>
      <c r="P36" s="7">
        <f t="shared" si="1"/>
        <v>0.002044994</v>
      </c>
      <c r="Q36" s="2">
        <v>12.0</v>
      </c>
      <c r="R36" s="2">
        <v>12.0</v>
      </c>
      <c r="S36" s="2">
        <v>30.0</v>
      </c>
      <c r="T36" s="8">
        <f t="shared" si="2"/>
        <v>16.2865057</v>
      </c>
      <c r="U36" s="9">
        <f t="shared" si="3"/>
        <v>473378240741</v>
      </c>
      <c r="V36" s="10">
        <f t="shared" si="4"/>
        <v>0.4733782407</v>
      </c>
      <c r="W36" s="14" t="s">
        <v>81</v>
      </c>
      <c r="X36" s="12" t="str">
        <f t="shared" si="7"/>
        <v>undisclosed</v>
      </c>
      <c r="Y36" s="12" t="str">
        <f t="shared" si="6"/>
        <v>undisclosed</v>
      </c>
    </row>
    <row r="37" ht="15.75" customHeight="1">
      <c r="A37" s="2" t="s">
        <v>53</v>
      </c>
      <c r="B37" s="2" t="s">
        <v>143</v>
      </c>
      <c r="C37" s="2">
        <v>2022.0</v>
      </c>
      <c r="D37" s="2" t="s">
        <v>133</v>
      </c>
      <c r="E37" s="5" t="s">
        <v>134</v>
      </c>
      <c r="F37" s="6" t="s">
        <v>39</v>
      </c>
      <c r="G37" s="2">
        <v>1.0</v>
      </c>
      <c r="H37" s="2">
        <v>1.0</v>
      </c>
      <c r="I37" s="2" t="s">
        <v>40</v>
      </c>
      <c r="J37" s="2" t="s">
        <v>41</v>
      </c>
      <c r="K37" s="2" t="s">
        <v>58</v>
      </c>
      <c r="L37" s="2" t="s">
        <v>59</v>
      </c>
      <c r="M37" s="2">
        <v>86.0</v>
      </c>
      <c r="N37" s="2">
        <v>122.9</v>
      </c>
      <c r="O37" s="2">
        <v>153.6</v>
      </c>
      <c r="P37" s="7">
        <f t="shared" si="1"/>
        <v>0.00162345984</v>
      </c>
      <c r="Q37" s="2">
        <v>12.0</v>
      </c>
      <c r="R37" s="2">
        <v>12.0</v>
      </c>
      <c r="S37" s="2">
        <v>30.0</v>
      </c>
      <c r="T37" s="8">
        <f t="shared" si="2"/>
        <v>16.2865057</v>
      </c>
      <c r="U37" s="9">
        <f t="shared" si="3"/>
        <v>375800888889</v>
      </c>
      <c r="V37" s="10">
        <f t="shared" si="4"/>
        <v>0.3758008889</v>
      </c>
      <c r="W37" s="14" t="s">
        <v>81</v>
      </c>
      <c r="X37" s="12" t="str">
        <f t="shared" si="7"/>
        <v>undisclosed</v>
      </c>
      <c r="Y37" s="12" t="str">
        <f t="shared" si="6"/>
        <v>undisclosed</v>
      </c>
    </row>
    <row r="38" ht="15.75" customHeight="1">
      <c r="A38" s="2" t="s">
        <v>53</v>
      </c>
      <c r="B38" s="2" t="s">
        <v>144</v>
      </c>
      <c r="C38" s="2">
        <v>2022.0</v>
      </c>
      <c r="D38" s="2" t="s">
        <v>133</v>
      </c>
      <c r="E38" s="5" t="s">
        <v>134</v>
      </c>
      <c r="F38" s="6" t="s">
        <v>39</v>
      </c>
      <c r="G38" s="2">
        <v>1.0</v>
      </c>
      <c r="H38" s="2">
        <v>1.0</v>
      </c>
      <c r="I38" s="2" t="s">
        <v>40</v>
      </c>
      <c r="J38" s="2" t="s">
        <v>41</v>
      </c>
      <c r="K38" s="2" t="s">
        <v>58</v>
      </c>
      <c r="L38" s="2" t="s">
        <v>59</v>
      </c>
      <c r="M38" s="2">
        <v>116.8</v>
      </c>
      <c r="N38" s="2">
        <v>181.0</v>
      </c>
      <c r="O38" s="2">
        <v>109.3</v>
      </c>
      <c r="P38" s="7">
        <f t="shared" si="1"/>
        <v>0.00231068944</v>
      </c>
      <c r="Q38" s="2">
        <v>11.24</v>
      </c>
      <c r="R38" s="2">
        <v>11.24</v>
      </c>
      <c r="S38" s="2">
        <v>30.0</v>
      </c>
      <c r="T38" s="8">
        <f t="shared" si="2"/>
        <v>15.59138249</v>
      </c>
      <c r="U38" s="9">
        <f t="shared" si="3"/>
        <v>609660000929</v>
      </c>
      <c r="V38" s="10">
        <f t="shared" si="4"/>
        <v>0.6096600009</v>
      </c>
      <c r="W38" s="11">
        <v>0.7</v>
      </c>
      <c r="X38" s="12">
        <f t="shared" si="7"/>
        <v>1.428571429</v>
      </c>
      <c r="Y38" s="12">
        <f t="shared" si="6"/>
        <v>1.428571429</v>
      </c>
    </row>
    <row r="39" ht="15.75" customHeight="1">
      <c r="A39" s="2" t="s">
        <v>53</v>
      </c>
      <c r="B39" s="2" t="s">
        <v>145</v>
      </c>
      <c r="C39" s="2">
        <v>2022.0</v>
      </c>
      <c r="D39" s="2" t="s">
        <v>133</v>
      </c>
      <c r="E39" s="5" t="s">
        <v>134</v>
      </c>
      <c r="F39" s="6" t="s">
        <v>39</v>
      </c>
      <c r="G39" s="2">
        <v>1.0</v>
      </c>
      <c r="H39" s="2">
        <v>1.0</v>
      </c>
      <c r="I39" s="2" t="s">
        <v>40</v>
      </c>
      <c r="J39" s="2" t="s">
        <v>41</v>
      </c>
      <c r="K39" s="2" t="s">
        <v>58</v>
      </c>
      <c r="L39" s="2" t="s">
        <v>59</v>
      </c>
      <c r="M39" s="2">
        <v>290.9</v>
      </c>
      <c r="N39" s="2">
        <v>622.4</v>
      </c>
      <c r="O39" s="2">
        <v>396.8</v>
      </c>
      <c r="P39" s="7">
        <f t="shared" si="1"/>
        <v>0.07184308429</v>
      </c>
      <c r="Q39" s="2">
        <v>11.24</v>
      </c>
      <c r="R39" s="2">
        <v>11.24</v>
      </c>
      <c r="S39" s="2">
        <v>30.0</v>
      </c>
      <c r="T39" s="8">
        <f t="shared" si="2"/>
        <v>15.59138249</v>
      </c>
      <c r="U39" s="9">
        <f t="shared" si="3"/>
        <v>18955318735410</v>
      </c>
      <c r="V39" s="10">
        <f t="shared" si="4"/>
        <v>18.95531874</v>
      </c>
      <c r="W39" s="14" t="s">
        <v>81</v>
      </c>
      <c r="X39" s="12" t="str">
        <f t="shared" si="7"/>
        <v>undisclosed</v>
      </c>
      <c r="Y39" s="12" t="str">
        <f t="shared" si="6"/>
        <v>undisclosed</v>
      </c>
    </row>
    <row r="40" ht="15.75" customHeight="1">
      <c r="A40" s="2" t="s">
        <v>131</v>
      </c>
      <c r="B40" s="2" t="s">
        <v>146</v>
      </c>
      <c r="C40" s="2">
        <v>2022.0</v>
      </c>
      <c r="D40" s="2" t="s">
        <v>133</v>
      </c>
      <c r="E40" s="5" t="s">
        <v>134</v>
      </c>
      <c r="F40" s="2" t="s">
        <v>147</v>
      </c>
      <c r="G40" s="2">
        <v>1.0</v>
      </c>
      <c r="H40" s="2">
        <v>1.0</v>
      </c>
      <c r="I40" s="2" t="s">
        <v>135</v>
      </c>
      <c r="J40" s="2" t="s">
        <v>41</v>
      </c>
      <c r="K40" s="2" t="s">
        <v>58</v>
      </c>
      <c r="L40" s="2" t="s">
        <v>59</v>
      </c>
      <c r="M40" s="2">
        <v>1700.0</v>
      </c>
      <c r="N40" s="2">
        <v>2100.0</v>
      </c>
      <c r="O40" s="2">
        <v>28.3</v>
      </c>
      <c r="P40" s="7">
        <f t="shared" si="1"/>
        <v>0.101031</v>
      </c>
      <c r="Q40" s="2">
        <v>4.0</v>
      </c>
      <c r="R40" s="2">
        <v>4.0</v>
      </c>
      <c r="S40" s="2">
        <v>36.9</v>
      </c>
      <c r="T40" s="8">
        <f t="shared" si="2"/>
        <v>8.389101512</v>
      </c>
      <c r="U40" s="9">
        <f t="shared" si="3"/>
        <v>171122967479675</v>
      </c>
      <c r="V40" s="10">
        <f t="shared" si="4"/>
        <v>171.1229675</v>
      </c>
      <c r="W40" s="11">
        <v>0.05</v>
      </c>
      <c r="X40" s="12">
        <f t="shared" si="7"/>
        <v>20</v>
      </c>
      <c r="Y40" s="12">
        <f t="shared" si="6"/>
        <v>20</v>
      </c>
    </row>
    <row r="41" ht="15.75" customHeight="1">
      <c r="A41" s="2" t="s">
        <v>131</v>
      </c>
      <c r="B41" s="2" t="s">
        <v>148</v>
      </c>
      <c r="C41" s="2">
        <v>2022.0</v>
      </c>
      <c r="D41" s="2" t="s">
        <v>133</v>
      </c>
      <c r="E41" s="5" t="s">
        <v>134</v>
      </c>
      <c r="F41" s="2" t="s">
        <v>147</v>
      </c>
      <c r="G41" s="2">
        <v>1.0</v>
      </c>
      <c r="H41" s="2">
        <v>1.0</v>
      </c>
      <c r="I41" s="2" t="s">
        <v>135</v>
      </c>
      <c r="J41" s="2" t="s">
        <v>41</v>
      </c>
      <c r="K41" s="2" t="s">
        <v>58</v>
      </c>
      <c r="L41" s="2" t="s">
        <v>59</v>
      </c>
      <c r="M41" s="2">
        <v>1100.0</v>
      </c>
      <c r="N41" s="2">
        <v>1100.0</v>
      </c>
      <c r="O41" s="2">
        <v>54.0</v>
      </c>
      <c r="P41" s="7">
        <f t="shared" si="1"/>
        <v>0.06534</v>
      </c>
      <c r="Q41" s="2">
        <v>4.0</v>
      </c>
      <c r="R41" s="2">
        <v>4.0</v>
      </c>
      <c r="S41" s="2">
        <v>40.2</v>
      </c>
      <c r="T41" s="8">
        <f t="shared" si="2"/>
        <v>8.632077786</v>
      </c>
      <c r="U41" s="9">
        <f t="shared" si="3"/>
        <v>101585820895522</v>
      </c>
      <c r="V41" s="10">
        <f t="shared" si="4"/>
        <v>101.5858209</v>
      </c>
      <c r="W41" s="11">
        <v>0.05</v>
      </c>
      <c r="X41" s="12">
        <f t="shared" si="7"/>
        <v>20</v>
      </c>
      <c r="Y41" s="12">
        <f t="shared" si="6"/>
        <v>20</v>
      </c>
    </row>
    <row r="42" ht="15.75" customHeight="1">
      <c r="A42" s="2" t="s">
        <v>149</v>
      </c>
      <c r="B42" s="4" t="s">
        <v>150</v>
      </c>
      <c r="C42" s="2">
        <v>2020.0</v>
      </c>
      <c r="D42" s="2" t="s">
        <v>151</v>
      </c>
      <c r="E42" s="5" t="s">
        <v>152</v>
      </c>
      <c r="F42" s="2" t="s">
        <v>103</v>
      </c>
      <c r="G42" s="2">
        <v>2.0</v>
      </c>
      <c r="H42" s="2">
        <v>2.0</v>
      </c>
      <c r="I42" s="2" t="s">
        <v>80</v>
      </c>
      <c r="J42" s="2" t="s">
        <v>41</v>
      </c>
      <c r="K42" s="2" t="s">
        <v>58</v>
      </c>
      <c r="L42" s="2" t="s">
        <v>58</v>
      </c>
      <c r="M42" s="2">
        <v>250.0</v>
      </c>
      <c r="N42" s="2">
        <v>250.0</v>
      </c>
      <c r="O42" s="2">
        <v>250.0</v>
      </c>
      <c r="P42" s="7">
        <f t="shared" si="1"/>
        <v>0.015625</v>
      </c>
      <c r="Q42" s="2">
        <v>8.0</v>
      </c>
      <c r="R42" s="2">
        <v>8.0</v>
      </c>
      <c r="S42" s="2">
        <v>8.0</v>
      </c>
      <c r="T42" s="8">
        <f t="shared" si="2"/>
        <v>8</v>
      </c>
      <c r="U42" s="9">
        <f t="shared" si="3"/>
        <v>30517578125000</v>
      </c>
      <c r="V42" s="10">
        <f t="shared" si="4"/>
        <v>30.51757813</v>
      </c>
      <c r="W42" s="11">
        <v>1.84</v>
      </c>
      <c r="X42" s="12">
        <f t="shared" si="7"/>
        <v>0.5434782609</v>
      </c>
      <c r="Y42" s="12">
        <f t="shared" si="6"/>
        <v>0.2717391304</v>
      </c>
    </row>
    <row r="43" ht="15.75" customHeight="1">
      <c r="A43" s="2" t="s">
        <v>153</v>
      </c>
      <c r="B43" s="2" t="s">
        <v>154</v>
      </c>
      <c r="C43" s="2">
        <v>2022.0</v>
      </c>
      <c r="D43" s="2" t="s">
        <v>155</v>
      </c>
      <c r="E43" s="5" t="s">
        <v>156</v>
      </c>
      <c r="F43" s="6" t="s">
        <v>39</v>
      </c>
      <c r="G43" s="2">
        <v>1.0</v>
      </c>
      <c r="H43" s="2">
        <v>1.0</v>
      </c>
      <c r="I43" s="2" t="s">
        <v>40</v>
      </c>
      <c r="J43" s="2" t="s">
        <v>41</v>
      </c>
      <c r="K43" s="2" t="s">
        <v>58</v>
      </c>
      <c r="L43" s="2" t="s">
        <v>70</v>
      </c>
      <c r="M43" s="2">
        <v>737.5</v>
      </c>
      <c r="N43" s="2">
        <v>785.9</v>
      </c>
      <c r="O43" s="2">
        <v>494.9</v>
      </c>
      <c r="P43" s="7">
        <f t="shared" si="1"/>
        <v>0.2868446586</v>
      </c>
      <c r="Q43" s="2">
        <v>50.0</v>
      </c>
      <c r="R43" s="2">
        <v>50.0</v>
      </c>
      <c r="S43" s="2">
        <v>50.0</v>
      </c>
      <c r="T43" s="8">
        <f t="shared" si="2"/>
        <v>50</v>
      </c>
      <c r="U43" s="9">
        <f t="shared" si="3"/>
        <v>2294757269000</v>
      </c>
      <c r="V43" s="10">
        <f t="shared" si="4"/>
        <v>2.294757269</v>
      </c>
      <c r="W43" s="11">
        <v>0.5</v>
      </c>
      <c r="X43" s="12">
        <f t="shared" si="7"/>
        <v>2</v>
      </c>
      <c r="Y43" s="12">
        <f t="shared" si="6"/>
        <v>2</v>
      </c>
    </row>
    <row r="44" ht="15.75" customHeight="1">
      <c r="A44" s="2" t="s">
        <v>53</v>
      </c>
      <c r="B44" s="4" t="s">
        <v>54</v>
      </c>
      <c r="C44" s="2">
        <v>2022.0</v>
      </c>
      <c r="D44" s="2" t="s">
        <v>157</v>
      </c>
      <c r="E44" s="5" t="s">
        <v>158</v>
      </c>
      <c r="F44" s="2" t="s">
        <v>57</v>
      </c>
      <c r="G44" s="2">
        <v>1.0</v>
      </c>
      <c r="H44" s="2">
        <v>1.0</v>
      </c>
      <c r="I44" s="2" t="s">
        <v>40</v>
      </c>
      <c r="J44" s="2" t="s">
        <v>41</v>
      </c>
      <c r="K44" s="2" t="s">
        <v>58</v>
      </c>
      <c r="L44" s="2" t="s">
        <v>59</v>
      </c>
      <c r="M44" s="2">
        <v>250.0</v>
      </c>
      <c r="N44" s="2">
        <v>140.0</v>
      </c>
      <c r="O44" s="2">
        <v>90.0</v>
      </c>
      <c r="P44" s="7">
        <f t="shared" si="1"/>
        <v>0.00315</v>
      </c>
      <c r="Q44" s="2">
        <v>3.58</v>
      </c>
      <c r="R44" s="2">
        <v>3.58</v>
      </c>
      <c r="S44" s="2">
        <v>40.0</v>
      </c>
      <c r="T44" s="8">
        <f t="shared" si="2"/>
        <v>8.003415209</v>
      </c>
      <c r="U44" s="9">
        <f t="shared" si="3"/>
        <v>6144471146344</v>
      </c>
      <c r="V44" s="10">
        <f t="shared" si="4"/>
        <v>6.144471146</v>
      </c>
      <c r="W44" s="11">
        <v>0.002</v>
      </c>
      <c r="X44" s="12">
        <f t="shared" si="7"/>
        <v>500</v>
      </c>
      <c r="Y44" s="12">
        <f t="shared" si="6"/>
        <v>500</v>
      </c>
    </row>
    <row r="45" ht="15.75" customHeight="1">
      <c r="A45" s="2" t="s">
        <v>53</v>
      </c>
      <c r="B45" s="4" t="s">
        <v>54</v>
      </c>
      <c r="C45" s="2">
        <v>2021.0</v>
      </c>
      <c r="D45" s="2" t="s">
        <v>159</v>
      </c>
      <c r="E45" s="5" t="s">
        <v>160</v>
      </c>
      <c r="F45" s="2" t="s">
        <v>161</v>
      </c>
      <c r="G45" s="2">
        <v>5.0</v>
      </c>
      <c r="H45" s="2">
        <v>5.0</v>
      </c>
      <c r="I45" s="2" t="s">
        <v>40</v>
      </c>
      <c r="J45" s="2" t="s">
        <v>41</v>
      </c>
      <c r="K45" s="2" t="s">
        <v>58</v>
      </c>
      <c r="L45" s="2" t="s">
        <v>59</v>
      </c>
      <c r="M45" s="2">
        <v>1200.0</v>
      </c>
      <c r="N45" s="2">
        <v>820.0</v>
      </c>
      <c r="O45" s="2">
        <v>1066.0</v>
      </c>
      <c r="P45" s="7">
        <f t="shared" si="1"/>
        <v>1.048944</v>
      </c>
      <c r="Q45" s="2">
        <v>4.0</v>
      </c>
      <c r="R45" s="2">
        <v>4.0</v>
      </c>
      <c r="S45" s="2">
        <v>40.0</v>
      </c>
      <c r="T45" s="8">
        <f t="shared" si="2"/>
        <v>8.61773876</v>
      </c>
      <c r="U45" s="9">
        <f t="shared" si="3"/>
        <v>1.63898E+15</v>
      </c>
      <c r="V45" s="10">
        <f t="shared" si="4"/>
        <v>1638.975</v>
      </c>
      <c r="W45" s="11">
        <f>6*(365/12)*24*3600*1000000/U45</f>
        <v>0.009620647051</v>
      </c>
      <c r="X45" s="12">
        <f t="shared" si="7"/>
        <v>103.9431126</v>
      </c>
      <c r="Y45" s="12">
        <f t="shared" si="6"/>
        <v>20.78862253</v>
      </c>
    </row>
    <row r="46" ht="15.75" customHeight="1">
      <c r="A46" s="2" t="s">
        <v>131</v>
      </c>
      <c r="B46" s="4" t="s">
        <v>54</v>
      </c>
      <c r="C46" s="2">
        <v>2021.0</v>
      </c>
      <c r="D46" s="2" t="s">
        <v>162</v>
      </c>
      <c r="E46" s="5" t="s">
        <v>163</v>
      </c>
      <c r="F46" s="2" t="s">
        <v>147</v>
      </c>
      <c r="G46" s="2">
        <v>1.0</v>
      </c>
      <c r="H46" s="2">
        <v>1.0</v>
      </c>
      <c r="I46" s="2" t="s">
        <v>135</v>
      </c>
      <c r="J46" s="2" t="s">
        <v>41</v>
      </c>
      <c r="K46" s="2" t="s">
        <v>58</v>
      </c>
      <c r="L46" s="2" t="s">
        <v>59</v>
      </c>
      <c r="M46" s="2">
        <v>2000.0</v>
      </c>
      <c r="N46" s="2">
        <v>2000.0</v>
      </c>
      <c r="O46" s="2">
        <v>175.0</v>
      </c>
      <c r="P46" s="7">
        <f t="shared" si="1"/>
        <v>0.7</v>
      </c>
      <c r="Q46" s="2">
        <v>4.0</v>
      </c>
      <c r="R46" s="2">
        <v>4.0</v>
      </c>
      <c r="S46" s="2">
        <v>33.0</v>
      </c>
      <c r="T46" s="8">
        <f t="shared" si="2"/>
        <v>8.082480041</v>
      </c>
      <c r="U46" s="9">
        <f t="shared" si="3"/>
        <v>1.32576E+15</v>
      </c>
      <c r="V46" s="10">
        <f t="shared" si="4"/>
        <v>1325.757576</v>
      </c>
      <c r="W46" s="11">
        <v>0.005263</v>
      </c>
      <c r="X46" s="12">
        <f t="shared" si="7"/>
        <v>190.0057002</v>
      </c>
      <c r="Y46" s="12">
        <f t="shared" si="6"/>
        <v>190.0057002</v>
      </c>
    </row>
    <row r="47" ht="15.75" customHeight="1">
      <c r="A47" s="2" t="s">
        <v>164</v>
      </c>
      <c r="B47" s="4" t="s">
        <v>54</v>
      </c>
      <c r="C47" s="2">
        <v>2021.0</v>
      </c>
      <c r="D47" s="2" t="s">
        <v>165</v>
      </c>
      <c r="E47" s="5" t="s">
        <v>166</v>
      </c>
      <c r="F47" s="2" t="s">
        <v>167</v>
      </c>
      <c r="G47" s="2">
        <v>1.0</v>
      </c>
      <c r="H47" s="2">
        <v>1.0</v>
      </c>
      <c r="I47" s="2" t="s">
        <v>80</v>
      </c>
      <c r="J47" s="2" t="s">
        <v>41</v>
      </c>
      <c r="K47" s="2" t="s">
        <v>58</v>
      </c>
      <c r="L47" s="2" t="s">
        <v>168</v>
      </c>
      <c r="M47" s="2">
        <v>320.0</v>
      </c>
      <c r="N47" s="2">
        <v>950.0</v>
      </c>
      <c r="O47" s="2">
        <v>200.0</v>
      </c>
      <c r="P47" s="7">
        <f t="shared" si="1"/>
        <v>0.0608</v>
      </c>
      <c r="Q47" s="2">
        <v>4.3</v>
      </c>
      <c r="R47" s="2">
        <v>4.3</v>
      </c>
      <c r="S47" s="2">
        <v>45.0</v>
      </c>
      <c r="T47" s="8">
        <f t="shared" si="2"/>
        <v>9.405527155</v>
      </c>
      <c r="U47" s="9">
        <f t="shared" si="3"/>
        <v>73072531698816</v>
      </c>
      <c r="V47" s="10">
        <f t="shared" si="4"/>
        <v>73.0725317</v>
      </c>
      <c r="W47" s="11">
        <v>0.0234</v>
      </c>
      <c r="X47" s="12">
        <f t="shared" si="7"/>
        <v>42.73504274</v>
      </c>
      <c r="Y47" s="12">
        <f t="shared" si="6"/>
        <v>42.73504274</v>
      </c>
    </row>
    <row r="48" ht="15.75" customHeight="1">
      <c r="A48" s="2" t="s">
        <v>115</v>
      </c>
      <c r="B48" s="4" t="s">
        <v>54</v>
      </c>
      <c r="C48" s="2">
        <v>1986.0</v>
      </c>
      <c r="D48" s="2" t="s">
        <v>169</v>
      </c>
      <c r="E48" s="5" t="s">
        <v>170</v>
      </c>
      <c r="F48" s="2" t="s">
        <v>79</v>
      </c>
      <c r="G48" s="2">
        <v>2.0</v>
      </c>
      <c r="H48" s="2">
        <v>1.0</v>
      </c>
      <c r="I48" s="2" t="s">
        <v>115</v>
      </c>
      <c r="J48" s="2" t="s">
        <v>41</v>
      </c>
      <c r="K48" s="2" t="s">
        <v>171</v>
      </c>
      <c r="L48" s="2" t="s">
        <v>171</v>
      </c>
      <c r="M48" s="2">
        <v>100.0</v>
      </c>
      <c r="N48" s="2">
        <v>1300.0</v>
      </c>
      <c r="O48" s="2">
        <v>400.0</v>
      </c>
      <c r="P48" s="7">
        <f t="shared" si="1"/>
        <v>0.052</v>
      </c>
      <c r="Q48" s="2">
        <v>4.0</v>
      </c>
      <c r="R48" s="2">
        <v>4.0</v>
      </c>
      <c r="S48" s="2">
        <v>50.0</v>
      </c>
      <c r="T48" s="8">
        <f t="shared" si="2"/>
        <v>9.283177667</v>
      </c>
      <c r="U48" s="9">
        <f t="shared" si="3"/>
        <v>65000000000000</v>
      </c>
      <c r="V48" s="10">
        <f t="shared" si="4"/>
        <v>65</v>
      </c>
      <c r="W48" s="14" t="s">
        <v>81</v>
      </c>
      <c r="X48" s="12" t="str">
        <f t="shared" si="7"/>
        <v>undisclosed</v>
      </c>
      <c r="Y48" s="12" t="str">
        <f t="shared" si="6"/>
        <v>undisclosed</v>
      </c>
    </row>
    <row r="49" ht="15.75" customHeight="1">
      <c r="A49" s="2" t="s">
        <v>172</v>
      </c>
      <c r="B49" s="4" t="s">
        <v>54</v>
      </c>
      <c r="C49" s="2">
        <v>2020.0</v>
      </c>
      <c r="D49" s="2" t="s">
        <v>173</v>
      </c>
      <c r="E49" s="2" t="s">
        <v>174</v>
      </c>
      <c r="F49" s="2" t="s">
        <v>103</v>
      </c>
      <c r="G49" s="2">
        <v>1.0</v>
      </c>
      <c r="H49" s="2">
        <v>1.0</v>
      </c>
      <c r="I49" s="2" t="s">
        <v>175</v>
      </c>
      <c r="J49" s="17" t="s">
        <v>25</v>
      </c>
      <c r="K49" s="17" t="s">
        <v>25</v>
      </c>
      <c r="L49" s="17" t="s">
        <v>25</v>
      </c>
      <c r="M49" s="2">
        <v>100.0</v>
      </c>
      <c r="N49" s="2">
        <v>100.0</v>
      </c>
      <c r="O49" s="2">
        <v>10.0</v>
      </c>
      <c r="P49" s="7">
        <f t="shared" si="1"/>
        <v>0.0001</v>
      </c>
      <c r="Q49" s="2">
        <v>4.0</v>
      </c>
      <c r="R49" s="2">
        <v>4.0</v>
      </c>
      <c r="S49" s="2">
        <v>4.0</v>
      </c>
      <c r="T49" s="8">
        <f t="shared" si="2"/>
        <v>4</v>
      </c>
      <c r="U49" s="9">
        <f t="shared" si="3"/>
        <v>1562500000000</v>
      </c>
      <c r="V49" s="10">
        <f t="shared" si="4"/>
        <v>1.5625</v>
      </c>
      <c r="W49" s="11">
        <v>5.0</v>
      </c>
      <c r="X49" s="12">
        <f t="shared" si="7"/>
        <v>0.2</v>
      </c>
      <c r="Y49" s="12">
        <f t="shared" si="6"/>
        <v>0.2</v>
      </c>
    </row>
    <row r="50" ht="15.75" customHeight="1">
      <c r="A50" s="2" t="s">
        <v>172</v>
      </c>
      <c r="B50" s="4" t="s">
        <v>176</v>
      </c>
      <c r="C50" s="2">
        <v>2021.0</v>
      </c>
      <c r="D50" s="2" t="s">
        <v>177</v>
      </c>
      <c r="E50" s="5" t="s">
        <v>178</v>
      </c>
      <c r="F50" s="2" t="s">
        <v>103</v>
      </c>
      <c r="G50" s="2">
        <v>1.0</v>
      </c>
      <c r="H50" s="2">
        <v>1.0</v>
      </c>
      <c r="I50" s="2" t="s">
        <v>175</v>
      </c>
      <c r="J50" s="17" t="s">
        <v>25</v>
      </c>
      <c r="K50" s="17" t="s">
        <v>25</v>
      </c>
      <c r="L50" s="17" t="s">
        <v>25</v>
      </c>
      <c r="M50" s="2">
        <v>50.0</v>
      </c>
      <c r="N50" s="2">
        <v>10.0</v>
      </c>
      <c r="O50" s="2">
        <v>15.58</v>
      </c>
      <c r="P50" s="7">
        <f t="shared" si="1"/>
        <v>0.00000779</v>
      </c>
      <c r="Q50" s="2">
        <v>8.0</v>
      </c>
      <c r="R50" s="2">
        <v>8.0</v>
      </c>
      <c r="S50" s="2">
        <v>8.0</v>
      </c>
      <c r="T50" s="8">
        <f t="shared" si="2"/>
        <v>8</v>
      </c>
      <c r="U50" s="9">
        <f t="shared" si="3"/>
        <v>15214843750</v>
      </c>
      <c r="V50" s="10">
        <f t="shared" si="4"/>
        <v>0.01521484375</v>
      </c>
      <c r="W50" s="14" t="s">
        <v>81</v>
      </c>
      <c r="X50" s="12" t="str">
        <f t="shared" si="7"/>
        <v>undisclosed</v>
      </c>
      <c r="Y50" s="12" t="str">
        <f t="shared" si="6"/>
        <v>undisclosed</v>
      </c>
    </row>
    <row r="51" ht="15.75" customHeight="1">
      <c r="A51" s="2" t="s">
        <v>172</v>
      </c>
      <c r="B51" s="4" t="s">
        <v>179</v>
      </c>
      <c r="C51" s="2">
        <v>2021.0</v>
      </c>
      <c r="D51" s="2" t="s">
        <v>177</v>
      </c>
      <c r="E51" s="5" t="s">
        <v>178</v>
      </c>
      <c r="F51" s="2" t="s">
        <v>103</v>
      </c>
      <c r="G51" s="2">
        <v>1.0</v>
      </c>
      <c r="H51" s="2">
        <v>1.0</v>
      </c>
      <c r="I51" s="2" t="s">
        <v>175</v>
      </c>
      <c r="J51" s="17" t="s">
        <v>25</v>
      </c>
      <c r="K51" s="17" t="s">
        <v>25</v>
      </c>
      <c r="L51" s="17" t="s">
        <v>25</v>
      </c>
      <c r="M51" s="2">
        <v>83.36</v>
      </c>
      <c r="N51" s="2">
        <v>8.46</v>
      </c>
      <c r="O51" s="2">
        <v>33.0</v>
      </c>
      <c r="P51" s="7">
        <f t="shared" si="1"/>
        <v>0.0000232724448</v>
      </c>
      <c r="Q51" s="2">
        <v>8.0</v>
      </c>
      <c r="R51" s="2">
        <v>8.0</v>
      </c>
      <c r="S51" s="2">
        <v>8.0</v>
      </c>
      <c r="T51" s="8">
        <f t="shared" si="2"/>
        <v>8</v>
      </c>
      <c r="U51" s="9">
        <f t="shared" si="3"/>
        <v>45453993750</v>
      </c>
      <c r="V51" s="10">
        <f t="shared" si="4"/>
        <v>0.04545399375</v>
      </c>
      <c r="W51" s="14" t="s">
        <v>81</v>
      </c>
      <c r="X51" s="12" t="str">
        <f t="shared" si="7"/>
        <v>undisclosed</v>
      </c>
      <c r="Y51" s="12" t="str">
        <f t="shared" si="6"/>
        <v>undisclosed</v>
      </c>
    </row>
    <row r="52" ht="15.75" customHeight="1">
      <c r="A52" s="2" t="s">
        <v>172</v>
      </c>
      <c r="B52" s="2" t="s">
        <v>180</v>
      </c>
      <c r="C52" s="2">
        <v>2021.0</v>
      </c>
      <c r="D52" s="2" t="s">
        <v>177</v>
      </c>
      <c r="E52" s="5" t="s">
        <v>178</v>
      </c>
      <c r="F52" s="2" t="s">
        <v>103</v>
      </c>
      <c r="G52" s="2">
        <v>1.0</v>
      </c>
      <c r="H52" s="2">
        <v>1.0</v>
      </c>
      <c r="I52" s="2" t="s">
        <v>175</v>
      </c>
      <c r="J52" s="17" t="s">
        <v>25</v>
      </c>
      <c r="K52" s="17" t="s">
        <v>25</v>
      </c>
      <c r="L52" s="17" t="s">
        <v>25</v>
      </c>
      <c r="M52" s="2">
        <v>65.0</v>
      </c>
      <c r="N52" s="2">
        <v>4.8</v>
      </c>
      <c r="O52" s="2">
        <v>51.6</v>
      </c>
      <c r="P52" s="7">
        <f t="shared" si="1"/>
        <v>0.0000160992</v>
      </c>
      <c r="Q52" s="2">
        <v>8.0</v>
      </c>
      <c r="R52" s="2">
        <v>8.0</v>
      </c>
      <c r="S52" s="2">
        <v>8.0</v>
      </c>
      <c r="T52" s="8">
        <f t="shared" si="2"/>
        <v>8</v>
      </c>
      <c r="U52" s="9">
        <f t="shared" si="3"/>
        <v>31443750000</v>
      </c>
      <c r="V52" s="10">
        <f t="shared" si="4"/>
        <v>0.03144375</v>
      </c>
      <c r="W52" s="14" t="s">
        <v>81</v>
      </c>
      <c r="X52" s="12" t="str">
        <f t="shared" si="7"/>
        <v>undisclosed</v>
      </c>
      <c r="Y52" s="12" t="str">
        <f t="shared" si="6"/>
        <v>undisclosed</v>
      </c>
    </row>
    <row r="53" ht="15.75" customHeight="1">
      <c r="A53" s="2" t="s">
        <v>172</v>
      </c>
      <c r="B53" s="2" t="s">
        <v>181</v>
      </c>
      <c r="C53" s="2">
        <v>2021.0</v>
      </c>
      <c r="D53" s="2" t="s">
        <v>177</v>
      </c>
      <c r="E53" s="5" t="s">
        <v>178</v>
      </c>
      <c r="F53" s="2" t="s">
        <v>103</v>
      </c>
      <c r="G53" s="2">
        <v>1.0</v>
      </c>
      <c r="H53" s="2">
        <v>1.0</v>
      </c>
      <c r="I53" s="2" t="s">
        <v>175</v>
      </c>
      <c r="J53" s="17" t="s">
        <v>25</v>
      </c>
      <c r="K53" s="17" t="s">
        <v>25</v>
      </c>
      <c r="L53" s="17" t="s">
        <v>25</v>
      </c>
      <c r="M53" s="2">
        <v>80.0</v>
      </c>
      <c r="N53" s="2">
        <v>6.0</v>
      </c>
      <c r="O53" s="2">
        <v>101.82</v>
      </c>
      <c r="P53" s="7">
        <f t="shared" si="1"/>
        <v>0.0000488736</v>
      </c>
      <c r="Q53" s="2">
        <v>8.0</v>
      </c>
      <c r="R53" s="2">
        <v>8.0</v>
      </c>
      <c r="S53" s="2">
        <v>8.0</v>
      </c>
      <c r="T53" s="8">
        <f t="shared" si="2"/>
        <v>8</v>
      </c>
      <c r="U53" s="9">
        <f t="shared" si="3"/>
        <v>95456250000</v>
      </c>
      <c r="V53" s="10">
        <f t="shared" si="4"/>
        <v>0.09545625</v>
      </c>
      <c r="W53" s="14" t="s">
        <v>81</v>
      </c>
      <c r="X53" s="12" t="str">
        <f t="shared" si="7"/>
        <v>undisclosed</v>
      </c>
      <c r="Y53" s="12" t="str">
        <f t="shared" si="6"/>
        <v>undisclosed</v>
      </c>
    </row>
    <row r="54" ht="15.75" customHeight="1">
      <c r="A54" s="2" t="s">
        <v>172</v>
      </c>
      <c r="B54" s="2" t="s">
        <v>182</v>
      </c>
      <c r="C54" s="2">
        <v>2021.0</v>
      </c>
      <c r="D54" s="2" t="s">
        <v>177</v>
      </c>
      <c r="E54" s="5" t="s">
        <v>178</v>
      </c>
      <c r="F54" s="2" t="s">
        <v>103</v>
      </c>
      <c r="G54" s="2">
        <v>1.0</v>
      </c>
      <c r="H54" s="2">
        <v>1.0</v>
      </c>
      <c r="I54" s="2" t="s">
        <v>175</v>
      </c>
      <c r="J54" s="17" t="s">
        <v>25</v>
      </c>
      <c r="K54" s="17" t="s">
        <v>25</v>
      </c>
      <c r="L54" s="17" t="s">
        <v>25</v>
      </c>
      <c r="M54" s="2">
        <v>50.0</v>
      </c>
      <c r="N54" s="2">
        <v>8.0</v>
      </c>
      <c r="O54" s="2">
        <v>98.86</v>
      </c>
      <c r="P54" s="7">
        <f t="shared" si="1"/>
        <v>0.000039544</v>
      </c>
      <c r="Q54" s="2">
        <v>8.0</v>
      </c>
      <c r="R54" s="2">
        <v>8.0</v>
      </c>
      <c r="S54" s="2">
        <v>8.0</v>
      </c>
      <c r="T54" s="8">
        <f t="shared" si="2"/>
        <v>8</v>
      </c>
      <c r="U54" s="9">
        <f t="shared" si="3"/>
        <v>77234375000</v>
      </c>
      <c r="V54" s="10">
        <f t="shared" si="4"/>
        <v>0.077234375</v>
      </c>
      <c r="W54" s="14" t="s">
        <v>81</v>
      </c>
      <c r="X54" s="12" t="str">
        <f t="shared" si="7"/>
        <v>undisclosed</v>
      </c>
      <c r="Y54" s="12" t="str">
        <f t="shared" si="6"/>
        <v>undisclosed</v>
      </c>
    </row>
    <row r="55" ht="15.75" customHeight="1">
      <c r="A55" s="2" t="s">
        <v>172</v>
      </c>
      <c r="B55" s="2" t="s">
        <v>183</v>
      </c>
      <c r="C55" s="2">
        <v>2021.0</v>
      </c>
      <c r="D55" s="2" t="s">
        <v>177</v>
      </c>
      <c r="E55" s="5" t="s">
        <v>178</v>
      </c>
      <c r="F55" s="2" t="s">
        <v>103</v>
      </c>
      <c r="G55" s="2">
        <v>1.0</v>
      </c>
      <c r="H55" s="2">
        <v>1.0</v>
      </c>
      <c r="I55" s="2" t="s">
        <v>175</v>
      </c>
      <c r="J55" s="17" t="s">
        <v>25</v>
      </c>
      <c r="K55" s="17" t="s">
        <v>25</v>
      </c>
      <c r="L55" s="17" t="s">
        <v>25</v>
      </c>
      <c r="M55" s="2">
        <v>75.0</v>
      </c>
      <c r="N55" s="2">
        <v>8.0</v>
      </c>
      <c r="O55" s="2">
        <v>60.0</v>
      </c>
      <c r="P55" s="7">
        <f t="shared" si="1"/>
        <v>0.000036</v>
      </c>
      <c r="Q55" s="2">
        <v>8.0</v>
      </c>
      <c r="R55" s="2">
        <v>8.0</v>
      </c>
      <c r="S55" s="2">
        <v>8.0</v>
      </c>
      <c r="T55" s="8">
        <f t="shared" si="2"/>
        <v>8</v>
      </c>
      <c r="U55" s="9">
        <f t="shared" si="3"/>
        <v>70312500000</v>
      </c>
      <c r="V55" s="10">
        <f t="shared" si="4"/>
        <v>0.0703125</v>
      </c>
      <c r="W55" s="14" t="s">
        <v>81</v>
      </c>
      <c r="X55" s="12" t="str">
        <f t="shared" si="7"/>
        <v>undisclosed</v>
      </c>
      <c r="Y55" s="12" t="str">
        <f t="shared" si="6"/>
        <v>undisclosed</v>
      </c>
    </row>
    <row r="56" ht="15.75" customHeight="1">
      <c r="A56" s="2" t="s">
        <v>172</v>
      </c>
      <c r="B56" s="2" t="s">
        <v>184</v>
      </c>
      <c r="C56" s="2">
        <v>2021.0</v>
      </c>
      <c r="D56" s="2" t="s">
        <v>177</v>
      </c>
      <c r="E56" s="5" t="s">
        <v>178</v>
      </c>
      <c r="F56" s="2" t="s">
        <v>103</v>
      </c>
      <c r="G56" s="2">
        <v>1.0</v>
      </c>
      <c r="H56" s="2">
        <v>1.0</v>
      </c>
      <c r="I56" s="2" t="s">
        <v>175</v>
      </c>
      <c r="J56" s="17" t="s">
        <v>25</v>
      </c>
      <c r="K56" s="17" t="s">
        <v>25</v>
      </c>
      <c r="L56" s="17" t="s">
        <v>25</v>
      </c>
      <c r="M56" s="2">
        <v>48.0</v>
      </c>
      <c r="N56" s="2">
        <v>6.0</v>
      </c>
      <c r="O56" s="2">
        <v>33.0</v>
      </c>
      <c r="P56" s="7">
        <f t="shared" si="1"/>
        <v>0.000009504</v>
      </c>
      <c r="Q56" s="2">
        <v>4.0</v>
      </c>
      <c r="R56" s="2">
        <v>4.0</v>
      </c>
      <c r="S56" s="2">
        <v>5.24</v>
      </c>
      <c r="T56" s="8">
        <f t="shared" si="2"/>
        <v>4.376736725</v>
      </c>
      <c r="U56" s="9">
        <f t="shared" si="3"/>
        <v>113358778626</v>
      </c>
      <c r="V56" s="10">
        <f t="shared" si="4"/>
        <v>0.1133587786</v>
      </c>
      <c r="W56" s="14" t="s">
        <v>81</v>
      </c>
      <c r="X56" s="12" t="str">
        <f t="shared" si="7"/>
        <v>undisclosed</v>
      </c>
      <c r="Y56" s="12" t="str">
        <f t="shared" si="6"/>
        <v>undisclosed</v>
      </c>
    </row>
    <row r="57" ht="15.75" customHeight="1">
      <c r="A57" s="2" t="s">
        <v>172</v>
      </c>
      <c r="B57" s="2" t="s">
        <v>185</v>
      </c>
      <c r="C57" s="2">
        <v>2021.0</v>
      </c>
      <c r="D57" s="2" t="s">
        <v>177</v>
      </c>
      <c r="E57" s="5" t="s">
        <v>178</v>
      </c>
      <c r="F57" s="2" t="s">
        <v>103</v>
      </c>
      <c r="G57" s="2">
        <v>1.0</v>
      </c>
      <c r="H57" s="2">
        <v>1.0</v>
      </c>
      <c r="I57" s="2" t="s">
        <v>175</v>
      </c>
      <c r="J57" s="17" t="s">
        <v>25</v>
      </c>
      <c r="K57" s="17" t="s">
        <v>25</v>
      </c>
      <c r="L57" s="17" t="s">
        <v>25</v>
      </c>
      <c r="M57" s="2">
        <v>50.0</v>
      </c>
      <c r="N57" s="2">
        <v>4.0</v>
      </c>
      <c r="O57" s="2">
        <v>39.0</v>
      </c>
      <c r="P57" s="7">
        <f t="shared" si="1"/>
        <v>0.0000078</v>
      </c>
      <c r="Q57" s="2">
        <v>4.0</v>
      </c>
      <c r="R57" s="2">
        <v>4.0</v>
      </c>
      <c r="S57" s="2">
        <v>5.24</v>
      </c>
      <c r="T57" s="8">
        <f t="shared" si="2"/>
        <v>4.376736725</v>
      </c>
      <c r="U57" s="9">
        <f t="shared" si="3"/>
        <v>93034351145</v>
      </c>
      <c r="V57" s="10">
        <f t="shared" si="4"/>
        <v>0.09303435115</v>
      </c>
      <c r="W57" s="14" t="s">
        <v>81</v>
      </c>
      <c r="X57" s="12" t="str">
        <f t="shared" si="7"/>
        <v>undisclosed</v>
      </c>
      <c r="Y57" s="12" t="str">
        <f t="shared" si="6"/>
        <v>undisclosed</v>
      </c>
    </row>
    <row r="58" ht="15.75" customHeight="1">
      <c r="A58" s="2" t="s">
        <v>186</v>
      </c>
      <c r="B58" s="4" t="s">
        <v>54</v>
      </c>
      <c r="C58" s="2">
        <v>2021.0</v>
      </c>
      <c r="D58" s="2" t="s">
        <v>187</v>
      </c>
      <c r="E58" s="5" t="s">
        <v>188</v>
      </c>
      <c r="F58" s="6" t="s">
        <v>39</v>
      </c>
      <c r="G58" s="2">
        <v>1.0</v>
      </c>
      <c r="H58" s="2">
        <v>1.0</v>
      </c>
      <c r="I58" s="2" t="s">
        <v>40</v>
      </c>
      <c r="J58" s="2" t="s">
        <v>41</v>
      </c>
      <c r="K58" s="2" t="s">
        <v>58</v>
      </c>
      <c r="L58" s="2" t="s">
        <v>189</v>
      </c>
      <c r="M58" s="2">
        <v>262.0</v>
      </c>
      <c r="N58" s="2">
        <v>194.0</v>
      </c>
      <c r="O58" s="2">
        <v>100.0</v>
      </c>
      <c r="P58" s="7">
        <f t="shared" si="1"/>
        <v>0.0050828</v>
      </c>
      <c r="Q58" s="2">
        <v>11.0</v>
      </c>
      <c r="R58" s="2">
        <v>11.0</v>
      </c>
      <c r="S58" s="2">
        <v>40.0</v>
      </c>
      <c r="T58" s="8">
        <f t="shared" si="2"/>
        <v>16.91538112</v>
      </c>
      <c r="U58" s="9">
        <f t="shared" si="3"/>
        <v>1050165289256</v>
      </c>
      <c r="V58" s="10">
        <f t="shared" si="4"/>
        <v>1.050165289</v>
      </c>
      <c r="W58" s="11">
        <v>1.0</v>
      </c>
      <c r="X58" s="12">
        <f t="shared" si="7"/>
        <v>1</v>
      </c>
      <c r="Y58" s="12">
        <f t="shared" si="6"/>
        <v>1</v>
      </c>
    </row>
    <row r="59" ht="15.75" customHeight="1">
      <c r="A59" s="2" t="s">
        <v>186</v>
      </c>
      <c r="B59" s="4" t="s">
        <v>54</v>
      </c>
      <c r="C59" s="2">
        <v>2021.0</v>
      </c>
      <c r="D59" s="2" t="s">
        <v>187</v>
      </c>
      <c r="E59" s="5" t="s">
        <v>188</v>
      </c>
      <c r="F59" s="6" t="s">
        <v>39</v>
      </c>
      <c r="G59" s="2">
        <v>1.0</v>
      </c>
      <c r="H59" s="2">
        <v>1.0</v>
      </c>
      <c r="I59" s="2" t="s">
        <v>40</v>
      </c>
      <c r="J59" s="2" t="s">
        <v>41</v>
      </c>
      <c r="K59" s="2" t="s">
        <v>58</v>
      </c>
      <c r="L59" s="2" t="s">
        <v>189</v>
      </c>
      <c r="M59" s="2">
        <v>192.0</v>
      </c>
      <c r="N59" s="2">
        <v>108.0</v>
      </c>
      <c r="O59" s="2">
        <v>147.6</v>
      </c>
      <c r="P59" s="7">
        <f t="shared" si="1"/>
        <v>0.0030606336</v>
      </c>
      <c r="Q59" s="2">
        <v>12.0</v>
      </c>
      <c r="R59" s="2">
        <v>12.0</v>
      </c>
      <c r="S59" s="2">
        <v>50.0</v>
      </c>
      <c r="T59" s="8">
        <f t="shared" si="2"/>
        <v>19.30978769</v>
      </c>
      <c r="U59" s="9">
        <f t="shared" si="3"/>
        <v>425088000000</v>
      </c>
      <c r="V59" s="10">
        <f t="shared" si="4"/>
        <v>0.425088</v>
      </c>
      <c r="W59" s="11">
        <v>1.5</v>
      </c>
      <c r="X59" s="12">
        <f t="shared" si="7"/>
        <v>0.6666666667</v>
      </c>
      <c r="Y59" s="12">
        <f t="shared" si="6"/>
        <v>0.6666666667</v>
      </c>
    </row>
    <row r="60" ht="15.75" customHeight="1">
      <c r="A60" s="2" t="s">
        <v>186</v>
      </c>
      <c r="B60" s="4" t="s">
        <v>54</v>
      </c>
      <c r="C60" s="2">
        <v>2021.0</v>
      </c>
      <c r="D60" s="2" t="s">
        <v>187</v>
      </c>
      <c r="E60" s="5" t="s">
        <v>188</v>
      </c>
      <c r="F60" s="6" t="s">
        <v>39</v>
      </c>
      <c r="G60" s="2">
        <v>1.0</v>
      </c>
      <c r="H60" s="2">
        <v>1.0</v>
      </c>
      <c r="I60" s="2" t="s">
        <v>40</v>
      </c>
      <c r="J60" s="2" t="s">
        <v>41</v>
      </c>
      <c r="K60" s="2" t="s">
        <v>58</v>
      </c>
      <c r="L60" s="2" t="s">
        <v>189</v>
      </c>
      <c r="M60" s="2">
        <v>192.0</v>
      </c>
      <c r="N60" s="2">
        <v>108.0</v>
      </c>
      <c r="O60" s="2">
        <v>149.25</v>
      </c>
      <c r="P60" s="7">
        <f t="shared" si="1"/>
        <v>0.003094848</v>
      </c>
      <c r="Q60" s="2">
        <v>12.0</v>
      </c>
      <c r="R60" s="2">
        <v>12.0</v>
      </c>
      <c r="S60" s="2">
        <v>50.0</v>
      </c>
      <c r="T60" s="8">
        <f t="shared" si="2"/>
        <v>19.30978769</v>
      </c>
      <c r="U60" s="9">
        <f t="shared" si="3"/>
        <v>429840000000</v>
      </c>
      <c r="V60" s="10">
        <f t="shared" si="4"/>
        <v>0.42984</v>
      </c>
      <c r="W60" s="18">
        <v>2.0</v>
      </c>
      <c r="X60" s="12">
        <f t="shared" si="7"/>
        <v>0.5</v>
      </c>
      <c r="Y60" s="12">
        <f t="shared" si="6"/>
        <v>0.5</v>
      </c>
    </row>
    <row r="61" ht="15.75" customHeight="1">
      <c r="A61" s="2" t="s">
        <v>190</v>
      </c>
      <c r="B61" s="4" t="s">
        <v>191</v>
      </c>
      <c r="C61" s="2">
        <v>2018.0</v>
      </c>
      <c r="D61" s="2" t="s">
        <v>192</v>
      </c>
      <c r="E61" s="2" t="s">
        <v>193</v>
      </c>
      <c r="F61" s="6" t="s">
        <v>39</v>
      </c>
      <c r="G61" s="2">
        <v>1.0</v>
      </c>
      <c r="H61" s="2">
        <v>1.0</v>
      </c>
      <c r="I61" s="2" t="s">
        <v>40</v>
      </c>
      <c r="J61" s="2" t="s">
        <v>41</v>
      </c>
      <c r="K61" s="2" t="s">
        <v>58</v>
      </c>
      <c r="L61" s="2" t="s">
        <v>194</v>
      </c>
      <c r="M61" s="2">
        <v>180.0</v>
      </c>
      <c r="N61" s="2">
        <v>180.0</v>
      </c>
      <c r="O61" s="2">
        <v>200.0</v>
      </c>
      <c r="P61" s="7">
        <f t="shared" si="1"/>
        <v>0.00648</v>
      </c>
      <c r="Q61" s="2">
        <v>13.0</v>
      </c>
      <c r="R61" s="2">
        <v>13.0</v>
      </c>
      <c r="S61" s="2">
        <v>32.0</v>
      </c>
      <c r="T61" s="8">
        <f t="shared" si="2"/>
        <v>17.55276591</v>
      </c>
      <c r="U61" s="9">
        <f t="shared" si="3"/>
        <v>1198224852071</v>
      </c>
      <c r="V61" s="10">
        <f t="shared" si="4"/>
        <v>1.198224852</v>
      </c>
      <c r="W61" s="18">
        <v>3.0</v>
      </c>
      <c r="X61" s="12">
        <f t="shared" si="7"/>
        <v>0.3333333333</v>
      </c>
      <c r="Y61" s="12">
        <f t="shared" si="6"/>
        <v>0.3333333333</v>
      </c>
    </row>
    <row r="62" ht="15.75" customHeight="1">
      <c r="A62" s="2" t="s">
        <v>190</v>
      </c>
      <c r="B62" s="4" t="s">
        <v>195</v>
      </c>
      <c r="C62" s="2">
        <v>2018.0</v>
      </c>
      <c r="D62" s="2" t="s">
        <v>192</v>
      </c>
      <c r="E62" s="2" t="s">
        <v>193</v>
      </c>
      <c r="F62" s="6" t="s">
        <v>39</v>
      </c>
      <c r="G62" s="2">
        <v>1.0</v>
      </c>
      <c r="H62" s="2">
        <v>1.0</v>
      </c>
      <c r="I62" s="2" t="s">
        <v>40</v>
      </c>
      <c r="J62" s="2" t="s">
        <v>41</v>
      </c>
      <c r="K62" s="2" t="s">
        <v>58</v>
      </c>
      <c r="L62" s="2" t="s">
        <v>196</v>
      </c>
      <c r="M62" s="2">
        <v>180.0</v>
      </c>
      <c r="N62" s="2">
        <v>180.0</v>
      </c>
      <c r="O62" s="2">
        <v>40.0</v>
      </c>
      <c r="P62" s="7">
        <f t="shared" si="1"/>
        <v>0.001296</v>
      </c>
      <c r="Q62" s="2">
        <v>13.0</v>
      </c>
      <c r="R62" s="2">
        <v>13.0</v>
      </c>
      <c r="S62" s="2">
        <v>32.0</v>
      </c>
      <c r="T62" s="8">
        <f t="shared" si="2"/>
        <v>17.55276591</v>
      </c>
      <c r="U62" s="9">
        <f t="shared" si="3"/>
        <v>239644970414</v>
      </c>
      <c r="V62" s="10">
        <f t="shared" si="4"/>
        <v>0.2396449704</v>
      </c>
      <c r="W62" s="18">
        <v>3.0</v>
      </c>
      <c r="X62" s="12">
        <f t="shared" si="7"/>
        <v>0.3333333333</v>
      </c>
      <c r="Y62" s="12">
        <f t="shared" si="6"/>
        <v>0.3333333333</v>
      </c>
    </row>
    <row r="63" ht="15.75" customHeight="1">
      <c r="A63" s="2" t="s">
        <v>197</v>
      </c>
      <c r="B63" s="4" t="s">
        <v>54</v>
      </c>
      <c r="C63" s="2">
        <v>2013.0</v>
      </c>
      <c r="D63" s="2" t="s">
        <v>198</v>
      </c>
      <c r="E63" s="2" t="s">
        <v>199</v>
      </c>
      <c r="F63" s="2" t="s">
        <v>79</v>
      </c>
      <c r="G63" s="2">
        <v>1.0</v>
      </c>
      <c r="H63" s="2">
        <v>1.0</v>
      </c>
      <c r="I63" s="2" t="s">
        <v>200</v>
      </c>
      <c r="J63" s="2" t="s">
        <v>72</v>
      </c>
      <c r="K63" s="2" t="s">
        <v>201</v>
      </c>
      <c r="M63" s="2">
        <v>100.0</v>
      </c>
      <c r="N63" s="2">
        <v>100.0</v>
      </c>
      <c r="O63" s="2">
        <v>202.5</v>
      </c>
      <c r="P63" s="7">
        <f t="shared" si="1"/>
        <v>0.002025</v>
      </c>
      <c r="Q63" s="2">
        <v>3.85</v>
      </c>
      <c r="R63" s="2">
        <v>3.85</v>
      </c>
      <c r="S63" s="2">
        <v>60.0</v>
      </c>
      <c r="T63" s="8">
        <f t="shared" si="2"/>
        <v>9.616659441</v>
      </c>
      <c r="U63" s="9">
        <f t="shared" si="3"/>
        <v>2276943835385</v>
      </c>
      <c r="V63" s="10">
        <f t="shared" si="4"/>
        <v>2.276943835</v>
      </c>
      <c r="W63" s="2" t="s">
        <v>81</v>
      </c>
      <c r="X63" s="12" t="str">
        <f t="shared" si="7"/>
        <v>undisclosed</v>
      </c>
      <c r="Y63" s="12" t="str">
        <f t="shared" si="6"/>
        <v>undisclosed</v>
      </c>
    </row>
    <row r="64" ht="15.75" customHeight="1">
      <c r="A64" s="2" t="s">
        <v>202</v>
      </c>
      <c r="B64" s="4" t="s">
        <v>54</v>
      </c>
      <c r="C64" s="2">
        <v>2014.0</v>
      </c>
      <c r="D64" s="2" t="s">
        <v>203</v>
      </c>
      <c r="E64" s="2" t="s">
        <v>204</v>
      </c>
      <c r="F64" s="2" t="s">
        <v>79</v>
      </c>
      <c r="G64" s="2">
        <v>1.0</v>
      </c>
      <c r="H64" s="2">
        <v>1.0</v>
      </c>
      <c r="I64" s="2" t="s">
        <v>205</v>
      </c>
      <c r="J64" s="2" t="s">
        <v>72</v>
      </c>
      <c r="K64" s="2" t="s">
        <v>58</v>
      </c>
      <c r="L64" s="2" t="s">
        <v>42</v>
      </c>
      <c r="M64" s="2">
        <v>140.0</v>
      </c>
      <c r="N64" s="2">
        <v>140.0</v>
      </c>
      <c r="O64" s="2">
        <v>80.0</v>
      </c>
      <c r="P64" s="7">
        <f t="shared" si="1"/>
        <v>0.001568</v>
      </c>
      <c r="Q64" s="2">
        <v>3.72</v>
      </c>
      <c r="R64" s="2">
        <v>3.72</v>
      </c>
      <c r="S64" s="2">
        <v>40.0</v>
      </c>
      <c r="T64" s="8">
        <f t="shared" si="2"/>
        <v>8.210733515</v>
      </c>
      <c r="U64" s="9">
        <f t="shared" si="3"/>
        <v>2832697421667</v>
      </c>
      <c r="V64" s="10">
        <f t="shared" si="4"/>
        <v>2.832697422</v>
      </c>
      <c r="W64" s="2" t="s">
        <v>81</v>
      </c>
      <c r="X64" s="12" t="str">
        <f t="shared" si="7"/>
        <v>undisclosed</v>
      </c>
      <c r="Y64" s="12" t="str">
        <f t="shared" si="6"/>
        <v>undisclosed</v>
      </c>
    </row>
    <row r="65" ht="15.75" customHeight="1">
      <c r="A65" s="2" t="s">
        <v>206</v>
      </c>
      <c r="B65" s="4" t="s">
        <v>54</v>
      </c>
      <c r="C65" s="2">
        <v>2017.0</v>
      </c>
      <c r="D65" s="2" t="s">
        <v>207</v>
      </c>
      <c r="E65" s="2" t="s">
        <v>208</v>
      </c>
      <c r="F65" s="6" t="s">
        <v>39</v>
      </c>
      <c r="G65" s="2">
        <v>1.0</v>
      </c>
      <c r="H65" s="2">
        <v>1.0</v>
      </c>
      <c r="I65" s="2" t="s">
        <v>209</v>
      </c>
      <c r="J65" s="2" t="s">
        <v>41</v>
      </c>
      <c r="K65" s="2" t="s">
        <v>58</v>
      </c>
      <c r="L65" s="2" t="s">
        <v>59</v>
      </c>
      <c r="M65" s="2">
        <v>166.0</v>
      </c>
      <c r="N65" s="2">
        <v>166.0</v>
      </c>
      <c r="O65" s="2">
        <v>77.0</v>
      </c>
      <c r="P65" s="7">
        <f t="shared" si="1"/>
        <v>0.002121812</v>
      </c>
      <c r="Q65" s="2">
        <v>11.0</v>
      </c>
      <c r="R65" s="2">
        <v>11.0</v>
      </c>
      <c r="S65" s="2">
        <v>29.0</v>
      </c>
      <c r="T65" s="8">
        <f t="shared" si="2"/>
        <v>15.19594767</v>
      </c>
      <c r="U65" s="9">
        <f t="shared" si="3"/>
        <v>604677115987</v>
      </c>
      <c r="V65" s="10">
        <f t="shared" si="4"/>
        <v>0.604677116</v>
      </c>
      <c r="W65" s="2">
        <v>0.47</v>
      </c>
      <c r="X65" s="12">
        <f t="shared" si="7"/>
        <v>2.127659574</v>
      </c>
      <c r="Y65" s="12">
        <f t="shared" si="6"/>
        <v>2.127659574</v>
      </c>
    </row>
    <row r="66" ht="15.75" customHeight="1">
      <c r="A66" s="2" t="s">
        <v>210</v>
      </c>
      <c r="B66" s="2" t="s">
        <v>211</v>
      </c>
      <c r="C66" s="2">
        <v>2018.0</v>
      </c>
      <c r="D66" s="2" t="s">
        <v>212</v>
      </c>
      <c r="E66" s="2" t="s">
        <v>213</v>
      </c>
      <c r="F66" s="6" t="s">
        <v>39</v>
      </c>
      <c r="G66" s="2">
        <v>1.0</v>
      </c>
      <c r="H66" s="2">
        <v>1.0</v>
      </c>
      <c r="I66" s="2" t="s">
        <v>209</v>
      </c>
      <c r="J66" s="2" t="s">
        <v>41</v>
      </c>
      <c r="K66" s="2" t="s">
        <v>214</v>
      </c>
      <c r="L66" s="2" t="s">
        <v>215</v>
      </c>
      <c r="M66" s="2">
        <v>97.9</v>
      </c>
      <c r="N66" s="2">
        <v>95.6</v>
      </c>
      <c r="O66" s="2">
        <v>115.0</v>
      </c>
      <c r="P66" s="7">
        <f t="shared" si="1"/>
        <v>0.0010763126</v>
      </c>
      <c r="Q66" s="2">
        <v>9.0</v>
      </c>
      <c r="R66" s="2">
        <v>9.0</v>
      </c>
      <c r="S66" s="2">
        <v>20.0</v>
      </c>
      <c r="T66" s="8">
        <f t="shared" si="2"/>
        <v>11.74460292</v>
      </c>
      <c r="U66" s="9">
        <f t="shared" si="3"/>
        <v>664390493827</v>
      </c>
      <c r="V66" s="10">
        <f t="shared" si="4"/>
        <v>0.6643904938</v>
      </c>
      <c r="W66" s="2" t="s">
        <v>81</v>
      </c>
      <c r="X66" s="12" t="str">
        <f t="shared" si="7"/>
        <v>undisclosed</v>
      </c>
      <c r="Y66" s="12" t="str">
        <f t="shared" si="6"/>
        <v>undisclosed</v>
      </c>
    </row>
    <row r="67" ht="15.75" customHeight="1">
      <c r="A67" s="2" t="s">
        <v>216</v>
      </c>
      <c r="B67" s="4" t="s">
        <v>54</v>
      </c>
      <c r="C67" s="2">
        <v>2022.0</v>
      </c>
      <c r="D67" s="2" t="s">
        <v>217</v>
      </c>
      <c r="E67" s="5" t="s">
        <v>218</v>
      </c>
      <c r="F67" s="6" t="s">
        <v>39</v>
      </c>
      <c r="G67" s="2">
        <v>1.0</v>
      </c>
      <c r="H67" s="2">
        <v>1.0</v>
      </c>
      <c r="I67" s="2" t="s">
        <v>69</v>
      </c>
      <c r="J67" s="2" t="s">
        <v>72</v>
      </c>
      <c r="K67" s="2" t="s">
        <v>58</v>
      </c>
      <c r="L67" s="2" t="s">
        <v>58</v>
      </c>
      <c r="M67" s="2">
        <v>387.0</v>
      </c>
      <c r="N67" s="2">
        <v>387.0</v>
      </c>
      <c r="O67" s="2">
        <v>387.0</v>
      </c>
      <c r="P67" s="7">
        <f t="shared" si="1"/>
        <v>0.057960603</v>
      </c>
      <c r="Q67" s="2">
        <v>14.0</v>
      </c>
      <c r="R67" s="2">
        <v>14.0</v>
      </c>
      <c r="S67" s="2">
        <v>25.0</v>
      </c>
      <c r="T67" s="8">
        <f t="shared" si="2"/>
        <v>16.98499252</v>
      </c>
      <c r="U67" s="9">
        <f t="shared" si="3"/>
        <v>11828694489796</v>
      </c>
      <c r="V67" s="10">
        <f t="shared" si="4"/>
        <v>11.82869449</v>
      </c>
      <c r="W67" s="19">
        <f>66*24*60*60*1000000/U67</f>
        <v>0.4820819411</v>
      </c>
      <c r="X67" s="12">
        <f t="shared" si="7"/>
        <v>2.074336155</v>
      </c>
      <c r="Y67" s="12">
        <f t="shared" si="6"/>
        <v>2.074336155</v>
      </c>
    </row>
    <row r="68" ht="15.75" customHeight="1">
      <c r="A68" s="2" t="s">
        <v>219</v>
      </c>
      <c r="B68" s="4" t="s">
        <v>54</v>
      </c>
      <c r="C68" s="2">
        <v>2018.0</v>
      </c>
      <c r="D68" s="2" t="s">
        <v>220</v>
      </c>
      <c r="E68" s="2" t="s">
        <v>221</v>
      </c>
      <c r="F68" s="6" t="s">
        <v>39</v>
      </c>
      <c r="G68" s="2">
        <v>1.0</v>
      </c>
      <c r="H68" s="2">
        <v>1.0</v>
      </c>
      <c r="I68" s="2" t="s">
        <v>69</v>
      </c>
      <c r="J68" s="2" t="s">
        <v>72</v>
      </c>
      <c r="K68" s="2" t="s">
        <v>214</v>
      </c>
      <c r="L68" s="2" t="s">
        <v>214</v>
      </c>
      <c r="M68" s="2">
        <v>74.0</v>
      </c>
      <c r="N68" s="2">
        <v>74.0</v>
      </c>
      <c r="O68" s="2">
        <v>207.0</v>
      </c>
      <c r="P68" s="7">
        <f t="shared" si="1"/>
        <v>0.001133532</v>
      </c>
      <c r="Q68" s="2">
        <v>9.0</v>
      </c>
      <c r="R68" s="2">
        <v>9.0</v>
      </c>
      <c r="S68" s="2">
        <v>21.0</v>
      </c>
      <c r="T68" s="8">
        <f t="shared" si="2"/>
        <v>11.93717162</v>
      </c>
      <c r="U68" s="9">
        <f t="shared" si="3"/>
        <v>666391534392</v>
      </c>
      <c r="V68" s="10">
        <f t="shared" si="4"/>
        <v>0.6663915344</v>
      </c>
      <c r="W68" s="20">
        <v>0.2</v>
      </c>
      <c r="X68" s="12">
        <f t="shared" si="7"/>
        <v>5</v>
      </c>
      <c r="Y68" s="12">
        <f t="shared" si="6"/>
        <v>5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2" ref="E3"/>
    <hyperlink r:id="rId3" ref="E16"/>
    <hyperlink r:id="rId4" ref="E17"/>
    <hyperlink r:id="rId5" ref="E18"/>
    <hyperlink r:id="rId6" ref="E24"/>
    <hyperlink r:id="rId7" ref="E25"/>
    <hyperlink r:id="rId8" ref="E26"/>
    <hyperlink r:id="rId9" ref="E27"/>
    <hyperlink r:id="rId10" ref="E28"/>
    <hyperlink r:id="rId11" ref="E29"/>
    <hyperlink r:id="rId12" ref="E30"/>
    <hyperlink r:id="rId13" ref="E31"/>
    <hyperlink r:id="rId14" ref="E32"/>
    <hyperlink r:id="rId15" ref="E33"/>
    <hyperlink r:id="rId16" ref="E34"/>
    <hyperlink r:id="rId17" ref="E35"/>
    <hyperlink r:id="rId18" ref="E36"/>
    <hyperlink r:id="rId19" ref="E37"/>
    <hyperlink r:id="rId20" ref="E38"/>
    <hyperlink r:id="rId21" ref="E39"/>
    <hyperlink r:id="rId22" ref="E40"/>
    <hyperlink r:id="rId23" ref="E41"/>
    <hyperlink r:id="rId24" ref="E42"/>
    <hyperlink r:id="rId25" ref="E43"/>
    <hyperlink r:id="rId26" ref="E44"/>
    <hyperlink r:id="rId27" ref="E45"/>
    <hyperlink r:id="rId28" ref="E46"/>
    <hyperlink r:id="rId29" ref="E47"/>
    <hyperlink r:id="rId30" ref="E48"/>
    <hyperlink r:id="rId31" ref="E50"/>
    <hyperlink r:id="rId32" ref="E51"/>
    <hyperlink r:id="rId33" ref="E52"/>
    <hyperlink r:id="rId34" ref="E53"/>
    <hyperlink r:id="rId35" ref="E54"/>
    <hyperlink r:id="rId36" ref="E55"/>
    <hyperlink r:id="rId37" ref="E56"/>
    <hyperlink r:id="rId38" ref="E57"/>
    <hyperlink r:id="rId39" ref="E58"/>
    <hyperlink r:id="rId40" ref="E59"/>
    <hyperlink r:id="rId41" ref="E60"/>
    <hyperlink r:id="rId42" ref="E67"/>
  </hyperlinks>
  <printOptions/>
  <pageMargins bottom="0.75" footer="0.0" header="0.0" left="0.7" right="0.7" top="0.75"/>
  <pageSetup orientation="landscape"/>
  <drawing r:id="rId43"/>
  <legacyDrawing r:id="rId4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2022-08-11T14:34:32Z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0x0101004AE1F2A486D4274382ABBAF3B5D02702</vt:lpwstr>
  </property>
  <property fmtid="{D5CDD505-2E9C-101B-9397-08002B2CF9AE}" pid="3" name="MediaServiceImageTags">
    <vt:lpwstr/>
  </property>
</Properties>
</file>