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\Desktop\REF paper materials\"/>
    </mc:Choice>
  </mc:AlternateContent>
  <xr:revisionPtr revIDLastSave="0" documentId="13_ncr:1_{73936798-DE0B-474E-BC57-A439C3E5F683}" xr6:coauthVersionLast="47" xr6:coauthVersionMax="47" xr10:uidLastSave="{00000000-0000-0000-0000-000000000000}"/>
  <bookViews>
    <workbookView xWindow="-96" yWindow="-96" windowWidth="23232" windowHeight="12552" xr2:uid="{3EFC63A5-36C1-41B2-9048-7202B6576F26}"/>
  </bookViews>
  <sheets>
    <sheet name="Sheet1" sheetId="1" r:id="rId1"/>
  </sheets>
  <definedNames>
    <definedName name="_xlnm.Print_Area" localSheetId="0">Sheet1!$A$1:$T$119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4" i="1"/>
  <c r="C134" i="1"/>
  <c r="C133" i="1"/>
  <c r="C132" i="1"/>
  <c r="C131" i="1"/>
  <c r="C130" i="1"/>
  <c r="C129" i="1"/>
  <c r="C128" i="1"/>
  <c r="C127" i="1"/>
  <c r="V124" i="1" s="1"/>
  <c r="C126" i="1"/>
  <c r="V123" i="1" s="1"/>
  <c r="C125" i="1"/>
  <c r="V122" i="1" s="1"/>
  <c r="C124" i="1"/>
  <c r="C123" i="1"/>
  <c r="C122" i="1"/>
  <c r="C121" i="1"/>
  <c r="C120" i="1"/>
  <c r="G118" i="1"/>
  <c r="V121" i="1" l="1"/>
  <c r="V125" i="1"/>
  <c r="V126" i="1"/>
  <c r="V127" i="1"/>
  <c r="V128" i="1" l="1"/>
</calcChain>
</file>

<file path=xl/sharedStrings.xml><?xml version="1.0" encoding="utf-8"?>
<sst xmlns="http://schemas.openxmlformats.org/spreadsheetml/2006/main" count="822" uniqueCount="387">
  <si>
    <t>Year</t>
  </si>
  <si>
    <t>Author</t>
  </si>
  <si>
    <t>Title</t>
  </si>
  <si>
    <t>Product</t>
  </si>
  <si>
    <t>Organization</t>
  </si>
  <si>
    <t>Process</t>
  </si>
  <si>
    <t>Schedule</t>
  </si>
  <si>
    <t>Cost</t>
  </si>
  <si>
    <t>Quality</t>
  </si>
  <si>
    <t>Safety</t>
  </si>
  <si>
    <t>Quantitative</t>
  </si>
  <si>
    <t>Qualitative</t>
  </si>
  <si>
    <t>Framework</t>
  </si>
  <si>
    <t>Expert Systems for Planning Robotic Excavation</t>
  </si>
  <si>
    <t>S. J. Fenves, H. Baker, J. Balash</t>
  </si>
  <si>
    <t>Yes</t>
  </si>
  <si>
    <t>Quality and Reliability as Motivation for Construction Robotics</t>
  </si>
  <si>
    <t>Dwight A. Sangrey</t>
  </si>
  <si>
    <t>yes</t>
  </si>
  <si>
    <t>Lit review/ catalogue</t>
  </si>
  <si>
    <t>software code</t>
  </si>
  <si>
    <t>Reports from Japanese construction companies</t>
  </si>
  <si>
    <t>Application of Programmable Handling-Units in Contracting Companies</t>
  </si>
  <si>
    <t>M.C. Wanner, K. Baumeister, G.W. Kohler, H. Walze</t>
  </si>
  <si>
    <t>Accident hazard</t>
  </si>
  <si>
    <t>Economy</t>
  </si>
  <si>
    <t>Industry experts interviews</t>
  </si>
  <si>
    <t>Machinery specs</t>
  </si>
  <si>
    <t>Robotics Feasibility in the Construction Industry</t>
  </si>
  <si>
    <t>Roozbeh Kangari</t>
  </si>
  <si>
    <t>What construction operations should be robotized</t>
  </si>
  <si>
    <t>Comments</t>
  </si>
  <si>
    <t>Linear scale of construction operation index, weight factors of variables</t>
  </si>
  <si>
    <t>Union interviews</t>
  </si>
  <si>
    <t>Potential for Robotization and Automation in the German Civil Engineering and Construction Industry</t>
  </si>
  <si>
    <t>Michael Rader</t>
  </si>
  <si>
    <t>Catalogue of german automated machineries</t>
  </si>
  <si>
    <t>Site observations, talking to machinery manufacturers</t>
  </si>
  <si>
    <t>Work Modularization for Building Construction Use Robots Development</t>
  </si>
  <si>
    <t>Yukio Hasegawa, Kinya Tamaki</t>
  </si>
  <si>
    <t>Evaluation Method for Robotics Implementation: Application to Concrete Form Cleaning</t>
  </si>
  <si>
    <t>Statistical Pattern Recognition and Learning for Construction Robots</t>
  </si>
  <si>
    <t>Kingsley Harrop-Williams</t>
  </si>
  <si>
    <t>Cost and Design Impact of Robotics Construction Finishing Work</t>
  </si>
  <si>
    <t>M. Skibniewski, P. Derrington, C. Hendrickson</t>
  </si>
  <si>
    <t>The Development of the "Mark II" Mobile Robot for Concrete Slab Finishing</t>
  </si>
  <si>
    <t>N. Tanaka, M. Saito, K. Arai, K. Banno, T. Ochi, S. Kikuchi</t>
  </si>
  <si>
    <t>Robot modularization</t>
  </si>
  <si>
    <t>Japan industrial robot association,analysis of construction tasks, review for Human-robot project</t>
  </si>
  <si>
    <t>Cleaning forms observations</t>
  </si>
  <si>
    <t>Time studies of current process, labor costs</t>
  </si>
  <si>
    <t>Review for human-robot collaboration, Robot system development framework</t>
  </si>
  <si>
    <t>Means labor and tooling cost data</t>
  </si>
  <si>
    <t>Reviews of existing robot design, costs of existing robot parts and manufacturin operating costs, system costs and benefits are difficult to estimate</t>
  </si>
  <si>
    <t>Stats, Bayes learning algorithm</t>
  </si>
  <si>
    <t>Posture</t>
  </si>
  <si>
    <t>Yes: dimensions, weight, work speed, travel speed, drive system, control system, guidance system, operating system, obstacle avoidance, power supply</t>
  </si>
  <si>
    <t>Robot specs and design</t>
  </si>
  <si>
    <t>Speed</t>
  </si>
  <si>
    <t>Presentation of EUREKA / GEO Project: A Façade Working Robot</t>
  </si>
  <si>
    <t>Bertrand Tondu, Gilles Clement, Claude Rouveau, Rene Colas, Denis Ahsworth</t>
  </si>
  <si>
    <t>Sensor Architecture for Mobile Construction Robot</t>
  </si>
  <si>
    <t>Arie Yavnai</t>
  </si>
  <si>
    <t>Construction Robotics Research at Purdue</t>
  </si>
  <si>
    <t>Miroslaw J. Skibniewski</t>
  </si>
  <si>
    <t>Dynamic Stability for Manipulators Used in Construction</t>
  </si>
  <si>
    <t>Irving J. Oppenheim, Lyman J. Petrosky</t>
  </si>
  <si>
    <t>Construction Automation Research at the Massachusetts Institute of Technology</t>
  </si>
  <si>
    <t>Alexander H. Slocum, Laura Demsetz, David Levy, Bruce Schena, Andrew Ziegler</t>
  </si>
  <si>
    <t>Development of a Robot for Interior Finishing Works</t>
  </si>
  <si>
    <t>A. Warszawski, R. Navon</t>
  </si>
  <si>
    <t>Design of a Manipulator with Very Large Reach for Applications in Civil Engineering</t>
  </si>
  <si>
    <t>M.C. Wanner, H. Heidemann, R. Hofmann, R. Konig</t>
  </si>
  <si>
    <t>Research Progress into Automated Piping Construction</t>
  </si>
  <si>
    <t>J. T. O'Connor, A. E. Traver, R. L. Tucker</t>
  </si>
  <si>
    <t>Teaching Robotics in Building</t>
  </si>
  <si>
    <t>A. Warszawski, H. Argaman</t>
  </si>
  <si>
    <t>The State of the Art in Mobile Robotics</t>
  </si>
  <si>
    <t>James L. Crowley</t>
  </si>
  <si>
    <t>The Dynamics of Robot Manipulators with Wheeled Base</t>
  </si>
  <si>
    <t>To-Choi Lau, Zvi S. Roth</t>
  </si>
  <si>
    <t>Technology Transfers for Construction Robotics</t>
  </si>
  <si>
    <t>Jean-Luc Salagnac</t>
  </si>
  <si>
    <t>Robotic Technologies in Concrete Building Construction: A Systematic Review</t>
  </si>
  <si>
    <t>Marwan Gharbia, Alice Yan Chang-Richards and Ray Zhong</t>
  </si>
  <si>
    <t>Adaptive Haptically Informed Assembly with Mobile Robots in Unstructured Environments</t>
  </si>
  <si>
    <t>Combining Deep Learning and Robotics for Automated Concrete Delamination Assessment</t>
  </si>
  <si>
    <t>Comparative Study of Experienced and Inexperienced Operators with Auto-controlled Construction Machine</t>
  </si>
  <si>
    <t>Design, Modelling and Simulation of Novel Hexapod-Shaped Passive Damping System for Coupling Cable Robot and End Effector in Curtain Wall Module Installation Application</t>
  </si>
  <si>
    <t>Infographics on Unmanned Dozer Operation</t>
  </si>
  <si>
    <t>Measuring and Positioning System Design of Robotic Floor-tiling</t>
  </si>
  <si>
    <t>Improvement of Automated Mobile Marking Robot System Using Reflectorless Three-Dimensional Measuring Instrument</t>
  </si>
  <si>
    <t>Automated Localization of a Mobile Construction Robot with an External Measurement Device</t>
  </si>
  <si>
    <t>Accuracy</t>
  </si>
  <si>
    <t>Lab test</t>
  </si>
  <si>
    <t>AUTOMATION AND ROBOTICS FOR CONSTRUCTION</t>
  </si>
  <si>
    <t>By Boyd C. Paulson, Jr.,1 M. ASCE</t>
  </si>
  <si>
    <t>Implementation barriers</t>
  </si>
  <si>
    <t>Types of construction robots</t>
  </si>
  <si>
    <t>Warszawski, Sangrey</t>
  </si>
  <si>
    <t>ROBOTICS IN BUILDING CONSTRUCTION</t>
  </si>
  <si>
    <t>Automation and robotics in construction: a challenge and a chance for an industry in transition</t>
  </si>
  <si>
    <t>Bernold</t>
  </si>
  <si>
    <t xml:space="preserve">Yes </t>
  </si>
  <si>
    <t xml:space="preserve">Institutional barriers, safety, quality, vanishing craftmanship, productivity, process analysis, repetitiveness, </t>
  </si>
  <si>
    <t>incentives to adopt robotics</t>
  </si>
  <si>
    <t>Yukio Hasegawa</t>
  </si>
  <si>
    <t>Productivity</t>
  </si>
  <si>
    <t>Human-robot collaboration</t>
  </si>
  <si>
    <t>Research &amp; Development on Robotic Systems for Assembly and Finishing Work</t>
  </si>
  <si>
    <t>Takatoshi Ueno, Yasuo Kajioka, Hitoshi Sato, Junichiro Maeda, Nobuhiro Okuyama</t>
  </si>
  <si>
    <t>Quality data</t>
  </si>
  <si>
    <t>Production rates</t>
  </si>
  <si>
    <t xml:space="preserve">on site use of 4 Shimizu robots - not very autonomous </t>
  </si>
  <si>
    <t>Painting Robot for Exterior Walls of High Rise Buildings</t>
  </si>
  <si>
    <t>Masahiro Takeno, Akira Matsumura, Shigeru Sakamoto, Yoshihito Sakai, Atsushi Shirato</t>
  </si>
  <si>
    <t>Painting and Finishing Robot for Wall Surface</t>
  </si>
  <si>
    <t>Seigo Tokioka, Katsuya Nishikata, Ryuichi Sekiguchi, Masafumi Wada, Hiroichi Inagaki, Sachio Sakai</t>
  </si>
  <si>
    <t>Fundamental Study on a Wall-Climbing Robot</t>
  </si>
  <si>
    <t>Kiichi Ikeda, Taketoshi Nozaki, Saburo Shimada, Yoshio Tajima</t>
  </si>
  <si>
    <t>An Ergonomic Analysis Framework for Construction Robot Performance Requirements</t>
  </si>
  <si>
    <t>Miroslaw J. Skibniewski, Jeffrey S. Russell</t>
  </si>
  <si>
    <t>The Development and Practice Test of the "Mark II" Mobile Robot for Concrete Floor Slab Finishing</t>
  </si>
  <si>
    <t>Kazuhiko Arai, Bunzo Yamada, Makoto Saito, Kouichi Banno</t>
  </si>
  <si>
    <t>more100 kg, tested on sites</t>
  </si>
  <si>
    <t>Task Identification for Construction Automation</t>
  </si>
  <si>
    <t>Laura Demsetz</t>
  </si>
  <si>
    <t>Outlines of Two Masonry Robot Sytems</t>
  </si>
  <si>
    <t>Hannu Lehtinen, Esko Salo, Heikki Aatlo</t>
  </si>
  <si>
    <t>Practical Uses of Painting Robot for Exterior Walls of High-Rise Buildings</t>
  </si>
  <si>
    <t>Tested on real building but made specifically for this building, not feasible for other cases</t>
  </si>
  <si>
    <t>Men hours, painting capacity</t>
  </si>
  <si>
    <t>Roughness of concrete, productivity measurements</t>
  </si>
  <si>
    <t>A Masonry Tasking Robot</t>
  </si>
  <si>
    <t>Denis Chamberlain, Philip Speare, Geoffrey West</t>
  </si>
  <si>
    <t>On Mechanics of Climbing Robot</t>
  </si>
  <si>
    <t>F. L. Chernousko</t>
  </si>
  <si>
    <t>maximum loads</t>
  </si>
  <si>
    <t>discussion of uses</t>
  </si>
  <si>
    <t>Design and Performance of the Portsmouth Climbing Robot</t>
  </si>
  <si>
    <t>A A Collie, J Billingsley, E von Puttkamer</t>
  </si>
  <si>
    <t>A Robotic Complex for Brick-Laying Applications</t>
  </si>
  <si>
    <t>E. Yu. Malinovsky, A. A. Borshchevsky, E. A. Elder, V. M. Pogodin</t>
  </si>
  <si>
    <t>Social aspects</t>
  </si>
  <si>
    <t>Weight and Stability Analysis of the Multi Purpose Interior Robot</t>
  </si>
  <si>
    <t>Ronie Navon</t>
  </si>
  <si>
    <t>Robotic Performance of Interior Finishing Works: Development of Full-Size Applications</t>
  </si>
  <si>
    <t>Yehiel Rosenfeld, Abraham Warszawski, Uri Zajicek</t>
  </si>
  <si>
    <t>Improvement of the Painting Robot (FR-1) and its Application to the Site</t>
  </si>
  <si>
    <t>S. Sakai, S. Tokioka, M. Wada, H. Inagaki, I. Kasahara, S. Ishigami</t>
  </si>
  <si>
    <t>Tested on power plant site</t>
  </si>
  <si>
    <t>Automatisation of Reinforcement Work in High-Rise Reinforced Concrete Buildings</t>
  </si>
  <si>
    <t>Tatsuya Wakisaka, Yasushi Takemoto, Takaaki Matsunami, Yasukuni Kamimura, Takayasu Fujii, Sadamichi Tamai</t>
  </si>
  <si>
    <t>Automation Systems and Robotic Tools for Modular Building Systems</t>
  </si>
  <si>
    <t>Javier Ibanez-Guzman, Peter Atkinson, Brian L Atkin</t>
  </si>
  <si>
    <t>Yes, design of robots</t>
  </si>
  <si>
    <t>Wall Climbing Robot and its Applications for Building Construction</t>
  </si>
  <si>
    <t>Valery Gradetsky, Michael Rachkov</t>
  </si>
  <si>
    <t>Knowledge Acquisition for a Robot Excavator</t>
  </si>
  <si>
    <t>P. Green, D. W. Seward, D. A. Bradley</t>
  </si>
  <si>
    <t>Yes, review of E approaches</t>
  </si>
  <si>
    <t>Intelligent Robots for Construction</t>
  </si>
  <si>
    <t>John G. Lowe</t>
  </si>
  <si>
    <t xml:space="preserve"> </t>
  </si>
  <si>
    <t>Conception of a Multisensors System for a Mobile Robot Applied to the Building Industry</t>
  </si>
  <si>
    <t>D. Juge-Hubert, A. Schmitt</t>
  </si>
  <si>
    <t>The Future of Automation and Robotics in Construction Activites</t>
  </si>
  <si>
    <t>David Arditi, Shankar Sundareswaran, Arturo E. Gutierrez</t>
  </si>
  <si>
    <t>Yes, GC survey</t>
  </si>
  <si>
    <t>Analysis of Construction Works for Robotization</t>
  </si>
  <si>
    <t>Eiji Muro, Kazuhiko Arai</t>
  </si>
  <si>
    <t>Survey</t>
  </si>
  <si>
    <t>Surveys</t>
  </si>
  <si>
    <t>Surveys to GC</t>
  </si>
  <si>
    <t>The Functional Analysis: Results and Application to the Robotization of Construction Operations</t>
  </si>
  <si>
    <t>Jean-Luc Salagnac, Andre Morel, Gabriel Bensimon</t>
  </si>
  <si>
    <t>Tasks are to be robotized?</t>
  </si>
  <si>
    <t>Technical feasibility of robotization</t>
  </si>
  <si>
    <t>Construction Robot Implementation Logistics</t>
  </si>
  <si>
    <t>Miroslaw Skibniewski, Kinya Tamaki, Jeffrey Russell</t>
  </si>
  <si>
    <t>Construction robotic equioment management system for obayashi corp, whicih project to assign the robot</t>
  </si>
  <si>
    <t>Robot implementation criteria and goals, whicih project to use the robot</t>
  </si>
  <si>
    <t>A Framework for the Management of Construction Robotics and Automation</t>
  </si>
  <si>
    <t>Ben Obinero Uwakweh</t>
  </si>
  <si>
    <t>prodctivity</t>
  </si>
  <si>
    <t>Yes, reliability</t>
  </si>
  <si>
    <t>motivation for workers to adopt robots</t>
  </si>
  <si>
    <t>A Study of the Robotic Requirements of a Major Contractor</t>
  </si>
  <si>
    <t>Stephan F. Bashford, William H. Askew, Michael J. Mawdesley</t>
  </si>
  <si>
    <t>Yes, which tasks could benefit from automation</t>
  </si>
  <si>
    <t>Back to Basics in Construction Automation</t>
  </si>
  <si>
    <t>John G. Everett</t>
  </si>
  <si>
    <t>Definte set of basic tasks for automation</t>
  </si>
  <si>
    <t>A Proposed Model Framework for the Socio-Economic and Technical Appraisal of Automation and Robotic Application in Construction</t>
  </si>
  <si>
    <t>R. Howes, S. Naoum, S. Gruneberg</t>
  </si>
  <si>
    <t>state desired outcomes and selecting options for consideration.</t>
  </si>
  <si>
    <t>quantitative and qualitative variables to evaluate robotic feasibility in construction</t>
  </si>
  <si>
    <t>Determine approapiate applications for construction robots</t>
  </si>
  <si>
    <t>Yes +surveys</t>
  </si>
  <si>
    <t>surveys and lit review</t>
  </si>
  <si>
    <t>Future Uses of Robotics and other Forms of Automation in Onsite Construction Applications</t>
  </si>
  <si>
    <t>Thomas Martineau</t>
  </si>
  <si>
    <t>Automatic Exterior Wall Spraying Equipment: Application and Evaluation</t>
  </si>
  <si>
    <t>Shinobu Yamazaki</t>
  </si>
  <si>
    <t>Design for Automated Building Assembly</t>
  </si>
  <si>
    <t>C F Earl</t>
  </si>
  <si>
    <t>design for building assembly</t>
  </si>
  <si>
    <t>AUTOMATION IN CONSTRUCTION -THE IMPLEMENTATION PROSPECTS</t>
  </si>
  <si>
    <t>A. Warszawski</t>
  </si>
  <si>
    <t>yes, survey</t>
  </si>
  <si>
    <t>survey to determine reasons for lack fo implementation on-site</t>
  </si>
  <si>
    <t>True Costs of Construction Accidents: Hidden Incentive for Construction Automation and Robotics</t>
  </si>
  <si>
    <t>Revised experience rating</t>
  </si>
  <si>
    <t>On-Board Computer System for an Excavator</t>
  </si>
  <si>
    <t>Henryk Dobrowolski</t>
  </si>
  <si>
    <t>The Optimisation of Tool Shapes and Trajectories in Heavy Machines</t>
  </si>
  <si>
    <t>A. Jarzebowski, J. Maciejewski, D. Szyba, W. Trampczynski</t>
  </si>
  <si>
    <t>Development of Roof Push up Construction Method</t>
  </si>
  <si>
    <t>Takumi Fujii, Chuzi Hagiwara, Masahiro Morita, Masao Miyaguti</t>
  </si>
  <si>
    <t>Development of a New Building Construction Method, the Arrow-Up System for Completing the Whole Building at the Safe Ground Level</t>
  </si>
  <si>
    <t>Hideo Tanijiri, Takashi Arai, Shuichi Tamoda, Kazuo Ishikawa, Yasuo Enomoto, Akemi Sakura</t>
  </si>
  <si>
    <t>Technological Aspects in the Development of a Mobile Bricklaying Robot</t>
  </si>
  <si>
    <t>G. Pritschow, M. Dalacker, J. Kurz, M. Gaenssle</t>
  </si>
  <si>
    <t>Material tolerances</t>
  </si>
  <si>
    <t>validation experiments</t>
  </si>
  <si>
    <t>Controlled Hydraulics for a Direct Drive Brick Laying Robot</t>
  </si>
  <si>
    <t>J. Heintze, P. C. Teerhuis, A. J. J. v. d. Weiden</t>
  </si>
  <si>
    <t>Efficiency</t>
  </si>
  <si>
    <t>Can Construction from the Experience of Other Sectors in Achieving the Appropriate Balance between Organizational and Technological Innovation?</t>
  </si>
  <si>
    <t>J M Jones, M Saad</t>
  </si>
  <si>
    <t>Task decomposition for automation</t>
  </si>
  <si>
    <t>Azhari N B Ahmed, J N Scott, D A Bradley</t>
  </si>
  <si>
    <t>Task Decomposition in Support of Automation and Robotics in Construction</t>
  </si>
  <si>
    <t>Methods and Software Engineering Tools for Simulation of Robot Dynamics</t>
  </si>
  <si>
    <t>J. Auzinsh, P. Sliede</t>
  </si>
  <si>
    <t>software to simulate robot dynamics</t>
  </si>
  <si>
    <t>CAD environment</t>
  </si>
  <si>
    <t>CAD Environment for Automated and Robotic Construction</t>
  </si>
  <si>
    <t>R. J. Luke, M. M. Cusack, J. M. Jones</t>
  </si>
  <si>
    <t>Task-Specific Construction Automation and Visually Competent Robots - A Position</t>
  </si>
  <si>
    <t>G. Cockerham, T. P. Pridmore, N. Taylor</t>
  </si>
  <si>
    <t>The Tele-Earthwork System Best Adapted to Remote Operated Construction Equipment</t>
  </si>
  <si>
    <t>Yoshiro Ohimori, Minoru Mano</t>
  </si>
  <si>
    <t>Development of an Open and Modular Control System for Autonomous Mobile Building Robots with Flexible Manipulators</t>
  </si>
  <si>
    <t>Klaus Feldmann, Markus Koch</t>
  </si>
  <si>
    <t>Development and Application of Column-Field-Welding Robot</t>
  </si>
  <si>
    <t>Kiwamu Nisita, Motoaki Itou, Satoshi Miyaki</t>
  </si>
  <si>
    <t>Valuation and Strategies for Investment on Automation and Robotics</t>
  </si>
  <si>
    <t>Shih-Ping Ho, Liang Y. Liu</t>
  </si>
  <si>
    <t>financial valuation method</t>
  </si>
  <si>
    <t>A NEW WAVE OF CONSTRUCTION AUTOMATION AND ROBOTICS IN JAPAN</t>
  </si>
  <si>
    <t>Planning Principles for Enhancing the Implementation of a Mobile Robot on the Construction Site</t>
  </si>
  <si>
    <t>Thomas Bock, Klaus Kreupl, Jens Herbst</t>
  </si>
  <si>
    <t>EXPERT SYSTEM FOR SPECIAL CONSTRUCTION ROBOTS DEVELOPMENT</t>
  </si>
  <si>
    <t>Pavel Belohoubek, Zdenek Kolibal</t>
  </si>
  <si>
    <t>Yes, software for robot design</t>
  </si>
  <si>
    <t>Open Issues and Future Possibilities in the EU Construction Automation</t>
  </si>
  <si>
    <t>Carlos Balaguer</t>
  </si>
  <si>
    <t>New Directions and Developments in Robotics and Site Automation in the U.S.A.</t>
  </si>
  <si>
    <t>Miroslaw Skibniewski</t>
  </si>
  <si>
    <t>Work Force Characteristics in a Robot Driven Construction Industry</t>
  </si>
  <si>
    <t>Rita A. Gregory, Terrance Ward</t>
  </si>
  <si>
    <t>prototypes but few examples on construction sites in the US.</t>
  </si>
  <si>
    <t>Methodological Analysis of Automation and Robotization for the Process of Placing and Consolidation of a Concrete Mixture</t>
  </si>
  <si>
    <t>Thomas Bock, Serguei Voltchkov</t>
  </si>
  <si>
    <t>Application of Automated Building Construction System for High-Rise Office Building</t>
  </si>
  <si>
    <t>Hiroshi Miyakawa, Jyunichi Ochiai, Katsuyuki Oohata, Takashi Shiokawa</t>
  </si>
  <si>
    <t>Yes, ABCS</t>
  </si>
  <si>
    <t>surveys to workers</t>
  </si>
  <si>
    <t>schedules savings</t>
  </si>
  <si>
    <t>limited applicability of the building that could be applied this system</t>
  </si>
  <si>
    <t>Using Actual Industrial Robot Manipulators with Construction Tasks</t>
  </si>
  <si>
    <t>J. Norberto Pires</t>
  </si>
  <si>
    <t>Yes, manipulators, software interface</t>
  </si>
  <si>
    <t>An Approach to Safety for a Robotic Excavator</t>
  </si>
  <si>
    <t>Conrad J. Pace, Derek W. Seward</t>
  </si>
  <si>
    <t>THE DEVELOPMENT OF A ROBOTIC SYSTEM FOR TOOL DEPLOYMENT IN HAZARDOUS ENVIRONMENTS</t>
  </si>
  <si>
    <t>Khaled Zied, Derek W. Seward</t>
  </si>
  <si>
    <t>prototype design</t>
  </si>
  <si>
    <t>Automation and Robotisation in Construction and Transition Management</t>
  </si>
  <si>
    <t>Frans van Gassel, Ger Maas</t>
  </si>
  <si>
    <t>Robotics and Automation in Japanese Construction Industry</t>
  </si>
  <si>
    <t>Tatsuo Arai</t>
  </si>
  <si>
    <t>Improved Path Planning Method for Autnomous Loading Operation by Wheel Loader</t>
  </si>
  <si>
    <t>Shigeru Sarata, Noriho Koyachi, Takashi Tsubouchi</t>
  </si>
  <si>
    <t>A Study on Gain Scheduling of Intelligent Excavator</t>
  </si>
  <si>
    <t>Chang-Seop Lee, Dongnam Kim, Baeksuk Chu, Daehie Hong</t>
  </si>
  <si>
    <t>Robotization in Construction</t>
  </si>
  <si>
    <t>Pavel Svoboda, Jana Beranová, Vjaceslav Usmanov</t>
  </si>
  <si>
    <t>Towards a New BIM 'Dimension' - Translating BIM Data into Actual Construction Using Robotics</t>
  </si>
  <si>
    <t>Shrinath Tandur</t>
  </si>
  <si>
    <t>examples of robot use</t>
  </si>
  <si>
    <t>Mohammad Nahangi, Jamie Yeung, Carl Haas, Scott Walbridge, Jeffrey West</t>
  </si>
  <si>
    <t>Robotic Kinematics Analogy for Realignment of Defective Construction Assemblies</t>
  </si>
  <si>
    <t>A Stereo Vision-Based Support System for Tele-Operation of Unmanned Vehicle</t>
  </si>
  <si>
    <t>Ming-Chang Wen, Cheng-Hsuan Yang, Yie Chen, Er-Xuan Sung, Shih-Chung Kang</t>
  </si>
  <si>
    <t>Augmented Reality-Based Tele-Robotic System Architecture for On-Site Construction</t>
  </si>
  <si>
    <t>Dhinesh K. Sukumar, Seongki Lee, Christos Georgoulas, Thomas Bock</t>
  </si>
  <si>
    <t>Case Studies on Glazing Robot Technology on Construction Sites</t>
  </si>
  <si>
    <t>Seungyeol Lee, Jeon Il Moon</t>
  </si>
  <si>
    <t>robot design and time study</t>
  </si>
  <si>
    <t xml:space="preserve">questionare to isntallers, safety, </t>
  </si>
  <si>
    <t>Comparison of Automated and Robotic Support Bodies for Building Facade Upgrading</t>
  </si>
  <si>
    <t>Kepa Iturralde, Thomas Linner, Thomas Bock</t>
  </si>
  <si>
    <t>Virtual simulation of robot performance, examples outside of the field</t>
  </si>
  <si>
    <t>Proposal of Workspace Mapping Method for Conversion-less Unmanned Excavation System to Improve Operative Performance</t>
  </si>
  <si>
    <t>Yong-Seok Lee, Si-Hwan Moon, Myeong-Su Gil, Min-Sung Kang, Seung-Hoon Lee, Sang-Ho Kim, Dae-Hie Hong, Chang-Soo Han</t>
  </si>
  <si>
    <t>Embedding Heuristic Rules in RRT Path Planning of Excavators</t>
  </si>
  <si>
    <t>Seied Mohammad Langari, Amin Hammad</t>
  </si>
  <si>
    <t>A Framework for Robot Assisted Deconstruction: Process, Sub-Systems and Modelling</t>
  </si>
  <si>
    <t>Seongki Lee, Wen Pan, Thomas Linner, Thomas Bock</t>
  </si>
  <si>
    <t>survey of existing recycling robots</t>
  </si>
  <si>
    <t>Performance indicators</t>
  </si>
  <si>
    <t>application of robot oriented design to ease decontruction, integration with manufacturing and standardization, on-site factory approach</t>
  </si>
  <si>
    <t>Construction Robotics Enabling Innovative Disruption and Social Supportability</t>
  </si>
  <si>
    <t>Thomas Bock</t>
  </si>
  <si>
    <t>No</t>
  </si>
  <si>
    <t>M.J. Skibniewski, C.T. Hendrickson</t>
  </si>
  <si>
    <t>Survey of the line of sight characteristics of construction machine operators to improve the efficiency of unmanned construction</t>
  </si>
  <si>
    <t>Yamada et al.</t>
  </si>
  <si>
    <t>Usmanov et al.</t>
  </si>
  <si>
    <t>Modelling of industrial robotic brick system</t>
  </si>
  <si>
    <t>Sousa et al.</t>
  </si>
  <si>
    <t>Between Manual and Robotic Approaches to Brick Construction in Architecture Expanding the Craft of Manual Bricklaying with the Help of Video Projection Techniques</t>
  </si>
  <si>
    <t>Robotic tile placement: Tools, techniques and feasibility</t>
  </si>
  <si>
    <t>King, Nathan et al.</t>
  </si>
  <si>
    <t>Kumar et al</t>
  </si>
  <si>
    <t>Robotics and Automation in Construction Industry</t>
  </si>
  <si>
    <t># papers</t>
  </si>
  <si>
    <t>NPV</t>
  </si>
  <si>
    <t>Level of hazard</t>
  </si>
  <si>
    <t>Payback</t>
  </si>
  <si>
    <t>Human-robot</t>
  </si>
  <si>
    <t>Total station</t>
  </si>
  <si>
    <t>Average CT</t>
  </si>
  <si>
    <t>Column1</t>
  </si>
  <si>
    <t>Hardw &amp; soft</t>
  </si>
  <si>
    <t>Unions</t>
  </si>
  <si>
    <t>Hardware</t>
  </si>
  <si>
    <t>Payback, CFA</t>
  </si>
  <si>
    <t>Strength, dimention, color</t>
  </si>
  <si>
    <t>Mobility, control, weight, size</t>
  </si>
  <si>
    <t>Social</t>
  </si>
  <si>
    <t>Yes, labor savings</t>
  </si>
  <si>
    <t>Height, dust</t>
  </si>
  <si>
    <t>Finish Accuracy</t>
  </si>
  <si>
    <t>Yes, MV</t>
  </si>
  <si>
    <t>Yes, CAD</t>
  </si>
  <si>
    <t>Multi purpose</t>
  </si>
  <si>
    <t>Labor reduction</t>
  </si>
  <si>
    <t>Simulation process</t>
  </si>
  <si>
    <t>Labor relations</t>
  </si>
  <si>
    <t>Labor shortage</t>
  </si>
  <si>
    <t>Labor impact</t>
  </si>
  <si>
    <t>Coordination</t>
  </si>
  <si>
    <t>Schedule, Productivity</t>
  </si>
  <si>
    <t>Standards</t>
  </si>
  <si>
    <t>Hazard level</t>
  </si>
  <si>
    <t>Dirty and dangerous</t>
  </si>
  <si>
    <t>Building design</t>
  </si>
  <si>
    <t>Training</t>
  </si>
  <si>
    <t>Org integration challenges</t>
  </si>
  <si>
    <t>Sensing</t>
  </si>
  <si>
    <t>Controls</t>
  </si>
  <si>
    <t>Site and robot feasibility</t>
  </si>
  <si>
    <t>Subcontracting structures</t>
  </si>
  <si>
    <t>Planning issues</t>
  </si>
  <si>
    <t>Ergonomics</t>
  </si>
  <si>
    <t>Software process</t>
  </si>
  <si>
    <t>Part design</t>
  </si>
  <si>
    <t>Cost barriers</t>
  </si>
  <si>
    <t>Takt Schedule</t>
  </si>
  <si>
    <t>BIM process</t>
  </si>
  <si>
    <t>As-built status</t>
  </si>
  <si>
    <t>Yes, control</t>
  </si>
  <si>
    <t>Yes, vision</t>
  </si>
  <si>
    <t>4D BIM</t>
  </si>
  <si>
    <t>#</t>
  </si>
  <si>
    <t>Devadas et al</t>
  </si>
  <si>
    <t>McLaughlin et al</t>
  </si>
  <si>
    <t>Hashimoto and Fujino</t>
  </si>
  <si>
    <t>Meysam Taghavi, Taku Kinoshita and Thomas Bock</t>
  </si>
  <si>
    <t>Shigeomi Nishigaki and Katsutoshi Saibara</t>
  </si>
  <si>
    <t>Tianyu Liu, Huixing Zhou, Yanan Du and Jianping Zhao</t>
  </si>
  <si>
    <t>Takehiro Tsuruta, Kazuyuki Miura and Mikita Miyaguchi</t>
  </si>
  <si>
    <t>S. Ercana , S. Meierb , F. Gramazioa , and M. Kohlera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</si>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</sst>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Fill="1"/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/>
    <xf numFmtId="0" fontId="2" fillId="0" borderId="0" xfId="0" applyFont="1"/>
    <xf numFmtId="0" fontId="1" fillId="2" borderId="1" xfId="0" applyFont="1" applyFill="1" applyBorder="1" applyAlignment="1"/>
    <xf numFmtId="0" fontId="0" fillId="0" borderId="1" xfId="0" applyFont="1" applyBorder="1" applyAlignment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 applyAlignment="1"/>
    <xf numFmtId="0" fontId="0" fillId="3" borderId="1" xfId="0" applyFill="1" applyBorder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0" xfId="0" applyFill="1" applyAlignment="1"/>
    <xf numFmtId="0" fontId="0" fillId="3" borderId="3" xfId="0" applyFill="1" applyBorder="1" applyAlignment="1">
      <alignment horizontal="left"/>
    </xf>
    <xf numFmtId="0" fontId="0" fillId="3" borderId="0" xfId="0" applyFill="1"/>
    <xf numFmtId="0" fontId="0" fillId="4" borderId="1" xfId="0" applyFill="1" applyBorder="1" applyAlignment="1"/>
    <xf numFmtId="0" fontId="0" fillId="4" borderId="2" xfId="0" applyFill="1" applyBorder="1" applyAlignment="1"/>
  </cellXfs>
  <cellStyles count="1"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545288541871442E-2"/>
          <c:y val="8.1631640872477151E-2"/>
          <c:w val="0.81262392322540189"/>
          <c:h val="0.8404081091220825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Sheet1!$V$120</c:f>
              <c:strCache>
                <c:ptCount val="1"/>
                <c:pt idx="0">
                  <c:v>#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Sheet1!$U$121:$U$127</c:f>
              <c:numCache>
                <c:formatCode>General</c:formatCode>
                <c:ptCount val="7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</c:numCache>
            </c:numRef>
          </c:cat>
          <c:val>
            <c:numRef>
              <c:f>Sheet1!$V$121:$V$127</c:f>
              <c:numCache>
                <c:formatCode>General</c:formatCode>
                <c:ptCount val="7"/>
                <c:pt idx="0">
                  <c:v>34</c:v>
                </c:pt>
                <c:pt idx="1">
                  <c:v>24</c:v>
                </c:pt>
                <c:pt idx="2">
                  <c:v>14</c:v>
                </c:pt>
                <c:pt idx="3">
                  <c:v>14</c:v>
                </c:pt>
                <c:pt idx="4">
                  <c:v>3</c:v>
                </c:pt>
                <c:pt idx="5">
                  <c:v>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B-4B91-BA1B-68E3107C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00076112"/>
        <c:axId val="1000075784"/>
        <c:axId val="998333192"/>
      </c:bar3DChart>
      <c:catAx>
        <c:axId val="10000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5784"/>
        <c:crosses val="autoZero"/>
        <c:auto val="1"/>
        <c:lblAlgn val="ctr"/>
        <c:lblOffset val="100"/>
        <c:noMultiLvlLbl val="0"/>
      </c:catAx>
      <c:valAx>
        <c:axId val="10000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6112"/>
        <c:crosses val="autoZero"/>
        <c:crossBetween val="between"/>
      </c:valAx>
      <c:serAx>
        <c:axId val="99833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000757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4059620</xdr:colOff>
      <xdr:row>119</xdr:row>
      <xdr:rowOff>141456</xdr:rowOff>
    </xdr:from>
    <xdr:to>
      <xdr:col>19</xdr:col>
      <xdr:colOff>39414</xdr:colOff>
      <xdr:row>142</xdr:row>
      <xdr:rowOff>13137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8C083-5A88-4745-8FCB-92ACFFEB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6CE70-A297-46CA-9321-C2EAE7E36005}" name="Table3" displayName="Table3" ref="C2:S118" totalsRowCount="1" headerRowDxfId="35" dataDxfId="34">
  <autoFilter ref="C2:S117" xr:uid="{A3FD71D5-E7A5-48A3-901E-A0E68024E213}"/>
  <tableColumns count="17">
    <tableColumn id="2" xr3:uid="{03BE5370-F6CD-48FD-9C9F-D77E874AE222}" name="Year" dataDxfId="33" totalsRowDxfId="16"/>
    <tableColumn id="3" xr3:uid="{B1FF5B8E-9501-4E3D-ACF8-A8B85394E8CC}" name="Author" dataDxfId="32" totalsRowDxfId="15"/>
    <tableColumn id="4" xr3:uid="{29D84D94-D76D-414D-B84B-6F23CD28EC2D}" name="Title" dataDxfId="31" totalsRowDxfId="14"/>
    <tableColumn id="6" xr3:uid="{C1521673-8CC0-4C9F-B446-FA426A978F65}" name="Column1" dataDxfId="30" totalsRowDxfId="13"/>
    <tableColumn id="7" xr3:uid="{7E2FA2A6-470F-4D76-89BB-7EA7269CE150}" name="Comparison" totalsRowFunction="custom" dataDxfId="29" totalsRowDxfId="12">
      <totalsRowFormula>COUNTIF(Table3[Comparison],"Yes")</totalsRowFormula>
    </tableColumn>
    <tableColumn id="8" xr3:uid="{17BD8969-AF9B-4592-9FEF-EB9C71C364A5}" name="Framework" dataDxfId="28" totalsRowDxfId="11"/>
    <tableColumn id="9" xr3:uid="{1F6AD865-7864-4F19-9D45-E0DEC4A2CECB}" name="Lit review/ catalogue" dataDxfId="27" totalsRowDxfId="10"/>
    <tableColumn id="10" xr3:uid="{4801C282-CFAC-44BF-AF19-2A334FFCBD45}" name="Product" dataDxfId="26" totalsRowDxfId="9"/>
    <tableColumn id="11" xr3:uid="{3EC5C67C-91C4-4952-8B21-320DD99A1F65}" name="Organization" dataDxfId="25" totalsRowDxfId="8"/>
    <tableColumn id="12" xr3:uid="{BD6C3A7B-7EA4-4542-AECC-87B4698375F2}" name="Process" dataDxfId="24" totalsRowDxfId="7"/>
    <tableColumn id="13" xr3:uid="{F7A660B5-4375-4FC5-8BD3-67060C0B9E1D}" name="Schedule" dataDxfId="23" totalsRowDxfId="6"/>
    <tableColumn id="14" xr3:uid="{62C09040-A0A6-4854-A731-95DD935A86A9}" name="Cost" dataDxfId="22" totalsRowDxfId="5"/>
    <tableColumn id="15" xr3:uid="{C7A7B288-86A2-4EC6-8BCE-E0E6957FB4D8}" name="Quality" dataDxfId="21" totalsRowDxfId="4"/>
    <tableColumn id="16" xr3:uid="{E341C044-FC80-4BF4-B1A8-AD37347B5247}" name="Safety" dataDxfId="20" totalsRowDxfId="3"/>
    <tableColumn id="17" xr3:uid="{6428212F-2B14-4CA3-893C-BA1A9FDC3E8C}" name="Quantitative" dataDxfId="19" totalsRowDxfId="2"/>
    <tableColumn id="18" xr3:uid="{4160C402-748C-4C8A-BB8D-D500D7A00508}" name="Qualitative" dataDxfId="18" totalsRowDxfId="1"/>
    <tableColumn id="19" xr3:uid="{FEA17228-6BDA-4436-8341-DB840CFB24D2}" name="Comments" dataDxfId="17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7F72-E9AE-4CD0-AE34-FC3E9950CC4A}">
  <dimension ref="B2:V134"/>
  <sheetViews>
    <sheetView showGridLines="0" tabSelected="1" view="pageBreakPreview" topLeftCell="A17" zoomScale="87" zoomScaleNormal="75" workbookViewId="0">
      <selection activeCell="E13" sqref="E13"/>
    </sheetView>
  </sheetViews>
  <sheetFormatPr defaultRowHeight="14.4" x14ac:dyDescent="0.55000000000000004"/>
  <cols>
    <col min="1" max="1" width="3.20703125" customWidth="1"/>
    <col min="2" max="2" width="4.26171875" bestFit="1" customWidth="1"/>
    <col min="3" max="3" width="9.62890625" customWidth="1"/>
    <col min="4" max="4" width="29.26171875" customWidth="1"/>
    <col min="5" max="5" width="61.20703125" customWidth="1"/>
    <col min="6" max="6" width="9.62890625" hidden="1" customWidth="1"/>
    <col min="7" max="7" width="12.47265625" customWidth="1"/>
    <col min="8" max="8" width="9.734375" hidden="1" customWidth="1"/>
    <col min="9" max="9" width="9.62890625" hidden="1" customWidth="1"/>
    <col min="10" max="16" width="12.578125" customWidth="1"/>
    <col min="17" max="19" width="10.62890625" hidden="1" customWidth="1"/>
    <col min="20" max="20" width="4.1015625" customWidth="1"/>
  </cols>
  <sheetData>
    <row r="2" spans="2:19" s="2" customFormat="1" x14ac:dyDescent="0.55000000000000004">
      <c r="B2" s="17" t="s">
        <v>377</v>
      </c>
      <c r="C2" s="3" t="s">
        <v>0</v>
      </c>
      <c r="D2" s="3" t="s">
        <v>1</v>
      </c>
      <c r="E2" s="3" t="s">
        <v>2</v>
      </c>
      <c r="F2" s="3" t="s">
        <v>335</v>
      </c>
      <c r="G2" s="3" t="s">
        <v>386</v>
      </c>
      <c r="H2" s="3" t="s">
        <v>12</v>
      </c>
      <c r="I2" s="3" t="s">
        <v>19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4" t="s">
        <v>31</v>
      </c>
    </row>
    <row r="3" spans="2:19" s="2" customFormat="1" ht="14.7" thickBot="1" x14ac:dyDescent="0.6">
      <c r="B3" s="18">
        <v>1</v>
      </c>
      <c r="C3" s="5">
        <v>1985</v>
      </c>
      <c r="D3" s="3" t="s">
        <v>14</v>
      </c>
      <c r="E3" s="1" t="s">
        <v>13</v>
      </c>
      <c r="F3" s="3" t="s">
        <v>15</v>
      </c>
      <c r="G3" s="3" t="s">
        <v>316</v>
      </c>
      <c r="H3" s="3"/>
      <c r="I3" s="3"/>
      <c r="J3" s="5"/>
      <c r="K3" s="5"/>
      <c r="L3" s="5"/>
      <c r="M3" s="5"/>
      <c r="N3" s="5"/>
      <c r="O3" s="5"/>
      <c r="P3" s="5"/>
      <c r="Q3" s="5" t="s">
        <v>20</v>
      </c>
      <c r="R3" s="5"/>
      <c r="S3" s="6"/>
    </row>
    <row r="4" spans="2:19" s="2" customFormat="1" ht="15" thickTop="1" thickBot="1" x14ac:dyDescent="0.6">
      <c r="B4" s="19">
        <f>B3+1</f>
        <v>2</v>
      </c>
      <c r="C4" s="5">
        <v>1985</v>
      </c>
      <c r="D4" s="3" t="s">
        <v>17</v>
      </c>
      <c r="E4" s="1" t="s">
        <v>16</v>
      </c>
      <c r="F4" s="3" t="s">
        <v>316</v>
      </c>
      <c r="G4" s="3" t="s">
        <v>316</v>
      </c>
      <c r="H4" s="3"/>
      <c r="I4" s="3" t="s">
        <v>18</v>
      </c>
      <c r="J4" s="5"/>
      <c r="K4" s="5"/>
      <c r="L4" s="5"/>
      <c r="M4" s="5"/>
      <c r="N4" s="5"/>
      <c r="O4" s="14" t="s">
        <v>8</v>
      </c>
      <c r="P4" s="5"/>
      <c r="Q4" s="5"/>
      <c r="R4" s="5" t="s">
        <v>21</v>
      </c>
      <c r="S4" s="6"/>
    </row>
    <row r="5" spans="2:19" s="2" customFormat="1" ht="14.7" thickTop="1" x14ac:dyDescent="0.55000000000000004">
      <c r="B5" s="19">
        <f t="shared" ref="B5:B68" si="0">B4+1</f>
        <v>3</v>
      </c>
      <c r="C5" s="5">
        <v>1985</v>
      </c>
      <c r="D5" s="4" t="s">
        <v>23</v>
      </c>
      <c r="E5" s="1" t="s">
        <v>22</v>
      </c>
      <c r="F5" s="3" t="s">
        <v>15</v>
      </c>
      <c r="G5" s="3" t="s">
        <v>316</v>
      </c>
      <c r="H5" s="3"/>
      <c r="I5" s="3"/>
      <c r="J5" s="5" t="s">
        <v>336</v>
      </c>
      <c r="K5" s="5"/>
      <c r="L5" s="5"/>
      <c r="M5" s="5"/>
      <c r="N5" s="5" t="s">
        <v>25</v>
      </c>
      <c r="O5" s="5"/>
      <c r="P5" s="5" t="s">
        <v>24</v>
      </c>
      <c r="Q5" s="5" t="s">
        <v>27</v>
      </c>
      <c r="R5" s="5" t="s">
        <v>26</v>
      </c>
      <c r="S5" s="6"/>
    </row>
    <row r="6" spans="2:19" s="2" customFormat="1" x14ac:dyDescent="0.55000000000000004">
      <c r="B6" s="19">
        <f t="shared" si="0"/>
        <v>4</v>
      </c>
      <c r="C6" s="5">
        <v>1985</v>
      </c>
      <c r="D6" s="3" t="s">
        <v>29</v>
      </c>
      <c r="E6" s="1" t="s">
        <v>28</v>
      </c>
      <c r="F6" s="3" t="s">
        <v>316</v>
      </c>
      <c r="G6" s="3" t="s">
        <v>316</v>
      </c>
      <c r="H6" s="3" t="s">
        <v>30</v>
      </c>
      <c r="I6" s="3"/>
      <c r="J6" s="5" t="s">
        <v>341</v>
      </c>
      <c r="K6" s="5" t="s">
        <v>337</v>
      </c>
      <c r="L6" s="5"/>
      <c r="M6" s="5" t="s">
        <v>107</v>
      </c>
      <c r="N6" s="5" t="s">
        <v>339</v>
      </c>
      <c r="O6" s="5" t="s">
        <v>340</v>
      </c>
      <c r="P6" s="5" t="s">
        <v>330</v>
      </c>
      <c r="Q6" s="5"/>
      <c r="R6" s="5" t="s">
        <v>33</v>
      </c>
      <c r="S6" s="6" t="s">
        <v>32</v>
      </c>
    </row>
    <row r="7" spans="2:19" s="2" customFormat="1" x14ac:dyDescent="0.55000000000000004">
      <c r="B7" s="19">
        <f t="shared" si="0"/>
        <v>5</v>
      </c>
      <c r="C7" s="5">
        <v>1985</v>
      </c>
      <c r="D7" s="3" t="s">
        <v>35</v>
      </c>
      <c r="E7" s="1" t="s">
        <v>34</v>
      </c>
      <c r="F7" s="3" t="s">
        <v>15</v>
      </c>
      <c r="G7" s="3" t="s">
        <v>316</v>
      </c>
      <c r="H7" s="3"/>
      <c r="I7" s="3" t="s">
        <v>36</v>
      </c>
      <c r="J7" s="5"/>
      <c r="K7" s="5"/>
      <c r="L7" s="5"/>
      <c r="M7" s="5"/>
      <c r="N7" s="5"/>
      <c r="O7" s="5"/>
      <c r="P7" s="5"/>
      <c r="Q7" s="5"/>
      <c r="R7" s="5" t="s">
        <v>37</v>
      </c>
      <c r="S7" s="6"/>
    </row>
    <row r="8" spans="2:19" s="2" customFormat="1" x14ac:dyDescent="0.55000000000000004">
      <c r="B8" s="19">
        <f t="shared" si="0"/>
        <v>6</v>
      </c>
      <c r="C8" s="5">
        <v>1985</v>
      </c>
      <c r="D8" s="3" t="s">
        <v>39</v>
      </c>
      <c r="E8" s="1" t="s">
        <v>38</v>
      </c>
      <c r="F8" s="3" t="s">
        <v>15</v>
      </c>
      <c r="G8" s="3" t="s">
        <v>316</v>
      </c>
      <c r="H8" s="3" t="s">
        <v>47</v>
      </c>
      <c r="I8" s="3"/>
      <c r="J8" s="5" t="s">
        <v>338</v>
      </c>
      <c r="K8" s="5"/>
      <c r="L8" s="5"/>
      <c r="M8" s="5"/>
      <c r="N8" s="5"/>
      <c r="O8" s="5"/>
      <c r="P8" s="5"/>
      <c r="Q8" s="5"/>
      <c r="R8" s="5" t="s">
        <v>48</v>
      </c>
      <c r="S8" s="6"/>
    </row>
    <row r="9" spans="2:19" s="2" customFormat="1" x14ac:dyDescent="0.55000000000000004">
      <c r="B9" s="24">
        <f t="shared" si="0"/>
        <v>7</v>
      </c>
      <c r="C9" s="25">
        <v>1985</v>
      </c>
      <c r="D9" s="25" t="s">
        <v>317</v>
      </c>
      <c r="E9" s="26" t="s">
        <v>40</v>
      </c>
      <c r="F9" s="25" t="s">
        <v>316</v>
      </c>
      <c r="G9" s="25" t="s">
        <v>15</v>
      </c>
      <c r="H9" s="25"/>
      <c r="I9" s="25"/>
      <c r="J9" s="33" t="s">
        <v>15</v>
      </c>
      <c r="K9" s="25"/>
      <c r="L9" s="33" t="s">
        <v>15</v>
      </c>
      <c r="M9" s="25"/>
      <c r="N9" s="33" t="s">
        <v>329</v>
      </c>
      <c r="O9" s="33" t="s">
        <v>15</v>
      </c>
      <c r="P9" s="25"/>
      <c r="Q9" s="5" t="s">
        <v>50</v>
      </c>
      <c r="R9" s="5" t="s">
        <v>49</v>
      </c>
      <c r="S9" s="6"/>
    </row>
    <row r="10" spans="2:19" s="2" customFormat="1" x14ac:dyDescent="0.55000000000000004">
      <c r="B10" s="19">
        <f t="shared" si="0"/>
        <v>8</v>
      </c>
      <c r="C10" s="5">
        <v>1985</v>
      </c>
      <c r="D10" s="3" t="s">
        <v>42</v>
      </c>
      <c r="E10" s="1" t="s">
        <v>41</v>
      </c>
      <c r="F10" s="3" t="s">
        <v>18</v>
      </c>
      <c r="G10" s="3" t="s">
        <v>316</v>
      </c>
      <c r="H10" s="3"/>
      <c r="I10" s="3"/>
      <c r="J10" s="5"/>
      <c r="K10" s="5"/>
      <c r="L10" s="5"/>
      <c r="M10" s="5"/>
      <c r="N10" s="5"/>
      <c r="O10" s="5"/>
      <c r="P10" s="5"/>
      <c r="Q10" s="5" t="s">
        <v>54</v>
      </c>
      <c r="R10" s="5"/>
      <c r="S10" s="6"/>
    </row>
    <row r="11" spans="2:19" s="2" customFormat="1" x14ac:dyDescent="0.55000000000000004">
      <c r="B11" s="19">
        <f t="shared" si="0"/>
        <v>9</v>
      </c>
      <c r="C11" s="5">
        <v>1985</v>
      </c>
      <c r="D11" s="5" t="s">
        <v>96</v>
      </c>
      <c r="E11" s="10" t="s">
        <v>95</v>
      </c>
      <c r="F11" s="3" t="s">
        <v>316</v>
      </c>
      <c r="G11" s="3" t="s">
        <v>316</v>
      </c>
      <c r="H11" s="5"/>
      <c r="I11" s="5"/>
      <c r="J11" s="5"/>
      <c r="K11" s="5"/>
      <c r="L11" s="5" t="s">
        <v>15</v>
      </c>
      <c r="M11" s="5"/>
      <c r="N11" s="5"/>
      <c r="O11" s="5"/>
      <c r="P11" s="5"/>
      <c r="Q11" s="5"/>
      <c r="R11" s="5"/>
      <c r="S11" s="6" t="s">
        <v>97</v>
      </c>
    </row>
    <row r="12" spans="2:19" s="2" customFormat="1" x14ac:dyDescent="0.55000000000000004">
      <c r="B12" s="19">
        <f t="shared" si="0"/>
        <v>10</v>
      </c>
      <c r="C12" s="5">
        <v>1985</v>
      </c>
      <c r="D12" s="5" t="s">
        <v>99</v>
      </c>
      <c r="E12" s="10" t="s">
        <v>100</v>
      </c>
      <c r="F12" s="3" t="s">
        <v>316</v>
      </c>
      <c r="G12" s="3" t="s">
        <v>316</v>
      </c>
      <c r="H12" s="5"/>
      <c r="I12" s="5" t="s">
        <v>15</v>
      </c>
      <c r="J12" s="5"/>
      <c r="K12" s="5" t="s">
        <v>342</v>
      </c>
      <c r="L12" s="5"/>
      <c r="M12" s="5"/>
      <c r="N12" s="5"/>
      <c r="O12" s="5"/>
      <c r="P12" s="5"/>
      <c r="Q12" s="5"/>
      <c r="R12" s="5" t="s">
        <v>98</v>
      </c>
      <c r="S12" s="6"/>
    </row>
    <row r="13" spans="2:19" s="2" customFormat="1" x14ac:dyDescent="0.55000000000000004">
      <c r="B13" s="19">
        <f t="shared" si="0"/>
        <v>11</v>
      </c>
      <c r="C13" s="5">
        <v>1986</v>
      </c>
      <c r="D13" s="5" t="s">
        <v>44</v>
      </c>
      <c r="E13" s="1" t="s">
        <v>43</v>
      </c>
      <c r="F13" s="3" t="s">
        <v>316</v>
      </c>
      <c r="G13" s="3" t="s">
        <v>316</v>
      </c>
      <c r="H13" s="3"/>
      <c r="I13" s="3" t="s">
        <v>15</v>
      </c>
      <c r="J13" s="5" t="s">
        <v>15</v>
      </c>
      <c r="K13" s="5"/>
      <c r="L13" s="5" t="s">
        <v>15</v>
      </c>
      <c r="M13" s="5"/>
      <c r="N13" s="5" t="s">
        <v>343</v>
      </c>
      <c r="O13" s="5" t="s">
        <v>163</v>
      </c>
      <c r="P13" s="5" t="s">
        <v>344</v>
      </c>
      <c r="Q13" s="5" t="s">
        <v>52</v>
      </c>
      <c r="R13" s="5" t="s">
        <v>53</v>
      </c>
      <c r="S13" s="6" t="s">
        <v>51</v>
      </c>
    </row>
    <row r="14" spans="2:19" s="2" customFormat="1" x14ac:dyDescent="0.55000000000000004">
      <c r="B14" s="24">
        <f t="shared" si="0"/>
        <v>12</v>
      </c>
      <c r="C14" s="25">
        <v>1986</v>
      </c>
      <c r="D14" s="25" t="s">
        <v>46</v>
      </c>
      <c r="E14" s="26" t="s">
        <v>45</v>
      </c>
      <c r="F14" s="25" t="s">
        <v>316</v>
      </c>
      <c r="G14" s="25" t="s">
        <v>15</v>
      </c>
      <c r="H14" s="25"/>
      <c r="I14" s="25"/>
      <c r="J14" s="33" t="s">
        <v>56</v>
      </c>
      <c r="K14" s="25" t="s">
        <v>163</v>
      </c>
      <c r="L14" s="25"/>
      <c r="M14" s="25"/>
      <c r="N14" s="33" t="s">
        <v>15</v>
      </c>
      <c r="O14" s="33" t="s">
        <v>345</v>
      </c>
      <c r="P14" s="33" t="s">
        <v>55</v>
      </c>
      <c r="Q14" s="5" t="s">
        <v>58</v>
      </c>
      <c r="R14" s="5" t="s">
        <v>57</v>
      </c>
      <c r="S14" s="6"/>
    </row>
    <row r="15" spans="2:19" s="2" customFormat="1" x14ac:dyDescent="0.55000000000000004">
      <c r="B15" s="19">
        <f t="shared" si="0"/>
        <v>13</v>
      </c>
      <c r="C15" s="6">
        <v>1987</v>
      </c>
      <c r="D15" s="3" t="s">
        <v>60</v>
      </c>
      <c r="E15" s="1" t="s">
        <v>59</v>
      </c>
      <c r="F15" s="3" t="s">
        <v>316</v>
      </c>
      <c r="G15" s="3" t="s">
        <v>316</v>
      </c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2:19" s="2" customFormat="1" x14ac:dyDescent="0.55000000000000004">
      <c r="B16" s="19">
        <f t="shared" si="0"/>
        <v>14</v>
      </c>
      <c r="C16" s="6">
        <v>1987</v>
      </c>
      <c r="D16" s="3" t="s">
        <v>62</v>
      </c>
      <c r="E16" s="1" t="s">
        <v>61</v>
      </c>
      <c r="F16" s="3" t="s">
        <v>316</v>
      </c>
      <c r="G16" s="3" t="s">
        <v>316</v>
      </c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2:19" s="2" customFormat="1" x14ac:dyDescent="0.55000000000000004">
      <c r="B17" s="19">
        <f t="shared" si="0"/>
        <v>15</v>
      </c>
      <c r="C17" s="6">
        <v>1987</v>
      </c>
      <c r="D17" s="3" t="s">
        <v>64</v>
      </c>
      <c r="E17" s="1" t="s">
        <v>63</v>
      </c>
      <c r="F17" s="3" t="s">
        <v>316</v>
      </c>
      <c r="G17" s="3" t="s">
        <v>316</v>
      </c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2:19" s="2" customFormat="1" x14ac:dyDescent="0.55000000000000004">
      <c r="B18" s="19">
        <f t="shared" si="0"/>
        <v>16</v>
      </c>
      <c r="C18" s="6">
        <v>1987</v>
      </c>
      <c r="D18" s="3" t="s">
        <v>66</v>
      </c>
      <c r="E18" s="1" t="s">
        <v>65</v>
      </c>
      <c r="F18" s="3" t="s">
        <v>316</v>
      </c>
      <c r="G18" s="3" t="s">
        <v>316</v>
      </c>
      <c r="H18" s="3"/>
      <c r="I18" s="3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2:19" s="2" customFormat="1" x14ac:dyDescent="0.55000000000000004">
      <c r="B19" s="19">
        <f t="shared" si="0"/>
        <v>17</v>
      </c>
      <c r="C19" s="6">
        <v>1987</v>
      </c>
      <c r="D19" s="3" t="s">
        <v>68</v>
      </c>
      <c r="E19" s="1" t="s">
        <v>67</v>
      </c>
      <c r="F19" s="3" t="s">
        <v>316</v>
      </c>
      <c r="G19" s="3" t="s">
        <v>316</v>
      </c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2:19" s="2" customFormat="1" x14ac:dyDescent="0.55000000000000004">
      <c r="B20" s="19">
        <f t="shared" si="0"/>
        <v>18</v>
      </c>
      <c r="C20" s="6">
        <v>1987</v>
      </c>
      <c r="D20" s="3" t="s">
        <v>70</v>
      </c>
      <c r="E20" s="1" t="s">
        <v>69</v>
      </c>
      <c r="F20" s="3" t="s">
        <v>316</v>
      </c>
      <c r="G20" s="3" t="s">
        <v>316</v>
      </c>
      <c r="H20" s="3"/>
      <c r="I20" s="3"/>
      <c r="J20" s="5"/>
      <c r="K20" s="5"/>
      <c r="L20" s="5"/>
      <c r="M20" s="5"/>
      <c r="N20" s="5"/>
      <c r="O20" s="5"/>
      <c r="P20" s="5"/>
      <c r="Q20" s="5"/>
      <c r="R20" s="5"/>
      <c r="S20" s="6"/>
    </row>
    <row r="21" spans="2:19" s="2" customFormat="1" x14ac:dyDescent="0.55000000000000004">
      <c r="B21" s="19">
        <f t="shared" si="0"/>
        <v>19</v>
      </c>
      <c r="C21" s="6">
        <v>1987</v>
      </c>
      <c r="D21" s="3" t="s">
        <v>72</v>
      </c>
      <c r="E21" s="1" t="s">
        <v>71</v>
      </c>
      <c r="F21" s="3" t="s">
        <v>316</v>
      </c>
      <c r="G21" s="3" t="s">
        <v>316</v>
      </c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2:19" x14ac:dyDescent="0.55000000000000004">
      <c r="B22" s="19">
        <f t="shared" si="0"/>
        <v>20</v>
      </c>
      <c r="C22" s="6">
        <v>1987</v>
      </c>
      <c r="D22" s="3" t="s">
        <v>74</v>
      </c>
      <c r="E22" s="1" t="s">
        <v>73</v>
      </c>
      <c r="F22" s="3" t="s">
        <v>316</v>
      </c>
      <c r="G22" s="3" t="s">
        <v>316</v>
      </c>
      <c r="H22" s="3"/>
      <c r="I22" s="3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2:19" x14ac:dyDescent="0.55000000000000004">
      <c r="B23" s="19">
        <f t="shared" si="0"/>
        <v>21</v>
      </c>
      <c r="C23" s="6">
        <v>1987</v>
      </c>
      <c r="D23" s="3" t="s">
        <v>76</v>
      </c>
      <c r="E23" s="1" t="s">
        <v>75</v>
      </c>
      <c r="F23" s="3" t="s">
        <v>316</v>
      </c>
      <c r="G23" s="3" t="s">
        <v>316</v>
      </c>
      <c r="H23" s="3"/>
      <c r="I23" s="3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2:19" x14ac:dyDescent="0.55000000000000004">
      <c r="B24" s="19">
        <f t="shared" si="0"/>
        <v>22</v>
      </c>
      <c r="C24" s="6">
        <v>1987</v>
      </c>
      <c r="D24" s="3" t="s">
        <v>78</v>
      </c>
      <c r="E24" s="1" t="s">
        <v>77</v>
      </c>
      <c r="F24" s="3" t="s">
        <v>316</v>
      </c>
      <c r="G24" s="3" t="s">
        <v>316</v>
      </c>
      <c r="H24" s="3"/>
      <c r="I24" s="3"/>
      <c r="J24" s="5"/>
      <c r="K24" s="5"/>
      <c r="L24" s="5"/>
      <c r="M24" s="5"/>
      <c r="N24" s="5"/>
      <c r="O24" s="5"/>
      <c r="P24" s="5"/>
      <c r="Q24" s="5"/>
      <c r="R24" s="5"/>
      <c r="S24" s="6"/>
    </row>
    <row r="25" spans="2:19" x14ac:dyDescent="0.55000000000000004">
      <c r="B25" s="19">
        <f t="shared" si="0"/>
        <v>23</v>
      </c>
      <c r="C25" s="6">
        <v>1987</v>
      </c>
      <c r="D25" s="3" t="s">
        <v>80</v>
      </c>
      <c r="E25" s="1" t="s">
        <v>79</v>
      </c>
      <c r="F25" s="3" t="s">
        <v>316</v>
      </c>
      <c r="G25" s="3" t="s">
        <v>316</v>
      </c>
      <c r="H25" s="3"/>
      <c r="I25" s="3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spans="2:19" x14ac:dyDescent="0.55000000000000004">
      <c r="B26" s="19">
        <f t="shared" si="0"/>
        <v>24</v>
      </c>
      <c r="C26" s="6">
        <v>1987</v>
      </c>
      <c r="D26" s="3" t="s">
        <v>82</v>
      </c>
      <c r="E26" s="1" t="s">
        <v>81</v>
      </c>
      <c r="F26" s="3" t="s">
        <v>316</v>
      </c>
      <c r="G26" s="3" t="s">
        <v>316</v>
      </c>
      <c r="H26" s="3"/>
      <c r="I26" s="3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2:19" s="2" customFormat="1" x14ac:dyDescent="0.55000000000000004">
      <c r="B27" s="19">
        <f t="shared" si="0"/>
        <v>25</v>
      </c>
      <c r="C27" s="5">
        <v>1987</v>
      </c>
      <c r="D27" s="5" t="s">
        <v>102</v>
      </c>
      <c r="E27" s="10" t="s">
        <v>101</v>
      </c>
      <c r="F27" s="5" t="s">
        <v>316</v>
      </c>
      <c r="G27" s="5" t="s">
        <v>316</v>
      </c>
      <c r="H27" s="5"/>
      <c r="I27" s="5"/>
      <c r="J27" s="5"/>
      <c r="K27" s="5" t="s">
        <v>103</v>
      </c>
      <c r="L27" s="5" t="s">
        <v>15</v>
      </c>
      <c r="M27" s="5" t="s">
        <v>15</v>
      </c>
      <c r="N27" s="5"/>
      <c r="O27" s="5" t="s">
        <v>15</v>
      </c>
      <c r="P27" s="5" t="s">
        <v>15</v>
      </c>
      <c r="Q27" s="5"/>
      <c r="R27" s="5" t="s">
        <v>104</v>
      </c>
      <c r="S27" s="6" t="s">
        <v>105</v>
      </c>
    </row>
    <row r="28" spans="2:19" x14ac:dyDescent="0.55000000000000004">
      <c r="B28" s="24">
        <f t="shared" si="0"/>
        <v>26</v>
      </c>
      <c r="C28" s="27">
        <v>1988</v>
      </c>
      <c r="D28" s="28" t="s">
        <v>110</v>
      </c>
      <c r="E28" s="29" t="s">
        <v>109</v>
      </c>
      <c r="F28" s="25" t="s">
        <v>316</v>
      </c>
      <c r="G28" s="28" t="s">
        <v>15</v>
      </c>
      <c r="H28" s="28"/>
      <c r="I28" s="28"/>
      <c r="J28" s="34" t="s">
        <v>15</v>
      </c>
      <c r="K28" s="34" t="s">
        <v>15</v>
      </c>
      <c r="L28" s="34" t="s">
        <v>15</v>
      </c>
      <c r="M28" s="34" t="s">
        <v>15</v>
      </c>
      <c r="N28" s="28"/>
      <c r="O28" s="34" t="s">
        <v>15</v>
      </c>
      <c r="P28" s="28"/>
      <c r="Q28" s="15" t="s">
        <v>112</v>
      </c>
      <c r="R28" s="15" t="s">
        <v>111</v>
      </c>
      <c r="S28" s="9" t="s">
        <v>113</v>
      </c>
    </row>
    <row r="29" spans="2:19" x14ac:dyDescent="0.55000000000000004">
      <c r="B29" s="24">
        <f t="shared" si="0"/>
        <v>27</v>
      </c>
      <c r="C29" s="30">
        <v>1988</v>
      </c>
      <c r="D29" s="28" t="s">
        <v>115</v>
      </c>
      <c r="E29" s="29" t="s">
        <v>114</v>
      </c>
      <c r="F29" s="25" t="s">
        <v>316</v>
      </c>
      <c r="G29" s="28" t="s">
        <v>15</v>
      </c>
      <c r="H29" s="28"/>
      <c r="I29" s="28"/>
      <c r="J29" s="34" t="s">
        <v>15</v>
      </c>
      <c r="K29" s="28"/>
      <c r="L29" s="28"/>
      <c r="M29" s="34" t="s">
        <v>15</v>
      </c>
      <c r="N29" s="28"/>
      <c r="O29" s="34" t="s">
        <v>15</v>
      </c>
      <c r="P29" s="34" t="s">
        <v>15</v>
      </c>
      <c r="Q29" s="15"/>
      <c r="R29" s="15"/>
      <c r="S29" s="9"/>
    </row>
    <row r="30" spans="2:19" x14ac:dyDescent="0.55000000000000004">
      <c r="B30" s="19">
        <f t="shared" si="0"/>
        <v>28</v>
      </c>
      <c r="C30" s="6">
        <v>1988</v>
      </c>
      <c r="D30" s="3" t="s">
        <v>117</v>
      </c>
      <c r="E30" s="12" t="s">
        <v>116</v>
      </c>
      <c r="F30" s="3" t="s">
        <v>15</v>
      </c>
      <c r="G30" s="3" t="s">
        <v>316</v>
      </c>
      <c r="H30" s="3"/>
      <c r="I30" s="3"/>
      <c r="J30" s="5" t="s">
        <v>15</v>
      </c>
      <c r="K30" s="5"/>
      <c r="L30" s="5"/>
      <c r="M30" s="5"/>
      <c r="N30" s="5"/>
      <c r="O30" s="5" t="s">
        <v>15</v>
      </c>
      <c r="P30" s="5"/>
      <c r="Q30" s="5"/>
      <c r="R30" s="5"/>
      <c r="S30" s="6"/>
    </row>
    <row r="31" spans="2:19" x14ac:dyDescent="0.55000000000000004">
      <c r="B31" s="19">
        <f t="shared" si="0"/>
        <v>29</v>
      </c>
      <c r="C31" s="6">
        <v>1988</v>
      </c>
      <c r="D31" s="3" t="s">
        <v>119</v>
      </c>
      <c r="E31" s="13" t="s">
        <v>118</v>
      </c>
      <c r="F31" s="3" t="s">
        <v>15</v>
      </c>
      <c r="G31" s="3" t="s">
        <v>316</v>
      </c>
      <c r="H31" s="3"/>
      <c r="I31" s="3"/>
      <c r="J31" s="5" t="s">
        <v>15</v>
      </c>
      <c r="K31" s="5"/>
      <c r="L31" s="5"/>
      <c r="M31" s="5"/>
      <c r="N31" s="5"/>
      <c r="O31" s="5"/>
      <c r="P31" s="5"/>
      <c r="Q31" s="5"/>
      <c r="R31" s="5"/>
      <c r="S31" s="6"/>
    </row>
    <row r="32" spans="2:19" x14ac:dyDescent="0.55000000000000004">
      <c r="B32" s="19">
        <f t="shared" si="0"/>
        <v>30</v>
      </c>
      <c r="C32" s="6">
        <v>1988</v>
      </c>
      <c r="D32" s="3" t="s">
        <v>121</v>
      </c>
      <c r="E32" s="13" t="s">
        <v>120</v>
      </c>
      <c r="F32" s="3" t="s">
        <v>316</v>
      </c>
      <c r="G32" s="3" t="s">
        <v>316</v>
      </c>
      <c r="H32" s="3"/>
      <c r="I32" s="3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spans="2:19" x14ac:dyDescent="0.55000000000000004">
      <c r="B33" s="24">
        <f t="shared" si="0"/>
        <v>31</v>
      </c>
      <c r="C33" s="30">
        <v>1988</v>
      </c>
      <c r="D33" s="25" t="s">
        <v>123</v>
      </c>
      <c r="E33" s="31" t="s">
        <v>122</v>
      </c>
      <c r="F33" s="25" t="s">
        <v>15</v>
      </c>
      <c r="G33" s="25" t="s">
        <v>15</v>
      </c>
      <c r="H33" s="25"/>
      <c r="I33" s="25"/>
      <c r="J33" s="33" t="s">
        <v>15</v>
      </c>
      <c r="K33" s="25"/>
      <c r="L33" s="25"/>
      <c r="M33" s="33" t="s">
        <v>15</v>
      </c>
      <c r="N33" s="25"/>
      <c r="O33" s="33" t="s">
        <v>15</v>
      </c>
      <c r="P33" s="25"/>
      <c r="Q33" s="5" t="s">
        <v>132</v>
      </c>
      <c r="R33" s="5"/>
      <c r="S33" s="6" t="s">
        <v>124</v>
      </c>
    </row>
    <row r="34" spans="2:19" x14ac:dyDescent="0.55000000000000004">
      <c r="B34" s="19">
        <f t="shared" si="0"/>
        <v>32</v>
      </c>
      <c r="C34" s="9">
        <v>1989</v>
      </c>
      <c r="D34" s="3" t="s">
        <v>126</v>
      </c>
      <c r="E34" s="13" t="s">
        <v>125</v>
      </c>
      <c r="F34" s="3" t="s">
        <v>316</v>
      </c>
      <c r="G34" s="3" t="s">
        <v>316</v>
      </c>
      <c r="H34" s="3"/>
      <c r="I34" s="3"/>
      <c r="J34" s="5" t="s">
        <v>15</v>
      </c>
      <c r="K34" s="5" t="s">
        <v>15</v>
      </c>
      <c r="L34" s="5"/>
      <c r="M34" s="5"/>
      <c r="N34" s="5"/>
      <c r="O34" s="5"/>
      <c r="P34" s="5"/>
      <c r="Q34" s="5"/>
      <c r="R34" s="5"/>
      <c r="S34" s="6"/>
    </row>
    <row r="35" spans="2:19" x14ac:dyDescent="0.55000000000000004">
      <c r="B35" s="19">
        <f t="shared" si="0"/>
        <v>33</v>
      </c>
      <c r="C35" s="6">
        <v>1989</v>
      </c>
      <c r="D35" s="3" t="s">
        <v>128</v>
      </c>
      <c r="E35" s="13" t="s">
        <v>127</v>
      </c>
      <c r="F35" s="3" t="s">
        <v>15</v>
      </c>
      <c r="G35" s="3" t="s">
        <v>316</v>
      </c>
      <c r="H35" s="3"/>
      <c r="I35" s="3"/>
      <c r="J35" s="5" t="s">
        <v>15</v>
      </c>
      <c r="K35" s="5"/>
      <c r="L35" s="5"/>
      <c r="M35" s="5"/>
      <c r="N35" s="5" t="s">
        <v>331</v>
      </c>
      <c r="O35" s="5"/>
      <c r="P35" s="5"/>
      <c r="Q35" s="5"/>
      <c r="R35" s="5"/>
      <c r="S35" s="6"/>
    </row>
    <row r="36" spans="2:19" x14ac:dyDescent="0.55000000000000004">
      <c r="B36" s="19">
        <f t="shared" si="0"/>
        <v>34</v>
      </c>
      <c r="C36" s="9">
        <v>1989</v>
      </c>
      <c r="D36" s="3" t="s">
        <v>115</v>
      </c>
      <c r="E36" s="12" t="s">
        <v>129</v>
      </c>
      <c r="F36" s="3" t="s">
        <v>316</v>
      </c>
      <c r="G36" s="3" t="s">
        <v>316</v>
      </c>
      <c r="H36" s="3"/>
      <c r="I36" s="3"/>
      <c r="J36" s="5" t="s">
        <v>15</v>
      </c>
      <c r="K36" s="5"/>
      <c r="L36" s="5"/>
      <c r="M36" s="5" t="s">
        <v>15</v>
      </c>
      <c r="N36" s="5" t="s">
        <v>15</v>
      </c>
      <c r="O36" s="5" t="s">
        <v>15</v>
      </c>
      <c r="P36" s="5" t="s">
        <v>15</v>
      </c>
      <c r="Q36" s="5" t="s">
        <v>131</v>
      </c>
      <c r="R36" s="5"/>
      <c r="S36" s="6" t="s">
        <v>130</v>
      </c>
    </row>
    <row r="37" spans="2:19" x14ac:dyDescent="0.55000000000000004">
      <c r="B37" s="19">
        <f t="shared" si="0"/>
        <v>35</v>
      </c>
      <c r="C37" s="6">
        <v>1990</v>
      </c>
      <c r="D37" s="3" t="s">
        <v>134</v>
      </c>
      <c r="E37" s="13" t="s">
        <v>133</v>
      </c>
      <c r="F37" s="3" t="s">
        <v>15</v>
      </c>
      <c r="G37" s="3" t="s">
        <v>316</v>
      </c>
      <c r="H37" s="3"/>
      <c r="I37" s="3"/>
      <c r="J37" s="5" t="s">
        <v>346</v>
      </c>
      <c r="K37" s="5"/>
      <c r="L37" s="5" t="s">
        <v>347</v>
      </c>
      <c r="M37" s="5"/>
      <c r="N37" s="5"/>
      <c r="O37" s="5"/>
      <c r="P37" s="5"/>
      <c r="Q37" s="5"/>
      <c r="R37" s="5"/>
      <c r="S37" s="6"/>
    </row>
    <row r="38" spans="2:19" x14ac:dyDescent="0.55000000000000004">
      <c r="B38" s="19">
        <f t="shared" si="0"/>
        <v>36</v>
      </c>
      <c r="C38" s="6">
        <v>1990</v>
      </c>
      <c r="D38" s="3" t="s">
        <v>136</v>
      </c>
      <c r="E38" s="13" t="s">
        <v>135</v>
      </c>
      <c r="F38" s="3" t="s">
        <v>15</v>
      </c>
      <c r="G38" s="3" t="s">
        <v>316</v>
      </c>
      <c r="H38" s="3"/>
      <c r="I38" s="3"/>
      <c r="J38" s="5" t="s">
        <v>15</v>
      </c>
      <c r="K38" s="5"/>
      <c r="L38" s="5"/>
      <c r="M38" s="5"/>
      <c r="N38" s="5"/>
      <c r="O38" s="5"/>
      <c r="P38" s="5"/>
      <c r="Q38" s="5" t="s">
        <v>137</v>
      </c>
      <c r="R38" s="5" t="s">
        <v>138</v>
      </c>
      <c r="S38" s="6"/>
    </row>
    <row r="39" spans="2:19" x14ac:dyDescent="0.55000000000000004">
      <c r="B39" s="19">
        <f t="shared" si="0"/>
        <v>37</v>
      </c>
      <c r="C39" s="6">
        <v>1990</v>
      </c>
      <c r="D39" s="3" t="s">
        <v>140</v>
      </c>
      <c r="E39" s="13" t="s">
        <v>139</v>
      </c>
      <c r="F39" s="3" t="s">
        <v>15</v>
      </c>
      <c r="G39" s="3" t="s">
        <v>316</v>
      </c>
      <c r="H39" s="3"/>
      <c r="I39" s="3"/>
      <c r="J39" s="5" t="s">
        <v>15</v>
      </c>
      <c r="K39" s="5"/>
      <c r="L39" s="5"/>
      <c r="M39" s="5"/>
      <c r="N39" s="5"/>
      <c r="O39" s="5"/>
      <c r="P39" s="5"/>
      <c r="Q39" s="5"/>
      <c r="R39" s="5"/>
      <c r="S39" s="6"/>
    </row>
    <row r="40" spans="2:19" x14ac:dyDescent="0.55000000000000004">
      <c r="B40" s="19">
        <f t="shared" si="0"/>
        <v>38</v>
      </c>
      <c r="C40" s="6">
        <v>1990</v>
      </c>
      <c r="D40" s="3" t="s">
        <v>142</v>
      </c>
      <c r="E40" s="13" t="s">
        <v>141</v>
      </c>
      <c r="F40" s="3" t="s">
        <v>15</v>
      </c>
      <c r="G40" s="3" t="s">
        <v>316</v>
      </c>
      <c r="H40" s="3"/>
      <c r="I40" s="3"/>
      <c r="J40" s="5" t="s">
        <v>15</v>
      </c>
      <c r="K40" s="5" t="s">
        <v>143</v>
      </c>
      <c r="L40" s="5" t="s">
        <v>15</v>
      </c>
      <c r="M40" s="5"/>
      <c r="N40" s="5" t="s">
        <v>15</v>
      </c>
      <c r="O40" s="5"/>
      <c r="P40" s="5"/>
      <c r="Q40" s="5"/>
      <c r="R40" s="5"/>
      <c r="S40" s="6"/>
    </row>
    <row r="41" spans="2:19" x14ac:dyDescent="0.55000000000000004">
      <c r="B41" s="19">
        <f t="shared" si="0"/>
        <v>39</v>
      </c>
      <c r="C41" s="6">
        <v>1990</v>
      </c>
      <c r="D41" s="3" t="s">
        <v>145</v>
      </c>
      <c r="E41" s="13" t="s">
        <v>144</v>
      </c>
      <c r="F41" s="3" t="s">
        <v>15</v>
      </c>
      <c r="G41" s="3" t="s">
        <v>316</v>
      </c>
      <c r="H41" s="3"/>
      <c r="I41" s="3"/>
      <c r="J41" s="5" t="s">
        <v>15</v>
      </c>
      <c r="K41" s="5"/>
      <c r="L41" s="5"/>
      <c r="M41" s="5"/>
      <c r="N41" s="5"/>
      <c r="O41" s="5"/>
      <c r="P41" s="5"/>
      <c r="Q41" s="5"/>
      <c r="R41" s="5"/>
      <c r="S41" s="6"/>
    </row>
    <row r="42" spans="2:19" x14ac:dyDescent="0.55000000000000004">
      <c r="B42" s="19">
        <f t="shared" si="0"/>
        <v>40</v>
      </c>
      <c r="C42" s="6">
        <v>1990</v>
      </c>
      <c r="D42" s="3" t="s">
        <v>147</v>
      </c>
      <c r="E42" s="13" t="s">
        <v>146</v>
      </c>
      <c r="F42" s="3" t="s">
        <v>15</v>
      </c>
      <c r="G42" s="3" t="s">
        <v>316</v>
      </c>
      <c r="H42" s="3"/>
      <c r="I42" s="3"/>
      <c r="J42" s="5" t="s">
        <v>348</v>
      </c>
      <c r="K42" s="5"/>
      <c r="L42" s="5" t="s">
        <v>15</v>
      </c>
      <c r="M42" s="5"/>
      <c r="N42" s="5"/>
      <c r="O42" s="5"/>
      <c r="P42" s="5"/>
      <c r="Q42" s="5"/>
      <c r="R42" s="5"/>
      <c r="S42" s="6"/>
    </row>
    <row r="43" spans="2:19" x14ac:dyDescent="0.55000000000000004">
      <c r="B43" s="24">
        <f t="shared" si="0"/>
        <v>41</v>
      </c>
      <c r="C43" s="30">
        <v>1990</v>
      </c>
      <c r="D43" s="25" t="s">
        <v>149</v>
      </c>
      <c r="E43" s="31" t="s">
        <v>148</v>
      </c>
      <c r="F43" s="25" t="s">
        <v>316</v>
      </c>
      <c r="G43" s="25" t="s">
        <v>15</v>
      </c>
      <c r="H43" s="25"/>
      <c r="I43" s="25"/>
      <c r="J43" s="33" t="s">
        <v>15</v>
      </c>
      <c r="K43" s="25"/>
      <c r="L43" s="33" t="s">
        <v>15</v>
      </c>
      <c r="M43" s="33" t="s">
        <v>15</v>
      </c>
      <c r="N43" s="33" t="s">
        <v>15</v>
      </c>
      <c r="O43" s="33" t="s">
        <v>15</v>
      </c>
      <c r="P43" s="33" t="s">
        <v>15</v>
      </c>
      <c r="Q43" s="5"/>
      <c r="R43" s="5"/>
      <c r="S43" s="6" t="s">
        <v>150</v>
      </c>
    </row>
    <row r="44" spans="2:19" x14ac:dyDescent="0.55000000000000004">
      <c r="B44" s="19">
        <f t="shared" si="0"/>
        <v>42</v>
      </c>
      <c r="C44" s="6">
        <v>1990</v>
      </c>
      <c r="D44" s="3" t="s">
        <v>152</v>
      </c>
      <c r="E44" s="12" t="s">
        <v>151</v>
      </c>
      <c r="F44" s="3" t="s">
        <v>15</v>
      </c>
      <c r="G44" s="3" t="s">
        <v>316</v>
      </c>
      <c r="H44" s="3"/>
      <c r="I44" s="3"/>
      <c r="J44" s="5" t="s">
        <v>15</v>
      </c>
      <c r="K44" s="5" t="s">
        <v>349</v>
      </c>
      <c r="L44" s="5"/>
      <c r="M44" s="5"/>
      <c r="N44" s="5" t="s">
        <v>15</v>
      </c>
      <c r="O44" s="5" t="s">
        <v>15</v>
      </c>
      <c r="P44" s="5"/>
      <c r="Q44" s="5"/>
      <c r="R44" s="5"/>
      <c r="S44" s="6"/>
    </row>
    <row r="45" spans="2:19" x14ac:dyDescent="0.55000000000000004">
      <c r="B45" s="19">
        <f t="shared" si="0"/>
        <v>43</v>
      </c>
      <c r="C45" s="6">
        <v>1990</v>
      </c>
      <c r="D45" s="3" t="s">
        <v>154</v>
      </c>
      <c r="E45" s="13" t="s">
        <v>153</v>
      </c>
      <c r="F45" s="3" t="s">
        <v>15</v>
      </c>
      <c r="G45" s="3" t="s">
        <v>316</v>
      </c>
      <c r="H45" s="3"/>
      <c r="I45" s="3"/>
      <c r="J45" s="5" t="s">
        <v>155</v>
      </c>
      <c r="K45" s="5"/>
      <c r="L45" s="5" t="s">
        <v>350</v>
      </c>
      <c r="M45" s="5"/>
      <c r="N45" s="5"/>
      <c r="O45" s="5"/>
      <c r="P45" s="5"/>
      <c r="Q45" s="5"/>
      <c r="R45" s="5"/>
      <c r="S45" s="6"/>
    </row>
    <row r="46" spans="2:19" x14ac:dyDescent="0.55000000000000004">
      <c r="B46" s="19">
        <f t="shared" si="0"/>
        <v>44</v>
      </c>
      <c r="C46" s="6">
        <v>1990</v>
      </c>
      <c r="D46" s="3" t="s">
        <v>157</v>
      </c>
      <c r="E46" s="13" t="s">
        <v>156</v>
      </c>
      <c r="F46" s="3" t="s">
        <v>15</v>
      </c>
      <c r="G46" s="3" t="s">
        <v>316</v>
      </c>
      <c r="H46" s="3"/>
      <c r="I46" s="3"/>
      <c r="J46" s="5" t="s">
        <v>15</v>
      </c>
      <c r="K46" s="5"/>
      <c r="L46" s="5"/>
      <c r="M46" s="5"/>
      <c r="N46" s="5"/>
      <c r="O46" s="5"/>
      <c r="P46" s="5"/>
      <c r="Q46" s="5"/>
      <c r="R46" s="5"/>
      <c r="S46" s="6"/>
    </row>
    <row r="47" spans="2:19" x14ac:dyDescent="0.55000000000000004">
      <c r="B47" s="19">
        <f t="shared" si="0"/>
        <v>45</v>
      </c>
      <c r="C47" s="6">
        <v>1990</v>
      </c>
      <c r="D47" s="3" t="s">
        <v>159</v>
      </c>
      <c r="E47" s="13" t="s">
        <v>158</v>
      </c>
      <c r="F47" s="3" t="s">
        <v>316</v>
      </c>
      <c r="G47" s="3" t="s">
        <v>316</v>
      </c>
      <c r="H47" s="3"/>
      <c r="I47" s="3" t="s">
        <v>160</v>
      </c>
      <c r="J47" s="5" t="s">
        <v>15</v>
      </c>
      <c r="K47" s="5"/>
      <c r="L47" s="5"/>
      <c r="M47" s="5"/>
      <c r="N47" s="5"/>
      <c r="O47" s="5"/>
      <c r="P47" s="5"/>
      <c r="Q47" s="5"/>
      <c r="R47" s="5"/>
      <c r="S47" s="6"/>
    </row>
    <row r="48" spans="2:19" x14ac:dyDescent="0.55000000000000004">
      <c r="B48" s="19">
        <f t="shared" si="0"/>
        <v>46</v>
      </c>
      <c r="C48" s="6">
        <v>1990</v>
      </c>
      <c r="D48" s="3" t="s">
        <v>162</v>
      </c>
      <c r="E48" s="13" t="s">
        <v>161</v>
      </c>
      <c r="F48" s="3" t="s">
        <v>316</v>
      </c>
      <c r="G48" s="3" t="s">
        <v>316</v>
      </c>
      <c r="H48" s="3"/>
      <c r="I48" s="3" t="s">
        <v>163</v>
      </c>
      <c r="J48" s="5" t="s">
        <v>15</v>
      </c>
      <c r="K48" s="5"/>
      <c r="L48" s="5"/>
      <c r="M48" s="5"/>
      <c r="N48" s="5"/>
      <c r="O48" s="5"/>
      <c r="P48" s="5"/>
      <c r="Q48" s="5"/>
      <c r="R48" s="5"/>
      <c r="S48" s="6"/>
    </row>
    <row r="49" spans="2:19" x14ac:dyDescent="0.55000000000000004">
      <c r="B49" s="19">
        <f t="shared" si="0"/>
        <v>47</v>
      </c>
      <c r="C49" s="6">
        <v>1990</v>
      </c>
      <c r="D49" s="3" t="s">
        <v>165</v>
      </c>
      <c r="E49" s="13" t="s">
        <v>164</v>
      </c>
      <c r="F49" s="3" t="s">
        <v>15</v>
      </c>
      <c r="G49" s="3" t="s">
        <v>316</v>
      </c>
      <c r="H49" s="3"/>
      <c r="I49" s="3"/>
      <c r="J49" s="5" t="s">
        <v>15</v>
      </c>
      <c r="K49" s="5"/>
      <c r="L49" s="5"/>
      <c r="M49" s="5"/>
      <c r="N49" s="5"/>
      <c r="O49" s="5"/>
      <c r="P49" s="5"/>
      <c r="Q49" s="5"/>
      <c r="R49" s="5"/>
      <c r="S49" s="6"/>
    </row>
    <row r="50" spans="2:19" x14ac:dyDescent="0.55000000000000004">
      <c r="B50" s="19">
        <f t="shared" si="0"/>
        <v>48</v>
      </c>
      <c r="C50" s="6">
        <v>1990</v>
      </c>
      <c r="D50" s="3" t="s">
        <v>167</v>
      </c>
      <c r="E50" s="13" t="s">
        <v>166</v>
      </c>
      <c r="F50" s="3" t="s">
        <v>316</v>
      </c>
      <c r="G50" s="3" t="s">
        <v>316</v>
      </c>
      <c r="H50" s="3"/>
      <c r="I50" s="3" t="s">
        <v>168</v>
      </c>
      <c r="J50" s="5" t="s">
        <v>15</v>
      </c>
      <c r="K50" s="5" t="s">
        <v>351</v>
      </c>
      <c r="L50" s="5"/>
      <c r="M50" s="5" t="s">
        <v>107</v>
      </c>
      <c r="N50" s="5" t="s">
        <v>15</v>
      </c>
      <c r="O50" s="5" t="s">
        <v>15</v>
      </c>
      <c r="P50" s="5" t="s">
        <v>15</v>
      </c>
      <c r="Q50" s="5"/>
      <c r="R50" s="5" t="s">
        <v>173</v>
      </c>
      <c r="S50" s="6"/>
    </row>
    <row r="51" spans="2:19" x14ac:dyDescent="0.55000000000000004">
      <c r="B51" s="19">
        <f t="shared" si="0"/>
        <v>49</v>
      </c>
      <c r="C51" s="6">
        <v>1990</v>
      </c>
      <c r="D51" s="3" t="s">
        <v>170</v>
      </c>
      <c r="E51" s="13" t="s">
        <v>169</v>
      </c>
      <c r="F51" s="3" t="s">
        <v>316</v>
      </c>
      <c r="G51" s="3" t="s">
        <v>316</v>
      </c>
      <c r="H51" s="3"/>
      <c r="I51" s="3" t="s">
        <v>171</v>
      </c>
      <c r="J51" s="5" t="s">
        <v>15</v>
      </c>
      <c r="K51" s="5" t="s">
        <v>352</v>
      </c>
      <c r="L51" s="5"/>
      <c r="M51" s="5"/>
      <c r="N51" s="5"/>
      <c r="O51" s="5"/>
      <c r="P51" s="5" t="s">
        <v>15</v>
      </c>
      <c r="Q51" s="5"/>
      <c r="R51" s="5" t="s">
        <v>172</v>
      </c>
      <c r="S51" s="6"/>
    </row>
    <row r="52" spans="2:19" x14ac:dyDescent="0.55000000000000004">
      <c r="B52" s="19">
        <f t="shared" si="0"/>
        <v>50</v>
      </c>
      <c r="C52" s="6">
        <v>1990</v>
      </c>
      <c r="D52" s="3" t="s">
        <v>175</v>
      </c>
      <c r="E52" s="13" t="s">
        <v>174</v>
      </c>
      <c r="F52" s="3" t="s">
        <v>316</v>
      </c>
      <c r="G52" s="3" t="s">
        <v>316</v>
      </c>
      <c r="H52" s="3" t="s">
        <v>176</v>
      </c>
      <c r="I52" s="3"/>
      <c r="J52" s="5" t="s">
        <v>15</v>
      </c>
      <c r="K52" s="5"/>
      <c r="L52" s="5"/>
      <c r="M52" s="5"/>
      <c r="N52" s="5" t="s">
        <v>15</v>
      </c>
      <c r="O52" s="5"/>
      <c r="P52" s="5" t="s">
        <v>15</v>
      </c>
      <c r="Q52" s="5"/>
      <c r="R52" s="5" t="s">
        <v>177</v>
      </c>
      <c r="S52" s="6"/>
    </row>
    <row r="53" spans="2:19" x14ac:dyDescent="0.55000000000000004">
      <c r="B53" s="19">
        <f t="shared" si="0"/>
        <v>51</v>
      </c>
      <c r="C53" s="6">
        <v>1990</v>
      </c>
      <c r="D53" s="3" t="s">
        <v>179</v>
      </c>
      <c r="E53" s="13" t="s">
        <v>178</v>
      </c>
      <c r="F53" s="3" t="s">
        <v>316</v>
      </c>
      <c r="G53" s="3" t="s">
        <v>316</v>
      </c>
      <c r="H53" s="3" t="s">
        <v>181</v>
      </c>
      <c r="I53" s="3"/>
      <c r="J53" s="5"/>
      <c r="K53" s="5" t="s">
        <v>353</v>
      </c>
      <c r="L53" s="5"/>
      <c r="M53" s="5"/>
      <c r="N53" s="5"/>
      <c r="O53" s="5"/>
      <c r="P53" s="5"/>
      <c r="Q53" s="5"/>
      <c r="R53" s="5"/>
      <c r="S53" s="6" t="s">
        <v>180</v>
      </c>
    </row>
    <row r="54" spans="2:19" x14ac:dyDescent="0.55000000000000004">
      <c r="B54" s="19">
        <f t="shared" si="0"/>
        <v>52</v>
      </c>
      <c r="C54" s="6">
        <v>1990</v>
      </c>
      <c r="D54" s="3" t="s">
        <v>183</v>
      </c>
      <c r="E54" s="13" t="s">
        <v>182</v>
      </c>
      <c r="F54" s="3" t="s">
        <v>316</v>
      </c>
      <c r="G54" s="3" t="s">
        <v>316</v>
      </c>
      <c r="H54" s="3" t="s">
        <v>186</v>
      </c>
      <c r="I54" s="3"/>
      <c r="J54" s="5"/>
      <c r="K54" s="5" t="s">
        <v>353</v>
      </c>
      <c r="L54" s="5"/>
      <c r="M54" s="5" t="s">
        <v>184</v>
      </c>
      <c r="N54" s="5"/>
      <c r="O54" s="5" t="s">
        <v>185</v>
      </c>
      <c r="P54" s="5"/>
      <c r="Q54" s="5"/>
      <c r="R54" s="5"/>
      <c r="S54" s="6"/>
    </row>
    <row r="55" spans="2:19" x14ac:dyDescent="0.55000000000000004">
      <c r="B55" s="19">
        <f t="shared" si="0"/>
        <v>53</v>
      </c>
      <c r="C55" s="6">
        <v>1990</v>
      </c>
      <c r="D55" s="3" t="s">
        <v>188</v>
      </c>
      <c r="E55" s="13" t="s">
        <v>187</v>
      </c>
      <c r="F55" s="3" t="s">
        <v>316</v>
      </c>
      <c r="G55" s="3" t="s">
        <v>316</v>
      </c>
      <c r="H55" s="3" t="s">
        <v>189</v>
      </c>
      <c r="I55" s="3"/>
      <c r="J55" s="5" t="s">
        <v>15</v>
      </c>
      <c r="K55" s="5"/>
      <c r="L55" s="5"/>
      <c r="M55" s="5" t="s">
        <v>15</v>
      </c>
      <c r="N55" s="5" t="s">
        <v>15</v>
      </c>
      <c r="O55" s="5" t="s">
        <v>15</v>
      </c>
      <c r="P55" s="5" t="s">
        <v>15</v>
      </c>
      <c r="Q55" s="5"/>
      <c r="R55" s="5"/>
      <c r="S55" s="6"/>
    </row>
    <row r="56" spans="2:19" x14ac:dyDescent="0.55000000000000004">
      <c r="B56" s="19">
        <f t="shared" si="0"/>
        <v>54</v>
      </c>
      <c r="C56" s="6">
        <v>1990</v>
      </c>
      <c r="D56" s="3" t="s">
        <v>191</v>
      </c>
      <c r="E56" s="12" t="s">
        <v>190</v>
      </c>
      <c r="F56" s="3" t="s">
        <v>316</v>
      </c>
      <c r="G56" s="3" t="s">
        <v>316</v>
      </c>
      <c r="H56" s="3" t="s">
        <v>192</v>
      </c>
      <c r="I56" s="3"/>
      <c r="J56" s="5" t="s">
        <v>15</v>
      </c>
      <c r="K56" s="5" t="s">
        <v>353</v>
      </c>
      <c r="L56" s="5"/>
      <c r="M56" s="5"/>
      <c r="N56" s="5"/>
      <c r="O56" s="5"/>
      <c r="P56" s="5"/>
      <c r="Q56" s="5"/>
      <c r="R56" s="5"/>
      <c r="S56" s="6"/>
    </row>
    <row r="57" spans="2:19" x14ac:dyDescent="0.55000000000000004">
      <c r="B57" s="24">
        <f t="shared" si="0"/>
        <v>55</v>
      </c>
      <c r="C57" s="30">
        <v>1990</v>
      </c>
      <c r="D57" s="25" t="s">
        <v>194</v>
      </c>
      <c r="E57" s="31" t="s">
        <v>193</v>
      </c>
      <c r="F57" s="25" t="s">
        <v>316</v>
      </c>
      <c r="G57" s="25" t="s">
        <v>15</v>
      </c>
      <c r="H57" s="25" t="s">
        <v>197</v>
      </c>
      <c r="I57" s="25"/>
      <c r="J57" s="33" t="s">
        <v>15</v>
      </c>
      <c r="K57" s="25"/>
      <c r="L57" s="33" t="s">
        <v>354</v>
      </c>
      <c r="M57" s="33" t="s">
        <v>355</v>
      </c>
      <c r="N57" s="33" t="s">
        <v>339</v>
      </c>
      <c r="O57" s="33" t="s">
        <v>356</v>
      </c>
      <c r="P57" s="33" t="s">
        <v>357</v>
      </c>
      <c r="Q57" s="5" t="s">
        <v>196</v>
      </c>
      <c r="R57" s="5"/>
      <c r="S57" s="6" t="s">
        <v>195</v>
      </c>
    </row>
    <row r="58" spans="2:19" x14ac:dyDescent="0.55000000000000004">
      <c r="B58" s="19">
        <f t="shared" si="0"/>
        <v>56</v>
      </c>
      <c r="C58" s="6">
        <v>1990</v>
      </c>
      <c r="D58" s="3" t="s">
        <v>201</v>
      </c>
      <c r="E58" s="13" t="s">
        <v>200</v>
      </c>
      <c r="F58" s="3" t="s">
        <v>316</v>
      </c>
      <c r="G58" s="3" t="s">
        <v>316</v>
      </c>
      <c r="H58" s="3"/>
      <c r="I58" s="3" t="s">
        <v>198</v>
      </c>
      <c r="J58" s="5"/>
      <c r="K58" s="5" t="s">
        <v>352</v>
      </c>
      <c r="L58" s="5"/>
      <c r="M58" s="5" t="s">
        <v>107</v>
      </c>
      <c r="N58" s="5" t="s">
        <v>15</v>
      </c>
      <c r="O58" s="5" t="s">
        <v>15</v>
      </c>
      <c r="P58" s="5" t="s">
        <v>15</v>
      </c>
      <c r="Q58" s="5"/>
      <c r="R58" s="5" t="s">
        <v>199</v>
      </c>
      <c r="S58" s="6"/>
    </row>
    <row r="59" spans="2:19" x14ac:dyDescent="0.55000000000000004">
      <c r="B59" s="24">
        <f t="shared" si="0"/>
        <v>57</v>
      </c>
      <c r="C59" s="30">
        <v>1990</v>
      </c>
      <c r="D59" s="25" t="s">
        <v>203</v>
      </c>
      <c r="E59" s="31" t="s">
        <v>202</v>
      </c>
      <c r="F59" s="25" t="s">
        <v>316</v>
      </c>
      <c r="G59" s="25" t="s">
        <v>15</v>
      </c>
      <c r="H59" s="25"/>
      <c r="I59" s="25"/>
      <c r="J59" s="33" t="s">
        <v>18</v>
      </c>
      <c r="K59" s="25"/>
      <c r="L59" s="25"/>
      <c r="M59" s="25"/>
      <c r="N59" s="33" t="s">
        <v>15</v>
      </c>
      <c r="O59" s="33" t="s">
        <v>15</v>
      </c>
      <c r="P59" s="25"/>
      <c r="Q59" s="5"/>
      <c r="R59" s="5"/>
      <c r="S59" s="6"/>
    </row>
    <row r="60" spans="2:19" x14ac:dyDescent="0.55000000000000004">
      <c r="B60" s="19">
        <f t="shared" si="0"/>
        <v>58</v>
      </c>
      <c r="C60" s="6">
        <v>1990</v>
      </c>
      <c r="D60" s="3" t="s">
        <v>205</v>
      </c>
      <c r="E60" s="13" t="s">
        <v>204</v>
      </c>
      <c r="F60" s="3" t="s">
        <v>316</v>
      </c>
      <c r="G60" s="3" t="s">
        <v>316</v>
      </c>
      <c r="H60" s="3"/>
      <c r="I60" s="3" t="s">
        <v>206</v>
      </c>
      <c r="J60" s="5" t="s">
        <v>15</v>
      </c>
      <c r="K60" s="5"/>
      <c r="L60" s="5"/>
      <c r="M60" s="5"/>
      <c r="N60" s="5"/>
      <c r="O60" s="5"/>
      <c r="P60" s="5"/>
      <c r="Q60" s="5"/>
      <c r="R60" s="5"/>
      <c r="S60" s="6"/>
    </row>
    <row r="61" spans="2:19" x14ac:dyDescent="0.55000000000000004">
      <c r="B61" s="19">
        <f t="shared" si="0"/>
        <v>59</v>
      </c>
      <c r="C61" s="9">
        <v>1995</v>
      </c>
      <c r="D61" s="4" t="s">
        <v>208</v>
      </c>
      <c r="E61" s="11" t="s">
        <v>207</v>
      </c>
      <c r="F61" s="3" t="s">
        <v>316</v>
      </c>
      <c r="G61" s="3" t="s">
        <v>316</v>
      </c>
      <c r="H61" s="7"/>
      <c r="I61" s="7" t="s">
        <v>209</v>
      </c>
      <c r="J61" s="5" t="s">
        <v>359</v>
      </c>
      <c r="K61" s="5" t="s">
        <v>352</v>
      </c>
      <c r="L61" s="15" t="s">
        <v>360</v>
      </c>
      <c r="M61" s="5" t="s">
        <v>107</v>
      </c>
      <c r="N61" s="15" t="s">
        <v>25</v>
      </c>
      <c r="O61" s="15" t="s">
        <v>15</v>
      </c>
      <c r="P61" s="15" t="s">
        <v>358</v>
      </c>
      <c r="Q61" s="15"/>
      <c r="R61" s="15" t="s">
        <v>210</v>
      </c>
      <c r="S61" s="9"/>
    </row>
    <row r="62" spans="2:19" x14ac:dyDescent="0.55000000000000004">
      <c r="B62" s="19">
        <f t="shared" si="0"/>
        <v>60</v>
      </c>
      <c r="C62" s="9">
        <v>1995</v>
      </c>
      <c r="D62" s="3" t="s">
        <v>191</v>
      </c>
      <c r="E62" s="12" t="s">
        <v>211</v>
      </c>
      <c r="F62" s="3" t="s">
        <v>316</v>
      </c>
      <c r="G62" s="3" t="s">
        <v>316</v>
      </c>
      <c r="H62" s="3"/>
      <c r="I62" s="3"/>
      <c r="J62" s="5"/>
      <c r="K62" s="5"/>
      <c r="L62" s="5"/>
      <c r="M62" s="5"/>
      <c r="N62" s="5" t="s">
        <v>15</v>
      </c>
      <c r="O62" s="5"/>
      <c r="P62" s="5" t="s">
        <v>15</v>
      </c>
      <c r="Q62" s="5" t="s">
        <v>212</v>
      </c>
      <c r="R62" s="5"/>
      <c r="S62" s="6"/>
    </row>
    <row r="63" spans="2:19" x14ac:dyDescent="0.55000000000000004">
      <c r="B63" s="19">
        <f t="shared" si="0"/>
        <v>61</v>
      </c>
      <c r="C63" s="9">
        <v>1995</v>
      </c>
      <c r="D63" s="3" t="s">
        <v>214</v>
      </c>
      <c r="E63" s="13" t="s">
        <v>213</v>
      </c>
      <c r="F63" s="3" t="s">
        <v>15</v>
      </c>
      <c r="G63" s="3" t="s">
        <v>316</v>
      </c>
      <c r="H63" s="3"/>
      <c r="I63" s="3"/>
      <c r="J63" s="5" t="s">
        <v>15</v>
      </c>
      <c r="K63" s="5"/>
      <c r="L63" s="5"/>
      <c r="M63" s="5"/>
      <c r="N63" s="5"/>
      <c r="O63" s="5"/>
      <c r="P63" s="5"/>
      <c r="Q63" s="5"/>
      <c r="R63" s="5"/>
      <c r="S63" s="6"/>
    </row>
    <row r="64" spans="2:19" x14ac:dyDescent="0.55000000000000004">
      <c r="B64" s="19">
        <f t="shared" si="0"/>
        <v>62</v>
      </c>
      <c r="C64" s="9">
        <v>1995</v>
      </c>
      <c r="D64" s="3" t="s">
        <v>216</v>
      </c>
      <c r="E64" s="13" t="s">
        <v>215</v>
      </c>
      <c r="F64" s="3" t="s">
        <v>15</v>
      </c>
      <c r="G64" s="3" t="s">
        <v>316</v>
      </c>
      <c r="H64" s="3"/>
      <c r="I64" s="3"/>
      <c r="J64" s="5" t="s">
        <v>15</v>
      </c>
      <c r="K64" s="5"/>
      <c r="L64" s="5"/>
      <c r="M64" s="5"/>
      <c r="N64" s="5"/>
      <c r="O64" s="5"/>
      <c r="P64" s="5"/>
      <c r="Q64" s="5"/>
      <c r="R64" s="5"/>
      <c r="S64" s="6"/>
    </row>
    <row r="65" spans="2:19" x14ac:dyDescent="0.55000000000000004">
      <c r="B65" s="19">
        <f t="shared" si="0"/>
        <v>63</v>
      </c>
      <c r="C65" s="9">
        <v>1995</v>
      </c>
      <c r="D65" s="3" t="s">
        <v>218</v>
      </c>
      <c r="E65" s="13" t="s">
        <v>217</v>
      </c>
      <c r="F65" s="3" t="s">
        <v>15</v>
      </c>
      <c r="G65" s="3" t="s">
        <v>316</v>
      </c>
      <c r="H65" s="3"/>
      <c r="I65" s="3"/>
      <c r="J65" s="5" t="s">
        <v>15</v>
      </c>
      <c r="K65" s="5"/>
      <c r="L65" s="5" t="s">
        <v>15</v>
      </c>
      <c r="M65" s="5"/>
      <c r="N65" s="5"/>
      <c r="O65" s="5"/>
      <c r="P65" s="5" t="s">
        <v>15</v>
      </c>
      <c r="Q65" s="5"/>
      <c r="R65" s="5"/>
      <c r="S65" s="6"/>
    </row>
    <row r="66" spans="2:19" x14ac:dyDescent="0.55000000000000004">
      <c r="B66" s="19">
        <f t="shared" si="0"/>
        <v>64</v>
      </c>
      <c r="C66" s="9">
        <v>1995</v>
      </c>
      <c r="D66" s="3" t="s">
        <v>220</v>
      </c>
      <c r="E66" s="13" t="s">
        <v>219</v>
      </c>
      <c r="F66" s="3" t="s">
        <v>15</v>
      </c>
      <c r="G66" s="3" t="s">
        <v>316</v>
      </c>
      <c r="H66" s="3"/>
      <c r="I66" s="3"/>
      <c r="J66" s="5" t="s">
        <v>15</v>
      </c>
      <c r="K66" s="5"/>
      <c r="L66" s="5" t="s">
        <v>15</v>
      </c>
      <c r="M66" s="5"/>
      <c r="N66" s="5"/>
      <c r="O66" s="5"/>
      <c r="P66" s="5" t="s">
        <v>15</v>
      </c>
      <c r="Q66" s="5"/>
      <c r="R66" s="5"/>
      <c r="S66" s="6"/>
    </row>
    <row r="67" spans="2:19" x14ac:dyDescent="0.55000000000000004">
      <c r="B67" s="19">
        <f t="shared" si="0"/>
        <v>65</v>
      </c>
      <c r="C67" s="9">
        <v>1995</v>
      </c>
      <c r="D67" s="3" t="s">
        <v>222</v>
      </c>
      <c r="E67" s="13" t="s">
        <v>221</v>
      </c>
      <c r="F67" s="3" t="s">
        <v>15</v>
      </c>
      <c r="G67" s="3" t="s">
        <v>316</v>
      </c>
      <c r="H67" s="3"/>
      <c r="I67" s="3"/>
      <c r="J67" s="5" t="s">
        <v>15</v>
      </c>
      <c r="K67" s="5"/>
      <c r="L67" s="5" t="s">
        <v>15</v>
      </c>
      <c r="M67" s="5"/>
      <c r="N67" s="5"/>
      <c r="O67" s="5" t="s">
        <v>223</v>
      </c>
      <c r="P67" s="5"/>
      <c r="Q67" s="5"/>
      <c r="R67" s="5" t="s">
        <v>224</v>
      </c>
      <c r="S67" s="6"/>
    </row>
    <row r="68" spans="2:19" x14ac:dyDescent="0.55000000000000004">
      <c r="B68" s="19">
        <f t="shared" si="0"/>
        <v>66</v>
      </c>
      <c r="C68" s="9">
        <v>1995</v>
      </c>
      <c r="D68" s="3" t="s">
        <v>226</v>
      </c>
      <c r="E68" s="13" t="s">
        <v>225</v>
      </c>
      <c r="F68" s="3" t="s">
        <v>15</v>
      </c>
      <c r="G68" s="3" t="s">
        <v>316</v>
      </c>
      <c r="H68" s="3"/>
      <c r="I68" s="3"/>
      <c r="J68" s="5" t="s">
        <v>15</v>
      </c>
      <c r="K68" s="5"/>
      <c r="L68" s="5"/>
      <c r="M68" s="5" t="s">
        <v>227</v>
      </c>
      <c r="N68" s="5"/>
      <c r="O68" s="5"/>
      <c r="P68" s="5"/>
      <c r="Q68" s="5"/>
      <c r="R68" s="5"/>
      <c r="S68" s="6"/>
    </row>
    <row r="69" spans="2:19" x14ac:dyDescent="0.55000000000000004">
      <c r="B69" s="19">
        <f t="shared" ref="B69:B117" si="1">B68+1</f>
        <v>67</v>
      </c>
      <c r="C69" s="9">
        <v>1995</v>
      </c>
      <c r="D69" s="3" t="s">
        <v>229</v>
      </c>
      <c r="E69" s="13" t="s">
        <v>228</v>
      </c>
      <c r="F69" s="3" t="s">
        <v>316</v>
      </c>
      <c r="G69" s="3" t="s">
        <v>316</v>
      </c>
      <c r="H69" s="3"/>
      <c r="I69" s="3" t="s">
        <v>15</v>
      </c>
      <c r="J69" s="5"/>
      <c r="K69" s="5" t="s">
        <v>361</v>
      </c>
      <c r="L69" s="5" t="s">
        <v>15</v>
      </c>
      <c r="M69" s="5"/>
      <c r="N69" s="5"/>
      <c r="O69" s="5"/>
      <c r="P69" s="5"/>
      <c r="Q69" s="5"/>
      <c r="R69" s="5"/>
      <c r="S69" s="6"/>
    </row>
    <row r="70" spans="2:19" x14ac:dyDescent="0.55000000000000004">
      <c r="B70" s="19">
        <f t="shared" si="1"/>
        <v>68</v>
      </c>
      <c r="C70" s="9">
        <v>1995</v>
      </c>
      <c r="D70" s="3" t="s">
        <v>231</v>
      </c>
      <c r="E70" s="13" t="s">
        <v>232</v>
      </c>
      <c r="F70" s="3" t="s">
        <v>316</v>
      </c>
      <c r="G70" s="3" t="s">
        <v>316</v>
      </c>
      <c r="H70" s="3" t="s">
        <v>230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x14ac:dyDescent="0.55000000000000004">
      <c r="B71" s="19">
        <f t="shared" si="1"/>
        <v>69</v>
      </c>
      <c r="C71" s="9">
        <v>1995</v>
      </c>
      <c r="D71" s="3" t="s">
        <v>234</v>
      </c>
      <c r="E71" s="13" t="s">
        <v>233</v>
      </c>
      <c r="F71" s="3" t="s">
        <v>15</v>
      </c>
      <c r="G71" s="3" t="s">
        <v>316</v>
      </c>
      <c r="H71" s="3"/>
      <c r="I71" s="3"/>
      <c r="J71" s="5" t="s">
        <v>15</v>
      </c>
      <c r="K71" s="5"/>
      <c r="L71" s="5" t="s">
        <v>15</v>
      </c>
      <c r="M71" s="5"/>
      <c r="N71" s="5"/>
      <c r="O71" s="5"/>
      <c r="P71" s="5"/>
      <c r="Q71" s="5"/>
      <c r="R71" s="5"/>
      <c r="S71" s="6" t="s">
        <v>235</v>
      </c>
    </row>
    <row r="72" spans="2:19" x14ac:dyDescent="0.55000000000000004">
      <c r="B72" s="19">
        <f t="shared" si="1"/>
        <v>70</v>
      </c>
      <c r="C72" s="9">
        <v>1995</v>
      </c>
      <c r="D72" s="3" t="s">
        <v>238</v>
      </c>
      <c r="E72" s="13" t="s">
        <v>237</v>
      </c>
      <c r="F72" s="3" t="s">
        <v>15</v>
      </c>
      <c r="G72" s="3" t="s">
        <v>316</v>
      </c>
      <c r="H72" s="3"/>
      <c r="I72" s="3"/>
      <c r="J72" s="5" t="s">
        <v>15</v>
      </c>
      <c r="K72" s="5"/>
      <c r="L72" s="5" t="s">
        <v>15</v>
      </c>
      <c r="M72" s="5"/>
      <c r="N72" s="5"/>
      <c r="O72" s="5"/>
      <c r="P72" s="5"/>
      <c r="Q72" s="5"/>
      <c r="R72" s="5"/>
      <c r="S72" s="6" t="s">
        <v>236</v>
      </c>
    </row>
    <row r="73" spans="2:19" x14ac:dyDescent="0.55000000000000004">
      <c r="B73" s="19">
        <f t="shared" si="1"/>
        <v>71</v>
      </c>
      <c r="C73" s="9">
        <v>1995</v>
      </c>
      <c r="D73" s="3" t="s">
        <v>240</v>
      </c>
      <c r="E73" s="13" t="s">
        <v>239</v>
      </c>
      <c r="F73" s="3" t="s">
        <v>15</v>
      </c>
      <c r="G73" s="3" t="s">
        <v>316</v>
      </c>
      <c r="H73" s="3"/>
      <c r="I73" s="3"/>
      <c r="J73" s="5" t="s">
        <v>362</v>
      </c>
      <c r="K73" s="5"/>
      <c r="L73" s="5"/>
      <c r="M73" s="5"/>
      <c r="N73" s="5"/>
      <c r="O73" s="5"/>
      <c r="P73" s="5"/>
      <c r="Q73" s="5"/>
      <c r="R73" s="5"/>
      <c r="S73" s="6"/>
    </row>
    <row r="74" spans="2:19" x14ac:dyDescent="0.55000000000000004">
      <c r="B74" s="19">
        <f t="shared" si="1"/>
        <v>72</v>
      </c>
      <c r="C74" s="9">
        <v>1995</v>
      </c>
      <c r="D74" s="3" t="s">
        <v>242</v>
      </c>
      <c r="E74" s="13" t="s">
        <v>241</v>
      </c>
      <c r="F74" s="3" t="s">
        <v>15</v>
      </c>
      <c r="G74" s="3" t="s">
        <v>316</v>
      </c>
      <c r="H74" s="3"/>
      <c r="I74" s="3"/>
      <c r="J74" s="5" t="s">
        <v>15</v>
      </c>
      <c r="K74" s="5"/>
      <c r="L74" s="5"/>
      <c r="M74" s="5"/>
      <c r="N74" s="5"/>
      <c r="O74" s="5"/>
      <c r="P74" s="5" t="s">
        <v>15</v>
      </c>
      <c r="Q74" s="5"/>
      <c r="R74" s="5"/>
      <c r="S74" s="6"/>
    </row>
    <row r="75" spans="2:19" x14ac:dyDescent="0.55000000000000004">
      <c r="B75" s="19">
        <f t="shared" si="1"/>
        <v>73</v>
      </c>
      <c r="C75" s="9">
        <v>2000</v>
      </c>
      <c r="D75" s="7" t="s">
        <v>244</v>
      </c>
      <c r="E75" s="12" t="s">
        <v>243</v>
      </c>
      <c r="F75" s="3" t="s">
        <v>316</v>
      </c>
      <c r="G75" s="3" t="s">
        <v>316</v>
      </c>
      <c r="H75" s="7"/>
      <c r="I75" s="7" t="s">
        <v>15</v>
      </c>
      <c r="J75" s="15" t="s">
        <v>363</v>
      </c>
      <c r="K75" s="15"/>
      <c r="L75" s="15"/>
      <c r="M75" s="15"/>
      <c r="N75" s="15"/>
      <c r="O75" s="15"/>
      <c r="P75" s="15"/>
      <c r="Q75" s="15"/>
      <c r="R75" s="15"/>
      <c r="S75" s="9"/>
    </row>
    <row r="76" spans="2:19" x14ac:dyDescent="0.55000000000000004">
      <c r="B76" s="19">
        <f t="shared" si="1"/>
        <v>74</v>
      </c>
      <c r="C76" s="9">
        <v>2000</v>
      </c>
      <c r="D76" s="3" t="s">
        <v>246</v>
      </c>
      <c r="E76" s="13" t="s">
        <v>245</v>
      </c>
      <c r="F76" s="3" t="s">
        <v>15</v>
      </c>
      <c r="G76" s="3" t="s">
        <v>316</v>
      </c>
      <c r="H76" s="3"/>
      <c r="I76" s="3"/>
      <c r="J76" s="5" t="s">
        <v>15</v>
      </c>
      <c r="K76" s="5"/>
      <c r="L76" s="5" t="s">
        <v>15</v>
      </c>
      <c r="M76" s="5" t="s">
        <v>15</v>
      </c>
      <c r="N76" s="5" t="s">
        <v>15</v>
      </c>
      <c r="O76" s="5" t="s">
        <v>15</v>
      </c>
      <c r="P76" s="5"/>
      <c r="Q76" s="5"/>
      <c r="R76" s="5"/>
      <c r="S76" s="6"/>
    </row>
    <row r="77" spans="2:19" x14ac:dyDescent="0.55000000000000004">
      <c r="B77" s="19">
        <f t="shared" si="1"/>
        <v>75</v>
      </c>
      <c r="C77" s="9">
        <v>2000</v>
      </c>
      <c r="D77" s="3" t="s">
        <v>248</v>
      </c>
      <c r="E77" s="12" t="s">
        <v>247</v>
      </c>
      <c r="F77" s="3" t="s">
        <v>316</v>
      </c>
      <c r="G77" s="3" t="s">
        <v>316</v>
      </c>
      <c r="H77" s="3" t="s">
        <v>249</v>
      </c>
      <c r="I77" s="3"/>
      <c r="J77" s="5"/>
      <c r="K77" s="5"/>
      <c r="L77" s="5"/>
      <c r="M77" s="5"/>
      <c r="N77" s="5" t="s">
        <v>15</v>
      </c>
      <c r="O77" s="5"/>
      <c r="P77" s="5"/>
      <c r="Q77" s="5"/>
      <c r="R77" s="5"/>
      <c r="S77" s="6"/>
    </row>
    <row r="78" spans="2:19" x14ac:dyDescent="0.55000000000000004">
      <c r="B78" s="19">
        <f t="shared" si="1"/>
        <v>76</v>
      </c>
      <c r="C78" s="9">
        <v>2000</v>
      </c>
      <c r="D78" s="4" t="s">
        <v>106</v>
      </c>
      <c r="E78" s="11" t="s">
        <v>250</v>
      </c>
      <c r="F78" s="3" t="s">
        <v>316</v>
      </c>
      <c r="G78" s="3" t="s">
        <v>316</v>
      </c>
      <c r="H78" s="3"/>
      <c r="I78" s="3" t="s">
        <v>15</v>
      </c>
      <c r="J78" s="5" t="s">
        <v>15</v>
      </c>
      <c r="K78" s="5"/>
      <c r="L78" s="5"/>
      <c r="M78" s="5"/>
      <c r="N78" s="5"/>
      <c r="O78" s="5"/>
      <c r="P78" s="5"/>
      <c r="Q78" s="5"/>
      <c r="R78" s="5"/>
      <c r="S78" s="6"/>
    </row>
    <row r="79" spans="2:19" x14ac:dyDescent="0.55000000000000004">
      <c r="B79" s="19">
        <f t="shared" si="1"/>
        <v>77</v>
      </c>
      <c r="C79" s="9">
        <v>2000</v>
      </c>
      <c r="D79" s="3" t="s">
        <v>252</v>
      </c>
      <c r="E79" s="13" t="s">
        <v>251</v>
      </c>
      <c r="F79" s="3" t="s">
        <v>15</v>
      </c>
      <c r="G79" s="3" t="s">
        <v>316</v>
      </c>
      <c r="H79" s="3"/>
      <c r="I79" s="3"/>
      <c r="J79" s="5" t="s">
        <v>364</v>
      </c>
      <c r="K79" s="5" t="s">
        <v>365</v>
      </c>
      <c r="L79" s="5" t="s">
        <v>366</v>
      </c>
      <c r="M79" s="5" t="s">
        <v>15</v>
      </c>
      <c r="N79" s="5"/>
      <c r="O79" s="5" t="s">
        <v>15</v>
      </c>
      <c r="P79" s="5" t="s">
        <v>367</v>
      </c>
      <c r="Q79" s="5"/>
      <c r="R79" s="5"/>
      <c r="S79" s="6"/>
    </row>
    <row r="80" spans="2:19" x14ac:dyDescent="0.55000000000000004">
      <c r="B80" s="19">
        <f t="shared" si="1"/>
        <v>78</v>
      </c>
      <c r="C80" s="9">
        <v>2000</v>
      </c>
      <c r="D80" s="4" t="s">
        <v>254</v>
      </c>
      <c r="E80" s="11" t="s">
        <v>253</v>
      </c>
      <c r="F80" s="3" t="s">
        <v>255</v>
      </c>
      <c r="G80" s="3" t="s">
        <v>316</v>
      </c>
      <c r="H80" s="3"/>
      <c r="I80" s="3"/>
      <c r="J80" s="5" t="s">
        <v>15</v>
      </c>
      <c r="K80" s="5"/>
      <c r="L80" s="5"/>
      <c r="M80" s="5"/>
      <c r="N80" s="5"/>
      <c r="O80" s="5"/>
      <c r="P80" s="5"/>
      <c r="Q80" s="5"/>
      <c r="R80" s="5"/>
      <c r="S80" s="6"/>
    </row>
    <row r="81" spans="2:19" x14ac:dyDescent="0.55000000000000004">
      <c r="B81" s="19">
        <f t="shared" si="1"/>
        <v>79</v>
      </c>
      <c r="C81" s="9">
        <v>2000</v>
      </c>
      <c r="D81" s="3" t="s">
        <v>257</v>
      </c>
      <c r="E81" s="13" t="s">
        <v>256</v>
      </c>
      <c r="F81" s="3" t="s">
        <v>316</v>
      </c>
      <c r="G81" s="3" t="s">
        <v>316</v>
      </c>
      <c r="H81" s="3"/>
      <c r="I81" s="3" t="s">
        <v>15</v>
      </c>
      <c r="J81" s="5" t="s">
        <v>369</v>
      </c>
      <c r="K81" s="5"/>
      <c r="L81" s="5" t="s">
        <v>368</v>
      </c>
      <c r="M81" s="5"/>
      <c r="N81" s="5" t="s">
        <v>370</v>
      </c>
      <c r="O81" s="5"/>
      <c r="P81" s="5"/>
      <c r="Q81" s="5"/>
      <c r="R81" s="5"/>
      <c r="S81" s="6"/>
    </row>
    <row r="82" spans="2:19" x14ac:dyDescent="0.55000000000000004">
      <c r="B82" s="19">
        <f t="shared" si="1"/>
        <v>80</v>
      </c>
      <c r="C82" s="9">
        <v>2000</v>
      </c>
      <c r="D82" s="3" t="s">
        <v>259</v>
      </c>
      <c r="E82" s="13" t="s">
        <v>258</v>
      </c>
      <c r="F82" s="3" t="s">
        <v>316</v>
      </c>
      <c r="G82" s="3" t="s">
        <v>316</v>
      </c>
      <c r="H82" s="3"/>
      <c r="I82" s="3" t="s">
        <v>15</v>
      </c>
      <c r="J82" s="5"/>
      <c r="K82" s="5"/>
      <c r="L82" s="5"/>
      <c r="M82" s="5"/>
      <c r="N82" s="5"/>
      <c r="O82" s="5"/>
      <c r="P82" s="5"/>
      <c r="Q82" s="5"/>
      <c r="R82" s="5"/>
      <c r="S82" s="6"/>
    </row>
    <row r="83" spans="2:19" x14ac:dyDescent="0.55000000000000004">
      <c r="B83" s="19">
        <f t="shared" si="1"/>
        <v>81</v>
      </c>
      <c r="C83" s="9">
        <v>2000</v>
      </c>
      <c r="D83" s="3" t="s">
        <v>261</v>
      </c>
      <c r="E83" s="13" t="s">
        <v>260</v>
      </c>
      <c r="F83" s="3" t="s">
        <v>316</v>
      </c>
      <c r="G83" s="3" t="s">
        <v>316</v>
      </c>
      <c r="H83" s="3"/>
      <c r="I83" s="3"/>
      <c r="J83" s="5"/>
      <c r="K83" s="5" t="s">
        <v>15</v>
      </c>
      <c r="L83" s="5"/>
      <c r="M83" s="5"/>
      <c r="N83" s="5"/>
      <c r="O83" s="5"/>
      <c r="P83" s="5"/>
      <c r="Q83" s="5"/>
      <c r="R83" s="5"/>
      <c r="S83" s="6" t="s">
        <v>262</v>
      </c>
    </row>
    <row r="84" spans="2:19" x14ac:dyDescent="0.55000000000000004">
      <c r="B84" s="19">
        <f t="shared" si="1"/>
        <v>82</v>
      </c>
      <c r="C84" s="9">
        <v>2000</v>
      </c>
      <c r="D84" s="3" t="s">
        <v>264</v>
      </c>
      <c r="E84" s="13" t="s">
        <v>263</v>
      </c>
      <c r="F84" s="3" t="s">
        <v>15</v>
      </c>
      <c r="G84" s="3" t="s">
        <v>316</v>
      </c>
      <c r="H84" s="3"/>
      <c r="I84" s="3"/>
      <c r="J84" s="5" t="s">
        <v>15</v>
      </c>
      <c r="K84" s="5"/>
      <c r="L84" s="5" t="s">
        <v>15</v>
      </c>
      <c r="M84" s="5"/>
      <c r="N84" s="5"/>
      <c r="O84" s="5"/>
      <c r="P84" s="5"/>
      <c r="Q84" s="5"/>
      <c r="R84" s="5"/>
      <c r="S84" s="6"/>
    </row>
    <row r="85" spans="2:19" x14ac:dyDescent="0.55000000000000004">
      <c r="B85" s="24">
        <f t="shared" si="1"/>
        <v>83</v>
      </c>
      <c r="C85" s="27">
        <v>2000</v>
      </c>
      <c r="D85" s="25" t="s">
        <v>266</v>
      </c>
      <c r="E85" s="31" t="s">
        <v>265</v>
      </c>
      <c r="F85" s="25" t="s">
        <v>316</v>
      </c>
      <c r="G85" s="25" t="s">
        <v>15</v>
      </c>
      <c r="H85" s="25"/>
      <c r="I85" s="25"/>
      <c r="J85" s="33" t="s">
        <v>267</v>
      </c>
      <c r="K85" s="33" t="s">
        <v>15</v>
      </c>
      <c r="L85" s="33" t="s">
        <v>15</v>
      </c>
      <c r="M85" s="33" t="s">
        <v>371</v>
      </c>
      <c r="N85" s="33" t="s">
        <v>370</v>
      </c>
      <c r="O85" s="25"/>
      <c r="P85" s="33" t="s">
        <v>15</v>
      </c>
      <c r="Q85" s="5" t="s">
        <v>269</v>
      </c>
      <c r="R85" s="5" t="s">
        <v>268</v>
      </c>
      <c r="S85" s="6" t="s">
        <v>270</v>
      </c>
    </row>
    <row r="86" spans="2:19" x14ac:dyDescent="0.55000000000000004">
      <c r="B86" s="19">
        <f t="shared" si="1"/>
        <v>84</v>
      </c>
      <c r="C86" s="9">
        <v>2000</v>
      </c>
      <c r="D86" s="3" t="s">
        <v>272</v>
      </c>
      <c r="E86" s="13" t="s">
        <v>271</v>
      </c>
      <c r="F86" s="3" t="s">
        <v>273</v>
      </c>
      <c r="G86" s="3" t="s">
        <v>316</v>
      </c>
      <c r="H86" s="3"/>
      <c r="I86" s="3"/>
      <c r="J86" s="5" t="s">
        <v>15</v>
      </c>
      <c r="K86" s="5"/>
      <c r="L86" s="5"/>
      <c r="M86" s="5"/>
      <c r="N86" s="5"/>
      <c r="O86" s="5"/>
      <c r="P86" s="5"/>
      <c r="Q86" s="5"/>
      <c r="R86" s="5"/>
      <c r="S86" s="6"/>
    </row>
    <row r="87" spans="2:19" x14ac:dyDescent="0.55000000000000004">
      <c r="B87" s="19">
        <f t="shared" si="1"/>
        <v>85</v>
      </c>
      <c r="C87" s="9">
        <v>2000</v>
      </c>
      <c r="D87" s="3" t="s">
        <v>275</v>
      </c>
      <c r="E87" s="13" t="s">
        <v>274</v>
      </c>
      <c r="F87" s="3" t="s">
        <v>15</v>
      </c>
      <c r="G87" s="3" t="s">
        <v>316</v>
      </c>
      <c r="H87" s="3"/>
      <c r="I87" s="3"/>
      <c r="J87" s="5" t="s">
        <v>15</v>
      </c>
      <c r="K87" s="5"/>
      <c r="L87" s="5"/>
      <c r="M87" s="5"/>
      <c r="N87" s="5"/>
      <c r="O87" s="5"/>
      <c r="P87" s="5" t="s">
        <v>15</v>
      </c>
      <c r="Q87" s="5"/>
      <c r="R87" s="5"/>
      <c r="S87" s="6"/>
    </row>
    <row r="88" spans="2:19" x14ac:dyDescent="0.55000000000000004">
      <c r="B88" s="19">
        <f t="shared" si="1"/>
        <v>86</v>
      </c>
      <c r="C88" s="9">
        <v>2000</v>
      </c>
      <c r="D88" s="4" t="s">
        <v>277</v>
      </c>
      <c r="E88" s="11" t="s">
        <v>276</v>
      </c>
      <c r="F88" s="3" t="s">
        <v>15</v>
      </c>
      <c r="G88" s="3" t="s">
        <v>316</v>
      </c>
      <c r="H88" s="3"/>
      <c r="I88" s="3"/>
      <c r="J88" s="5" t="s">
        <v>15</v>
      </c>
      <c r="K88" s="5"/>
      <c r="L88" s="5" t="s">
        <v>15</v>
      </c>
      <c r="M88" s="5" t="s">
        <v>15</v>
      </c>
      <c r="N88" s="5" t="s">
        <v>15</v>
      </c>
      <c r="O88" s="5"/>
      <c r="P88" s="5"/>
      <c r="Q88" s="5"/>
      <c r="R88" s="5" t="s">
        <v>278</v>
      </c>
      <c r="S88" s="6"/>
    </row>
    <row r="89" spans="2:19" x14ac:dyDescent="0.55000000000000004">
      <c r="B89" s="19">
        <f t="shared" si="1"/>
        <v>87</v>
      </c>
      <c r="C89" s="9">
        <v>2005</v>
      </c>
      <c r="D89" s="7" t="s">
        <v>280</v>
      </c>
      <c r="E89" s="11" t="s">
        <v>279</v>
      </c>
      <c r="F89" s="7" t="s">
        <v>316</v>
      </c>
      <c r="G89" s="3" t="s">
        <v>316</v>
      </c>
      <c r="H89" s="7"/>
      <c r="I89" s="7" t="s">
        <v>15</v>
      </c>
      <c r="J89" s="15"/>
      <c r="K89" s="15" t="s">
        <v>15</v>
      </c>
      <c r="L89" s="15"/>
      <c r="M89" s="15"/>
      <c r="N89" s="15"/>
      <c r="O89" s="15"/>
      <c r="P89" s="15"/>
      <c r="Q89" s="15"/>
      <c r="R89" s="15"/>
      <c r="S89" s="9"/>
    </row>
    <row r="90" spans="2:19" x14ac:dyDescent="0.55000000000000004">
      <c r="B90" s="19">
        <f t="shared" si="1"/>
        <v>88</v>
      </c>
      <c r="C90" s="9">
        <v>2005</v>
      </c>
      <c r="D90" s="3" t="s">
        <v>282</v>
      </c>
      <c r="E90" s="12" t="s">
        <v>281</v>
      </c>
      <c r="F90" s="7" t="s">
        <v>316</v>
      </c>
      <c r="G90" s="3" t="s">
        <v>316</v>
      </c>
      <c r="H90" s="3"/>
      <c r="I90" s="3" t="s">
        <v>15</v>
      </c>
      <c r="J90" s="5" t="s">
        <v>15</v>
      </c>
      <c r="K90" s="5"/>
      <c r="L90" s="5"/>
      <c r="M90" s="5"/>
      <c r="N90" s="5"/>
      <c r="O90" s="5"/>
      <c r="P90" s="5"/>
      <c r="Q90" s="5"/>
      <c r="R90" s="5"/>
      <c r="S90" s="6"/>
    </row>
    <row r="91" spans="2:19" x14ac:dyDescent="0.55000000000000004">
      <c r="B91" s="24">
        <f t="shared" si="1"/>
        <v>89</v>
      </c>
      <c r="C91" s="27">
        <v>2008</v>
      </c>
      <c r="D91" s="25" t="s">
        <v>326</v>
      </c>
      <c r="E91" s="32" t="s">
        <v>327</v>
      </c>
      <c r="F91" s="25" t="s">
        <v>316</v>
      </c>
      <c r="G91" s="25" t="s">
        <v>15</v>
      </c>
      <c r="H91" s="25"/>
      <c r="I91" s="25"/>
      <c r="J91" s="33" t="s">
        <v>15</v>
      </c>
      <c r="K91" s="25"/>
      <c r="L91" s="33" t="s">
        <v>15</v>
      </c>
      <c r="M91" s="33" t="s">
        <v>15</v>
      </c>
      <c r="N91" s="33" t="s">
        <v>15</v>
      </c>
      <c r="O91" s="25"/>
      <c r="P91" s="25"/>
      <c r="Q91" s="5"/>
      <c r="R91" s="5"/>
      <c r="S91" s="6"/>
    </row>
    <row r="92" spans="2:19" x14ac:dyDescent="0.55000000000000004">
      <c r="B92" s="19">
        <f t="shared" si="1"/>
        <v>90</v>
      </c>
      <c r="C92" s="9">
        <v>2010</v>
      </c>
      <c r="D92" s="3" t="s">
        <v>284</v>
      </c>
      <c r="E92" s="13" t="s">
        <v>283</v>
      </c>
      <c r="F92" s="3" t="s">
        <v>15</v>
      </c>
      <c r="G92" s="3" t="s">
        <v>316</v>
      </c>
      <c r="H92" s="3"/>
      <c r="I92" s="3"/>
      <c r="J92" s="5" t="s">
        <v>15</v>
      </c>
      <c r="K92" s="5"/>
      <c r="L92" s="5" t="s">
        <v>15</v>
      </c>
      <c r="M92" s="5" t="s">
        <v>15</v>
      </c>
      <c r="N92" s="5"/>
      <c r="O92" s="5"/>
      <c r="P92" s="5"/>
      <c r="Q92" s="5"/>
      <c r="R92" s="5"/>
      <c r="S92" s="6"/>
    </row>
    <row r="93" spans="2:19" x14ac:dyDescent="0.55000000000000004">
      <c r="B93" s="19">
        <f t="shared" si="1"/>
        <v>91</v>
      </c>
      <c r="C93" s="9">
        <v>2010</v>
      </c>
      <c r="D93" s="3" t="s">
        <v>286</v>
      </c>
      <c r="E93" s="13" t="s">
        <v>285</v>
      </c>
      <c r="F93" s="3" t="s">
        <v>15</v>
      </c>
      <c r="G93" s="3" t="s">
        <v>316</v>
      </c>
      <c r="H93" s="3"/>
      <c r="I93" s="3"/>
      <c r="J93" s="5" t="s">
        <v>15</v>
      </c>
      <c r="K93" s="5"/>
      <c r="L93" s="5"/>
      <c r="M93" s="5" t="s">
        <v>15</v>
      </c>
      <c r="N93" s="5"/>
      <c r="O93" s="5"/>
      <c r="P93" s="5"/>
      <c r="Q93" s="5"/>
      <c r="R93" s="5"/>
      <c r="S93" s="6"/>
    </row>
    <row r="94" spans="2:19" x14ac:dyDescent="0.55000000000000004">
      <c r="B94" s="19">
        <f t="shared" si="1"/>
        <v>92</v>
      </c>
      <c r="C94" s="9">
        <v>2010</v>
      </c>
      <c r="D94" s="3" t="s">
        <v>288</v>
      </c>
      <c r="E94" s="13" t="s">
        <v>287</v>
      </c>
      <c r="F94" s="7" t="s">
        <v>316</v>
      </c>
      <c r="G94" s="3" t="s">
        <v>316</v>
      </c>
      <c r="H94" s="3"/>
      <c r="I94" s="3" t="s">
        <v>15</v>
      </c>
      <c r="J94" s="5"/>
      <c r="K94" s="5"/>
      <c r="L94" s="5"/>
      <c r="M94" s="5"/>
      <c r="N94" s="5"/>
      <c r="O94" s="5"/>
      <c r="P94" s="5"/>
      <c r="Q94" s="5"/>
      <c r="R94" s="5"/>
      <c r="S94" s="6"/>
    </row>
    <row r="95" spans="2:19" x14ac:dyDescent="0.55000000000000004">
      <c r="B95" s="24">
        <f t="shared" si="1"/>
        <v>93</v>
      </c>
      <c r="C95" s="27">
        <v>2014</v>
      </c>
      <c r="D95" s="32" t="s">
        <v>325</v>
      </c>
      <c r="E95" s="29" t="s">
        <v>324</v>
      </c>
      <c r="F95" s="25" t="s">
        <v>316</v>
      </c>
      <c r="G95" s="25" t="s">
        <v>15</v>
      </c>
      <c r="H95" s="25"/>
      <c r="I95" s="25"/>
      <c r="J95" s="33" t="s">
        <v>15</v>
      </c>
      <c r="K95" s="25"/>
      <c r="L95" s="33" t="s">
        <v>15</v>
      </c>
      <c r="M95" s="33" t="s">
        <v>15</v>
      </c>
      <c r="N95" s="33" t="s">
        <v>15</v>
      </c>
      <c r="O95" s="25"/>
      <c r="P95" s="25"/>
      <c r="Q95" s="5"/>
      <c r="R95" s="5"/>
      <c r="S95" s="6"/>
    </row>
    <row r="96" spans="2:19" x14ac:dyDescent="0.55000000000000004">
      <c r="B96" s="19">
        <f t="shared" si="1"/>
        <v>94</v>
      </c>
      <c r="C96" s="9">
        <v>2015</v>
      </c>
      <c r="D96" s="7" t="s">
        <v>290</v>
      </c>
      <c r="E96" s="12" t="s">
        <v>289</v>
      </c>
      <c r="F96" s="7" t="s">
        <v>15</v>
      </c>
      <c r="G96" s="3" t="s">
        <v>316</v>
      </c>
      <c r="H96" s="7"/>
      <c r="I96" s="7"/>
      <c r="J96" s="15" t="s">
        <v>15</v>
      </c>
      <c r="K96" s="15"/>
      <c r="L96" s="15" t="s">
        <v>372</v>
      </c>
      <c r="M96" s="15"/>
      <c r="N96" s="15"/>
      <c r="O96" s="15" t="s">
        <v>93</v>
      </c>
      <c r="P96" s="15"/>
      <c r="Q96" s="15"/>
      <c r="R96" s="15" t="s">
        <v>291</v>
      </c>
      <c r="S96" s="9"/>
    </row>
    <row r="97" spans="2:19" x14ac:dyDescent="0.55000000000000004">
      <c r="B97" s="19">
        <f t="shared" si="1"/>
        <v>95</v>
      </c>
      <c r="C97" s="9">
        <v>2015</v>
      </c>
      <c r="D97" s="3" t="s">
        <v>292</v>
      </c>
      <c r="E97" s="12" t="s">
        <v>293</v>
      </c>
      <c r="F97" s="3" t="s">
        <v>15</v>
      </c>
      <c r="G97" s="3" t="s">
        <v>316</v>
      </c>
      <c r="H97" s="3"/>
      <c r="I97" s="3"/>
      <c r="J97" s="5" t="s">
        <v>374</v>
      </c>
      <c r="K97" s="5"/>
      <c r="L97" s="5" t="s">
        <v>373</v>
      </c>
      <c r="M97" s="5"/>
      <c r="N97" s="5"/>
      <c r="O97" s="5"/>
      <c r="P97" s="5"/>
      <c r="Q97" s="5"/>
      <c r="R97" s="5"/>
      <c r="S97" s="6"/>
    </row>
    <row r="98" spans="2:19" x14ac:dyDescent="0.55000000000000004">
      <c r="B98" s="19">
        <f t="shared" si="1"/>
        <v>96</v>
      </c>
      <c r="C98" s="9">
        <v>2015</v>
      </c>
      <c r="D98" s="3" t="s">
        <v>295</v>
      </c>
      <c r="E98" s="13" t="s">
        <v>294</v>
      </c>
      <c r="F98" s="3" t="s">
        <v>15</v>
      </c>
      <c r="G98" s="3" t="s">
        <v>316</v>
      </c>
      <c r="H98" s="3"/>
      <c r="I98" s="3"/>
      <c r="J98" s="5" t="s">
        <v>375</v>
      </c>
      <c r="K98" s="5"/>
      <c r="L98" s="5"/>
      <c r="M98" s="5"/>
      <c r="N98" s="5"/>
      <c r="O98" s="5"/>
      <c r="P98" s="5"/>
      <c r="Q98" s="5"/>
      <c r="R98" s="5"/>
      <c r="S98" s="6"/>
    </row>
    <row r="99" spans="2:19" x14ac:dyDescent="0.55000000000000004">
      <c r="B99" s="19">
        <f t="shared" si="1"/>
        <v>97</v>
      </c>
      <c r="C99" s="9">
        <v>2015</v>
      </c>
      <c r="D99" s="3" t="s">
        <v>297</v>
      </c>
      <c r="E99" s="13" t="s">
        <v>296</v>
      </c>
      <c r="F99" s="3" t="s">
        <v>15</v>
      </c>
      <c r="G99" s="3" t="s">
        <v>316</v>
      </c>
      <c r="H99" s="3"/>
      <c r="I99" s="3"/>
      <c r="J99" s="5" t="s">
        <v>15</v>
      </c>
      <c r="K99" s="5"/>
      <c r="L99" s="5" t="s">
        <v>376</v>
      </c>
      <c r="M99" s="5"/>
      <c r="N99" s="5"/>
      <c r="O99" s="5"/>
      <c r="P99" s="5"/>
      <c r="Q99" s="5"/>
      <c r="R99" s="5"/>
      <c r="S99" s="6"/>
    </row>
    <row r="100" spans="2:19" x14ac:dyDescent="0.55000000000000004">
      <c r="B100" s="24">
        <f t="shared" si="1"/>
        <v>98</v>
      </c>
      <c r="C100" s="27">
        <v>2015</v>
      </c>
      <c r="D100" s="25" t="s">
        <v>299</v>
      </c>
      <c r="E100" s="31" t="s">
        <v>298</v>
      </c>
      <c r="F100" s="28" t="s">
        <v>316</v>
      </c>
      <c r="G100" s="25" t="s">
        <v>15</v>
      </c>
      <c r="H100" s="25"/>
      <c r="I100" s="25"/>
      <c r="J100" s="33" t="s">
        <v>15</v>
      </c>
      <c r="K100" s="25"/>
      <c r="L100" s="33" t="s">
        <v>15</v>
      </c>
      <c r="M100" s="33" t="s">
        <v>107</v>
      </c>
      <c r="N100" s="25"/>
      <c r="O100" s="25"/>
      <c r="P100" s="33" t="s">
        <v>15</v>
      </c>
      <c r="Q100" s="5" t="s">
        <v>300</v>
      </c>
      <c r="R100" s="5" t="s">
        <v>301</v>
      </c>
      <c r="S100" s="6" t="s">
        <v>108</v>
      </c>
    </row>
    <row r="101" spans="2:19" x14ac:dyDescent="0.55000000000000004">
      <c r="B101" s="24">
        <f t="shared" si="1"/>
        <v>99</v>
      </c>
      <c r="C101" s="27">
        <v>2015</v>
      </c>
      <c r="D101" s="25" t="s">
        <v>303</v>
      </c>
      <c r="E101" s="31" t="s">
        <v>302</v>
      </c>
      <c r="F101" s="28" t="s">
        <v>316</v>
      </c>
      <c r="G101" s="25" t="s">
        <v>15</v>
      </c>
      <c r="H101" s="25"/>
      <c r="I101" s="25"/>
      <c r="J101" s="33" t="s">
        <v>15</v>
      </c>
      <c r="K101" s="25"/>
      <c r="L101" s="33" t="s">
        <v>15</v>
      </c>
      <c r="M101" s="33" t="s">
        <v>15</v>
      </c>
      <c r="N101" s="33" t="s">
        <v>15</v>
      </c>
      <c r="O101" s="25"/>
      <c r="P101" s="25"/>
      <c r="Q101" s="5"/>
      <c r="R101" s="5" t="s">
        <v>304</v>
      </c>
      <c r="S101" s="6"/>
    </row>
    <row r="102" spans="2:19" x14ac:dyDescent="0.55000000000000004">
      <c r="B102" s="19">
        <f t="shared" si="1"/>
        <v>100</v>
      </c>
      <c r="C102" s="9">
        <v>2015</v>
      </c>
      <c r="D102" s="3" t="s">
        <v>306</v>
      </c>
      <c r="E102" s="13" t="s">
        <v>305</v>
      </c>
      <c r="F102" s="3" t="s">
        <v>15</v>
      </c>
      <c r="G102" s="3" t="s">
        <v>316</v>
      </c>
      <c r="H102" s="3"/>
      <c r="I102" s="3"/>
      <c r="J102" s="5" t="s">
        <v>15</v>
      </c>
      <c r="K102" s="5"/>
      <c r="L102" s="5"/>
      <c r="M102" s="5"/>
      <c r="N102" s="5"/>
      <c r="O102" s="5"/>
      <c r="P102" s="5" t="s">
        <v>15</v>
      </c>
      <c r="Q102" s="5"/>
      <c r="R102" s="5"/>
      <c r="S102" s="6"/>
    </row>
    <row r="103" spans="2:19" x14ac:dyDescent="0.55000000000000004">
      <c r="B103" s="19">
        <f t="shared" si="1"/>
        <v>101</v>
      </c>
      <c r="C103" s="9">
        <v>2015</v>
      </c>
      <c r="D103" s="3" t="s">
        <v>308</v>
      </c>
      <c r="E103" s="13" t="s">
        <v>307</v>
      </c>
      <c r="F103" s="3" t="s">
        <v>15</v>
      </c>
      <c r="G103" s="3" t="s">
        <v>316</v>
      </c>
      <c r="H103" s="3"/>
      <c r="I103" s="3"/>
      <c r="J103" s="5" t="s">
        <v>15</v>
      </c>
      <c r="K103" s="5"/>
      <c r="L103" s="5"/>
      <c r="M103" s="5" t="s">
        <v>15</v>
      </c>
      <c r="N103" s="5"/>
      <c r="O103" s="5"/>
      <c r="P103" s="5" t="s">
        <v>15</v>
      </c>
      <c r="Q103" s="5"/>
      <c r="R103" s="5"/>
      <c r="S103" s="6"/>
    </row>
    <row r="104" spans="2:19" x14ac:dyDescent="0.55000000000000004">
      <c r="B104" s="19">
        <f t="shared" si="1"/>
        <v>102</v>
      </c>
      <c r="C104" s="9">
        <v>2015</v>
      </c>
      <c r="D104" s="3" t="s">
        <v>310</v>
      </c>
      <c r="E104" s="13" t="s">
        <v>309</v>
      </c>
      <c r="F104" s="7" t="s">
        <v>316</v>
      </c>
      <c r="G104" s="3" t="s">
        <v>316</v>
      </c>
      <c r="H104" s="3" t="s">
        <v>312</v>
      </c>
      <c r="I104" s="3" t="s">
        <v>311</v>
      </c>
      <c r="J104" s="5" t="s">
        <v>15</v>
      </c>
      <c r="K104" s="5" t="s">
        <v>18</v>
      </c>
      <c r="L104" s="5" t="s">
        <v>15</v>
      </c>
      <c r="M104" s="5" t="s">
        <v>15</v>
      </c>
      <c r="N104" s="5" t="s">
        <v>15</v>
      </c>
      <c r="O104" s="5" t="s">
        <v>15</v>
      </c>
      <c r="P104" s="5" t="s">
        <v>15</v>
      </c>
      <c r="Q104" s="5"/>
      <c r="R104" s="5"/>
      <c r="S104" s="6" t="s">
        <v>313</v>
      </c>
    </row>
    <row r="105" spans="2:19" x14ac:dyDescent="0.55000000000000004">
      <c r="B105" s="24">
        <f t="shared" si="1"/>
        <v>103</v>
      </c>
      <c r="C105" s="27">
        <v>2015</v>
      </c>
      <c r="D105" s="25" t="s">
        <v>322</v>
      </c>
      <c r="E105" s="32" t="s">
        <v>323</v>
      </c>
      <c r="F105" s="25" t="s">
        <v>316</v>
      </c>
      <c r="G105" s="25" t="s">
        <v>15</v>
      </c>
      <c r="H105" s="25"/>
      <c r="I105" s="25"/>
      <c r="J105" s="33" t="s">
        <v>15</v>
      </c>
      <c r="K105" s="25"/>
      <c r="L105" s="33" t="s">
        <v>15</v>
      </c>
      <c r="M105" s="33" t="s">
        <v>15</v>
      </c>
      <c r="N105" s="25"/>
      <c r="O105" s="33" t="s">
        <v>15</v>
      </c>
      <c r="P105" s="25"/>
      <c r="Q105" s="5"/>
      <c r="R105" s="5"/>
      <c r="S105" s="6"/>
    </row>
    <row r="106" spans="2:19" x14ac:dyDescent="0.55000000000000004">
      <c r="B106" s="19">
        <f t="shared" si="1"/>
        <v>104</v>
      </c>
      <c r="C106" s="9">
        <v>2015</v>
      </c>
      <c r="D106" s="3" t="s">
        <v>315</v>
      </c>
      <c r="E106" s="13" t="s">
        <v>314</v>
      </c>
      <c r="F106" s="7" t="s">
        <v>316</v>
      </c>
      <c r="G106" s="3" t="s">
        <v>316</v>
      </c>
      <c r="H106" s="3"/>
      <c r="I106" s="3" t="s">
        <v>15</v>
      </c>
      <c r="J106" s="5"/>
      <c r="K106" s="5"/>
      <c r="L106" s="5"/>
      <c r="M106" s="5"/>
      <c r="N106" s="5"/>
      <c r="O106" s="5"/>
      <c r="P106" s="5"/>
      <c r="Q106" s="5"/>
      <c r="R106" s="5"/>
      <c r="S106" s="6"/>
    </row>
    <row r="107" spans="2:19" x14ac:dyDescent="0.55000000000000004">
      <c r="B107" s="24">
        <f t="shared" si="1"/>
        <v>105</v>
      </c>
      <c r="C107" s="27">
        <v>2017</v>
      </c>
      <c r="D107" s="25" t="s">
        <v>319</v>
      </c>
      <c r="E107" s="32" t="s">
        <v>318</v>
      </c>
      <c r="F107" s="25" t="s">
        <v>316</v>
      </c>
      <c r="G107" s="25" t="s">
        <v>15</v>
      </c>
      <c r="H107" s="25"/>
      <c r="I107" s="25"/>
      <c r="J107" s="33" t="s">
        <v>15</v>
      </c>
      <c r="K107" s="25"/>
      <c r="L107" s="25"/>
      <c r="M107" s="33" t="s">
        <v>15</v>
      </c>
      <c r="N107" s="25"/>
      <c r="O107" s="33" t="s">
        <v>15</v>
      </c>
      <c r="P107" s="25"/>
      <c r="Q107" s="5"/>
      <c r="R107" s="5"/>
      <c r="S107" s="6"/>
    </row>
    <row r="108" spans="2:19" x14ac:dyDescent="0.55000000000000004">
      <c r="B108" s="24">
        <f t="shared" si="1"/>
        <v>106</v>
      </c>
      <c r="C108" s="27">
        <v>2017</v>
      </c>
      <c r="D108" s="25" t="s">
        <v>320</v>
      </c>
      <c r="E108" s="29" t="s">
        <v>321</v>
      </c>
      <c r="F108" s="25" t="s">
        <v>316</v>
      </c>
      <c r="G108" s="25" t="s">
        <v>15</v>
      </c>
      <c r="H108" s="25"/>
      <c r="I108" s="25"/>
      <c r="J108" s="33" t="s">
        <v>15</v>
      </c>
      <c r="K108" s="25"/>
      <c r="L108" s="33" t="s">
        <v>15</v>
      </c>
      <c r="M108" s="33" t="s">
        <v>15</v>
      </c>
      <c r="N108" s="33" t="s">
        <v>15</v>
      </c>
      <c r="O108" s="33" t="s">
        <v>15</v>
      </c>
      <c r="P108" s="33" t="s">
        <v>15</v>
      </c>
      <c r="Q108" s="5"/>
      <c r="R108" s="5"/>
      <c r="S108" s="6"/>
    </row>
    <row r="109" spans="2:19" x14ac:dyDescent="0.55000000000000004">
      <c r="B109" s="19">
        <f t="shared" si="1"/>
        <v>107</v>
      </c>
      <c r="C109" s="5">
        <v>2019</v>
      </c>
      <c r="D109" s="3" t="s">
        <v>84</v>
      </c>
      <c r="E109" s="1" t="s">
        <v>83</v>
      </c>
      <c r="F109" s="7" t="s">
        <v>316</v>
      </c>
      <c r="G109" s="3" t="s">
        <v>316</v>
      </c>
      <c r="H109" s="3"/>
      <c r="I109" s="3" t="s">
        <v>15</v>
      </c>
      <c r="J109" s="5"/>
      <c r="K109" s="5"/>
      <c r="L109" s="5"/>
      <c r="M109" s="5"/>
      <c r="N109" s="5"/>
      <c r="O109" s="5"/>
      <c r="P109" s="5"/>
      <c r="Q109" s="5"/>
      <c r="R109" s="5"/>
      <c r="S109" s="6"/>
    </row>
    <row r="110" spans="2:19" x14ac:dyDescent="0.55000000000000004">
      <c r="B110" s="19">
        <f t="shared" si="1"/>
        <v>108</v>
      </c>
      <c r="C110" s="5">
        <v>2019</v>
      </c>
      <c r="D110" s="3" t="s">
        <v>378</v>
      </c>
      <c r="E110" s="1" t="s">
        <v>85</v>
      </c>
      <c r="F110" s="7" t="s">
        <v>316</v>
      </c>
      <c r="G110" s="3" t="s">
        <v>316</v>
      </c>
      <c r="H110" s="5"/>
      <c r="I110" s="5"/>
      <c r="J110" s="5" t="s">
        <v>332</v>
      </c>
      <c r="K110" s="5"/>
      <c r="L110" s="5"/>
      <c r="M110" s="5"/>
      <c r="N110" s="5"/>
      <c r="O110" s="5"/>
      <c r="P110" s="5"/>
      <c r="Q110" s="5"/>
      <c r="R110" s="5"/>
      <c r="S110" s="6"/>
    </row>
    <row r="111" spans="2:19" x14ac:dyDescent="0.55000000000000004">
      <c r="B111" s="19">
        <f t="shared" si="1"/>
        <v>109</v>
      </c>
      <c r="C111" s="5">
        <v>2019</v>
      </c>
      <c r="D111" s="3" t="s">
        <v>379</v>
      </c>
      <c r="E111" s="1" t="s">
        <v>86</v>
      </c>
      <c r="F111" s="7" t="s">
        <v>316</v>
      </c>
      <c r="G111" s="3" t="s">
        <v>316</v>
      </c>
      <c r="H111" s="5"/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6"/>
    </row>
    <row r="112" spans="2:19" x14ac:dyDescent="0.55000000000000004">
      <c r="B112" s="19">
        <f t="shared" si="1"/>
        <v>110</v>
      </c>
      <c r="C112" s="5">
        <v>2019</v>
      </c>
      <c r="D112" s="3" t="s">
        <v>380</v>
      </c>
      <c r="E112" s="10" t="s">
        <v>87</v>
      </c>
      <c r="F112" s="7" t="s">
        <v>316</v>
      </c>
      <c r="G112" s="3" t="s">
        <v>316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</row>
    <row r="113" spans="2:22" x14ac:dyDescent="0.55000000000000004">
      <c r="B113" s="19">
        <f t="shared" si="1"/>
        <v>111</v>
      </c>
      <c r="C113" s="5">
        <v>2019</v>
      </c>
      <c r="D113" s="3" t="s">
        <v>381</v>
      </c>
      <c r="E113" s="10" t="s">
        <v>88</v>
      </c>
      <c r="F113" s="7" t="s">
        <v>316</v>
      </c>
      <c r="G113" s="3" t="s">
        <v>316</v>
      </c>
      <c r="H113" s="5"/>
      <c r="I113" s="5"/>
      <c r="J113" s="5" t="s">
        <v>15</v>
      </c>
      <c r="K113" s="5"/>
      <c r="L113" s="5"/>
      <c r="M113" s="5"/>
      <c r="N113" s="5"/>
      <c r="O113" s="5" t="s">
        <v>93</v>
      </c>
      <c r="P113" s="5"/>
      <c r="Q113" s="5"/>
      <c r="R113" s="5"/>
      <c r="S113" s="6"/>
    </row>
    <row r="114" spans="2:22" x14ac:dyDescent="0.55000000000000004">
      <c r="B114" s="19">
        <f t="shared" si="1"/>
        <v>112</v>
      </c>
      <c r="C114" s="5">
        <v>2019</v>
      </c>
      <c r="D114" s="3" t="s">
        <v>382</v>
      </c>
      <c r="E114" s="10" t="s">
        <v>89</v>
      </c>
      <c r="F114" s="7" t="s">
        <v>316</v>
      </c>
      <c r="G114" s="3" t="s">
        <v>316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</row>
    <row r="115" spans="2:22" x14ac:dyDescent="0.55000000000000004">
      <c r="B115" s="19">
        <f t="shared" si="1"/>
        <v>113</v>
      </c>
      <c r="C115" s="5">
        <v>2019</v>
      </c>
      <c r="D115" s="3" t="s">
        <v>383</v>
      </c>
      <c r="E115" s="10" t="s">
        <v>90</v>
      </c>
      <c r="F115" s="7" t="s">
        <v>316</v>
      </c>
      <c r="G115" s="3" t="s">
        <v>316</v>
      </c>
      <c r="H115" s="5"/>
      <c r="I115" s="5"/>
      <c r="J115" s="5" t="s">
        <v>15</v>
      </c>
      <c r="K115" s="5"/>
      <c r="L115" s="5" t="s">
        <v>15</v>
      </c>
      <c r="M115" s="5"/>
      <c r="N115" s="5"/>
      <c r="O115" s="5" t="s">
        <v>15</v>
      </c>
      <c r="P115" s="5"/>
      <c r="Q115" s="5"/>
      <c r="R115" s="5"/>
      <c r="S115" s="6" t="s">
        <v>94</v>
      </c>
    </row>
    <row r="116" spans="2:22" x14ac:dyDescent="0.55000000000000004">
      <c r="B116" s="19">
        <f t="shared" si="1"/>
        <v>114</v>
      </c>
      <c r="C116" s="5">
        <v>2019</v>
      </c>
      <c r="D116" s="3" t="s">
        <v>384</v>
      </c>
      <c r="E116" s="1" t="s">
        <v>91</v>
      </c>
      <c r="F116" s="7" t="s">
        <v>316</v>
      </c>
      <c r="G116" s="3" t="s">
        <v>316</v>
      </c>
      <c r="H116" s="3"/>
      <c r="I116" s="3"/>
      <c r="J116" s="5" t="s">
        <v>15</v>
      </c>
      <c r="K116" s="5"/>
      <c r="L116" s="5"/>
      <c r="M116" s="5" t="s">
        <v>334</v>
      </c>
      <c r="N116" s="5"/>
      <c r="O116" s="5" t="s">
        <v>15</v>
      </c>
      <c r="P116" s="5"/>
      <c r="Q116" s="5"/>
      <c r="R116" s="5"/>
      <c r="S116" s="6" t="s">
        <v>94</v>
      </c>
    </row>
    <row r="117" spans="2:22" ht="14.7" thickBot="1" x14ac:dyDescent="0.6">
      <c r="B117" s="20">
        <f t="shared" si="1"/>
        <v>115</v>
      </c>
      <c r="C117" s="15">
        <v>2019</v>
      </c>
      <c r="D117" t="s">
        <v>385</v>
      </c>
      <c r="E117" s="12" t="s">
        <v>92</v>
      </c>
      <c r="F117" s="7" t="s">
        <v>316</v>
      </c>
      <c r="G117" s="7" t="s">
        <v>316</v>
      </c>
      <c r="H117" s="7"/>
      <c r="I117" s="7"/>
      <c r="J117" s="15" t="s">
        <v>333</v>
      </c>
      <c r="K117" s="15"/>
      <c r="L117" s="15"/>
      <c r="M117" s="15"/>
      <c r="N117" s="15"/>
      <c r="O117" s="15" t="s">
        <v>93</v>
      </c>
      <c r="P117" s="15"/>
      <c r="Q117" s="15"/>
      <c r="R117" s="15"/>
      <c r="S117" s="6" t="s">
        <v>94</v>
      </c>
    </row>
    <row r="118" spans="2:22" ht="14.7" thickBot="1" x14ac:dyDescent="0.6">
      <c r="B118" s="21"/>
      <c r="C118" s="9"/>
      <c r="D118" s="8"/>
      <c r="E118" s="22"/>
      <c r="F118" s="8"/>
      <c r="G118" s="23">
        <f>COUNTIF(Table3[Comparison],"Yes")</f>
        <v>16</v>
      </c>
      <c r="H118" s="8"/>
      <c r="I118" s="8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20" spans="2:22" x14ac:dyDescent="0.55000000000000004">
      <c r="C120">
        <f>COUNTIF($C$3:$C$119,"1985")</f>
        <v>10</v>
      </c>
      <c r="D120">
        <v>1985</v>
      </c>
      <c r="U120" t="s">
        <v>0</v>
      </c>
      <c r="V120" t="s">
        <v>328</v>
      </c>
    </row>
    <row r="121" spans="2:22" x14ac:dyDescent="0.55000000000000004">
      <c r="C121">
        <f>COUNTIF($C$3:$C$119,"1986")</f>
        <v>2</v>
      </c>
      <c r="D121">
        <v>1986</v>
      </c>
      <c r="U121">
        <v>1985</v>
      </c>
      <c r="V121">
        <f>SUM(C120+C121+C123+C124+C122)</f>
        <v>34</v>
      </c>
    </row>
    <row r="122" spans="2:22" x14ac:dyDescent="0.55000000000000004">
      <c r="C122">
        <f>COUNTIF($C$3:$C$119,"1987")</f>
        <v>13</v>
      </c>
      <c r="D122">
        <v>1987</v>
      </c>
      <c r="U122">
        <v>1990</v>
      </c>
      <c r="V122">
        <f>SUM(C125)</f>
        <v>24</v>
      </c>
    </row>
    <row r="123" spans="2:22" x14ac:dyDescent="0.55000000000000004">
      <c r="C123">
        <f>COUNTIF($C$3:$C$119,"1988")</f>
        <v>6</v>
      </c>
      <c r="D123">
        <v>1988</v>
      </c>
      <c r="U123">
        <v>1995</v>
      </c>
      <c r="V123">
        <f>C126</f>
        <v>14</v>
      </c>
    </row>
    <row r="124" spans="2:22" x14ac:dyDescent="0.55000000000000004">
      <c r="C124">
        <f>COUNTIF($C$3:$C$119,"1989")</f>
        <v>3</v>
      </c>
      <c r="D124">
        <v>1989</v>
      </c>
      <c r="U124">
        <v>2000</v>
      </c>
      <c r="V124">
        <f>C127</f>
        <v>14</v>
      </c>
    </row>
    <row r="125" spans="2:22" x14ac:dyDescent="0.55000000000000004">
      <c r="C125">
        <f>COUNTIF($C$3:$C$119,"1990")</f>
        <v>24</v>
      </c>
      <c r="D125">
        <v>1990</v>
      </c>
      <c r="U125">
        <v>2005</v>
      </c>
      <c r="V125">
        <f>SUM(C128:C129)</f>
        <v>3</v>
      </c>
    </row>
    <row r="126" spans="2:22" x14ac:dyDescent="0.55000000000000004">
      <c r="C126">
        <f>COUNTIF($C$3:$C$119,"1995")</f>
        <v>14</v>
      </c>
      <c r="D126">
        <v>1995</v>
      </c>
      <c r="U126">
        <v>2010</v>
      </c>
      <c r="V126">
        <f>SUM(C130:C131)</f>
        <v>4</v>
      </c>
    </row>
    <row r="127" spans="2:22" x14ac:dyDescent="0.55000000000000004">
      <c r="C127">
        <f>COUNTIF($C$3:$C$119,"2000")</f>
        <v>14</v>
      </c>
      <c r="D127">
        <v>2000</v>
      </c>
      <c r="U127">
        <v>2015</v>
      </c>
      <c r="V127">
        <f>SUM(C132:C134)</f>
        <v>22</v>
      </c>
    </row>
    <row r="128" spans="2:22" x14ac:dyDescent="0.55000000000000004">
      <c r="C128">
        <f>COUNTIF($C$3:$C$119,"2005")</f>
        <v>2</v>
      </c>
      <c r="D128">
        <v>2005</v>
      </c>
      <c r="V128" s="16">
        <f>SUM(V121:V127)</f>
        <v>115</v>
      </c>
    </row>
    <row r="129" spans="3:4" x14ac:dyDescent="0.55000000000000004">
      <c r="C129">
        <f>COUNTIF($C$3:$C$119,"2008")</f>
        <v>1</v>
      </c>
      <c r="D129">
        <v>2008</v>
      </c>
    </row>
    <row r="130" spans="3:4" x14ac:dyDescent="0.55000000000000004">
      <c r="C130">
        <f>COUNTIF($C$3:$C$119,"2010")</f>
        <v>3</v>
      </c>
      <c r="D130">
        <v>2010</v>
      </c>
    </row>
    <row r="131" spans="3:4" x14ac:dyDescent="0.55000000000000004">
      <c r="C131">
        <f>COUNTIF($C$3:$C$119,"2014")</f>
        <v>1</v>
      </c>
      <c r="D131">
        <v>2014</v>
      </c>
    </row>
    <row r="132" spans="3:4" x14ac:dyDescent="0.55000000000000004">
      <c r="C132">
        <f>COUNTIF($C$3:$C$119,"2015")</f>
        <v>11</v>
      </c>
      <c r="D132">
        <v>2015</v>
      </c>
    </row>
    <row r="133" spans="3:4" x14ac:dyDescent="0.55000000000000004">
      <c r="C133">
        <f>COUNTIF($C$3:$C$119,"2017")</f>
        <v>2</v>
      </c>
      <c r="D133">
        <v>2017</v>
      </c>
    </row>
    <row r="134" spans="3:4" x14ac:dyDescent="0.55000000000000004">
      <c r="C134">
        <f>COUNTIF($C$3:$C$119,"2019")</f>
        <v>9</v>
      </c>
      <c r="D134">
        <v>2019</v>
      </c>
    </row>
  </sheetData>
  <conditionalFormatting sqref="G3:G117">
    <cfRule type="containsText" dxfId="38" priority="9" operator="containsText" text="Yes">
      <formula>NOT(ISERROR(SEARCH("Yes",G3)))</formula>
    </cfRule>
  </conditionalFormatting>
  <conditionalFormatting sqref="G128:G1048576 V120:V128 G2:G118">
    <cfRule type="cellIs" dxfId="37" priority="8" operator="equal">
      <formula>"Yes"</formula>
    </cfRule>
  </conditionalFormatting>
  <conditionalFormatting sqref="O4">
    <cfRule type="cellIs" dxfId="36" priority="2" operator="equal">
      <formula>"yes"</formula>
    </cfRule>
  </conditionalFormatting>
  <conditionalFormatting sqref="O4">
    <cfRule type="iconSet" priority="1">
      <iconSet>
        <cfvo type="percent" val="0"/>
        <cfvo type="num" val="0" gte="0"/>
        <cfvo type="num" val="1"/>
      </iconSet>
    </cfRule>
  </conditionalFormatting>
  <conditionalFormatting sqref="O4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3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Brosque</dc:creator>
  <cp:lastModifiedBy>Cynthia Brosque</cp:lastModifiedBy>
  <cp:lastPrinted>2021-08-30T15:10:00Z</cp:lastPrinted>
  <dcterms:created xsi:type="dcterms:W3CDTF">2019-10-02T22:22:13Z</dcterms:created>
  <dcterms:modified xsi:type="dcterms:W3CDTF">2021-08-30T15:10:45Z</dcterms:modified>
</cp:coreProperties>
</file>