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forward\"/>
    </mc:Choice>
  </mc:AlternateContent>
  <bookViews>
    <workbookView xWindow="0" yWindow="0" windowWidth="20490" windowHeight="83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C28" i="1"/>
  <c r="C24" i="1"/>
  <c r="C20" i="1"/>
  <c r="C16" i="1"/>
  <c r="C21" i="1"/>
  <c r="C27" i="1"/>
  <c r="C23" i="1"/>
  <c r="C19" i="1"/>
  <c r="C15" i="1"/>
  <c r="C17" i="1"/>
  <c r="C26" i="1"/>
  <c r="C22" i="1"/>
  <c r="C18" i="1"/>
  <c r="C14" i="1"/>
  <c r="C25" i="1"/>
  <c r="C13" i="1"/>
  <c r="C12" i="1"/>
  <c r="E4" i="1"/>
  <c r="E8" i="1"/>
  <c r="E5" i="1"/>
  <c r="E3" i="1"/>
  <c r="E7" i="1"/>
  <c r="E6" i="1"/>
  <c r="F2" i="1"/>
  <c r="F3" i="1"/>
  <c r="I3" i="1" a="1"/>
  <c r="D20" i="1"/>
  <c r="D12" i="1"/>
  <c r="D26" i="1"/>
  <c r="D28" i="1"/>
  <c r="D27" i="1"/>
  <c r="D19" i="1"/>
  <c r="F4" i="1"/>
  <c r="D18" i="1"/>
  <c r="D25" i="1"/>
  <c r="D17" i="1"/>
  <c r="D24" i="1"/>
  <c r="D16" i="1"/>
  <c r="D23" i="1"/>
  <c r="D15" i="1"/>
  <c r="D22" i="1"/>
  <c r="D14" i="1"/>
  <c r="D21" i="1"/>
  <c r="D13" i="1"/>
  <c r="G3" i="1"/>
  <c r="F5" i="1"/>
  <c r="G4" i="1"/>
  <c r="G5" i="1"/>
  <c r="F6" i="1"/>
  <c r="G6" i="1"/>
  <c r="F7" i="1"/>
  <c r="F8" i="1"/>
  <c r="G7" i="1"/>
  <c r="G8" i="1"/>
  <c r="G10" i="1" l="1"/>
  <c r="G11" i="1"/>
  <c r="J3" i="1"/>
  <c r="L3" i="1"/>
  <c r="O3" i="1"/>
  <c r="I3" i="1"/>
  <c r="I11" i="1" s="1"/>
  <c r="N3" i="1"/>
  <c r="P3" i="1"/>
  <c r="Q3" i="1"/>
  <c r="M3" i="1"/>
  <c r="K3" i="1"/>
  <c r="I8" i="1" a="1"/>
  <c r="I4" i="1" a="1"/>
  <c r="I7" i="1" a="1"/>
  <c r="I6" i="1" a="1"/>
  <c r="I5" i="1" a="1"/>
  <c r="J11" i="1"/>
  <c r="K11" i="1"/>
  <c r="N11" i="1"/>
  <c r="L11" i="1"/>
  <c r="O5" i="1" l="1"/>
  <c r="Q5" i="1"/>
  <c r="L5" i="1"/>
  <c r="J5" i="1"/>
  <c r="P5" i="1"/>
  <c r="K5" i="1"/>
  <c r="M5" i="1"/>
  <c r="N5" i="1"/>
  <c r="I5" i="1"/>
  <c r="M6" i="1"/>
  <c r="O6" i="1"/>
  <c r="L6" i="1"/>
  <c r="J6" i="1"/>
  <c r="I6" i="1"/>
  <c r="K6" i="1"/>
  <c r="Q6" i="1"/>
  <c r="P6" i="1"/>
  <c r="N6" i="1"/>
  <c r="J7" i="1"/>
  <c r="P7" i="1"/>
  <c r="N7" i="1"/>
  <c r="I7" i="1"/>
  <c r="O7" i="1"/>
  <c r="Q7" i="1"/>
  <c r="L7" i="1"/>
  <c r="K7" i="1"/>
  <c r="M7" i="1"/>
  <c r="I4" i="1"/>
  <c r="P4" i="1"/>
  <c r="M4" i="1"/>
  <c r="J4" i="1"/>
  <c r="L4" i="1"/>
  <c r="O4" i="1"/>
  <c r="Q4" i="1"/>
  <c r="N4" i="1"/>
  <c r="K4" i="1"/>
  <c r="Q8" i="1"/>
  <c r="L8" i="1"/>
  <c r="J8" i="1"/>
  <c r="N8" i="1"/>
  <c r="M8" i="1"/>
  <c r="O8" i="1"/>
  <c r="P8" i="1"/>
  <c r="I8" i="1"/>
  <c r="K8" i="1"/>
  <c r="I12" i="1"/>
  <c r="G12" i="1"/>
  <c r="J12" i="1"/>
  <c r="N12" i="1"/>
  <c r="L12" i="1"/>
  <c r="K12" i="1"/>
</calcChain>
</file>

<file path=xl/sharedStrings.xml><?xml version="1.0" encoding="utf-8"?>
<sst xmlns="http://schemas.openxmlformats.org/spreadsheetml/2006/main" count="11" uniqueCount="8">
  <si>
    <t>mat</t>
  </si>
  <si>
    <t>freq</t>
  </si>
  <si>
    <t>coup</t>
  </si>
  <si>
    <t>pv</t>
  </si>
  <si>
    <t>_f</t>
  </si>
  <si>
    <t>dur</t>
  </si>
  <si>
    <t>extrap</t>
  </si>
  <si>
    <t>-1+pv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</si>
</sst>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-1+pv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Sheet1!$B$12:$B$28</c:f>
              <c:numCache>
                <c:formatCode>General</c:formatCode>
                <c:ptCount val="17"/>
                <c:pt idx="0">
                  <c:v>0.03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3.5000000000000003E-2</c:v>
                </c:pt>
                <c:pt idx="6">
                  <c:v>3.5999999999999997E-2</c:v>
                </c:pt>
                <c:pt idx="7">
                  <c:v>3.6999999999999998E-2</c:v>
                </c:pt>
                <c:pt idx="8">
                  <c:v>3.7999999999999999E-2</c:v>
                </c:pt>
                <c:pt idx="9">
                  <c:v>3.9E-2</c:v>
                </c:pt>
                <c:pt idx="10">
                  <c:v>0.04</c:v>
                </c:pt>
                <c:pt idx="11">
                  <c:v>4.1000000000000002E-2</c:v>
                </c:pt>
                <c:pt idx="12">
                  <c:v>4.2000000000000003E-2</c:v>
                </c:pt>
                <c:pt idx="13">
                  <c:v>4.2999999999999997E-2</c:v>
                </c:pt>
                <c:pt idx="14">
                  <c:v>4.3999999999999997E-2</c:v>
                </c:pt>
                <c:pt idx="15">
                  <c:v>4.4999999999999998E-2</c:v>
                </c:pt>
                <c:pt idx="16">
                  <c:v>4.5999999999999999E-2</c:v>
                </c:pt>
              </c:numCache>
            </c:numRef>
          </c:xVal>
          <c:yVal>
            <c:numRef>
              <c:f>Sheet1!$C$12:$C$28</c:f>
              <c:numCache>
                <c:formatCode>General</c:formatCode>
                <c:ptCount val="17"/>
                <c:pt idx="0">
                  <c:v>3.9893804665229737E-3</c:v>
                </c:pt>
                <c:pt idx="1">
                  <c:v>3.0345081320146683E-3</c:v>
                </c:pt>
                <c:pt idx="2">
                  <c:v>2.0805854354326581E-3</c:v>
                </c:pt>
                <c:pt idx="3">
                  <c:v>1.1276114299911821E-3</c:v>
                </c:pt>
                <c:pt idx="4">
                  <c:v>1.7558516985061168E-4</c:v>
                </c:pt>
                <c:pt idx="5">
                  <c:v>-7.7549428988543667E-4</c:v>
                </c:pt>
                <c:pt idx="6">
                  <c:v>-1.7256278931694347E-3</c:v>
                </c:pt>
                <c:pt idx="7">
                  <c:v>-2.6748165830119408E-3</c:v>
                </c:pt>
                <c:pt idx="8">
                  <c:v>-3.6230613014820445E-3</c:v>
                </c:pt>
                <c:pt idx="9">
                  <c:v>-4.5703629897085873E-3</c:v>
                </c:pt>
                <c:pt idx="10">
                  <c:v>-5.516722587880718E-3</c:v>
                </c:pt>
                <c:pt idx="11">
                  <c:v>-6.4621410352490027E-3</c:v>
                </c:pt>
                <c:pt idx="12">
                  <c:v>-7.4066192701266464E-3</c:v>
                </c:pt>
                <c:pt idx="13">
                  <c:v>-8.3501582298900479E-3</c:v>
                </c:pt>
                <c:pt idx="14">
                  <c:v>-9.2927588509799097E-3</c:v>
                </c:pt>
                <c:pt idx="15">
                  <c:v>-1.0234422068902127E-2</c:v>
                </c:pt>
                <c:pt idx="16">
                  <c:v>-1.1175148818228786E-2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102392"/>
        <c:axId val="352097296"/>
      </c:scatterChart>
      <c:valAx>
        <c:axId val="35210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097296"/>
        <c:crosses val="autoZero"/>
        <c:crossBetween val="midCat"/>
      </c:valAx>
      <c:valAx>
        <c:axId val="3520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102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12</xdr:row>
      <xdr:rowOff>0</xdr:rowOff>
    </xdr:from>
    <xdr:to>
      <xdr:col>13</xdr:col>
      <xdr:colOff>0</xdr:colOff>
      <xdr:row>26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tabSelected="1" workbookViewId="0">
      <selection activeCell="A12" sqref="A12"/>
    </sheetView>
  </sheetViews>
  <sheetFormatPr defaultRowHeight="15" x14ac:dyDescent="0.25"/>
  <cols>
    <col min="4" max="6" width="12" bestFit="1" customWidth="1"/>
    <col min="10" max="10" width="12" bestFit="1" customWidth="1"/>
  </cols>
  <sheetData>
    <row r="2" spans="2:17" x14ac:dyDescent="0.25">
      <c r="B2" t="s">
        <v>0</v>
      </c>
      <c r="C2" t="s">
        <v>1</v>
      </c>
      <c r="D2" t="s">
        <v>2</v>
      </c>
      <c r="F2">
        <f>_xll.XLL.PWFLAT.FORWARD(0, 0, 0)</f>
        <v>6.0316614375169713E-218</v>
      </c>
      <c r="G2" t="s">
        <v>3</v>
      </c>
    </row>
    <row r="3" spans="2:17" x14ac:dyDescent="0.25">
      <c r="B3">
        <v>1</v>
      </c>
      <c r="C3">
        <v>2</v>
      </c>
      <c r="D3">
        <v>4.6264292175384011E-2</v>
      </c>
      <c r="E3">
        <f>_xll.XLL.INSTRUMENT.BOND(B3,C3,D3)</f>
        <v>4.2441869217539443E-208</v>
      </c>
      <c r="F3">
        <f>_xll.XLL.PWFLAT.FORWARD.NEXT($F$2, E3, 1)</f>
        <v>6.0248836293050192E-218</v>
      </c>
      <c r="G3">
        <f>_xll.XLL.PWFLAT.FORWARD.PRESENT.VALUE(F3, E3)</f>
        <v>1</v>
      </c>
      <c r="I3">
        <f t="array" ref="I3:Q3">_xll.XLL.PWFLAT.FORWARD.VALUES(F3)</f>
        <v>4.5737307376784359E-2</v>
      </c>
      <c r="J3">
        <v>4.5737307376784359E-2</v>
      </c>
      <c r="K3">
        <v>4.5737307376784359E-2</v>
      </c>
      <c r="L3">
        <v>4.5737307376784359E-2</v>
      </c>
      <c r="M3">
        <v>4.5737307376784359E-2</v>
      </c>
      <c r="N3">
        <v>4.5737307376784359E-2</v>
      </c>
      <c r="O3">
        <v>4.5737307376784359E-2</v>
      </c>
      <c r="P3">
        <v>4.5737307376784359E-2</v>
      </c>
      <c r="Q3">
        <v>4.5737307376784359E-2</v>
      </c>
    </row>
    <row r="4" spans="2:17" x14ac:dyDescent="0.25">
      <c r="B4">
        <v>2</v>
      </c>
      <c r="C4">
        <v>2</v>
      </c>
      <c r="D4">
        <v>4.0480632343057488E-2</v>
      </c>
      <c r="E4">
        <f>_xll.XLL.INSTRUMENT.BOND(B4,C4,D4)</f>
        <v>4.2452562857599853E-208</v>
      </c>
      <c r="F4">
        <f>_xll.XLL.PWFLAT.FORWARD.NEXT(F3, E4, 1)</f>
        <v>6.0374709874129303E-218</v>
      </c>
      <c r="G4">
        <f>_xll.XLL.PWFLAT.FORWARD.PRESENT.VALUE(F4, E4)</f>
        <v>0.99999999999999956</v>
      </c>
      <c r="I4">
        <f t="array" ref="I4:Q4">_xll.XLL.PWFLAT.FORWARD.VALUES(F4)</f>
        <v>4.5737307376784359E-2</v>
      </c>
      <c r="J4">
        <v>3.4184541844465795E-2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 spans="2:17" x14ac:dyDescent="0.25">
      <c r="B5">
        <v>3</v>
      </c>
      <c r="C5">
        <v>2</v>
      </c>
      <c r="D5">
        <v>4.9665564400328745E-2</v>
      </c>
      <c r="E5">
        <f>_xll.XLL.INSTRUMENT.BOND(B5,C5,D5)</f>
        <v>4.2434740124165836E-208</v>
      </c>
      <c r="F5">
        <f>_xll.XLL.PWFLAT.FORWARD.NEXT(F4, E5, 1)</f>
        <v>6.0432805373088892E-218</v>
      </c>
      <c r="G5">
        <f>_xll.XLL.PWFLAT.FORWARD.PRESENT.VALUE(F5, E5)</f>
        <v>1.0000000000000009</v>
      </c>
      <c r="I5">
        <f t="array" ref="I5:Q5">_xll.XLL.PWFLAT.FORWARD.VALUES(F5)</f>
        <v>4.5737307376784359E-2</v>
      </c>
      <c r="J5">
        <v>3.4184541844465795E-2</v>
      </c>
      <c r="K5">
        <v>6.8352621752980749E-2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 spans="2:17" x14ac:dyDescent="0.25">
      <c r="B6">
        <v>5</v>
      </c>
      <c r="C6">
        <v>2</v>
      </c>
      <c r="D6">
        <v>4.7416677708023353E-2</v>
      </c>
      <c r="E6">
        <f>_xll.XLL.INSTRUMENT.BOND(B6,C6,D6)</f>
        <v>4.2424046484105426E-208</v>
      </c>
      <c r="F6">
        <f>_xll.XLL.PWFLAT.FORWARD.NEXT(F5, E6, 1)</f>
        <v>6.0418281498348995E-218</v>
      </c>
      <c r="G6">
        <f>_xll.XLL.PWFLAT.FORWARD.PRESENT.VALUE(F6, E6)</f>
        <v>0.999999999999999</v>
      </c>
      <c r="I6">
        <f t="array" ref="I6:Q6">_xll.XLL.PWFLAT.FORWARD.VALUES(F6)</f>
        <v>4.5737307376784359E-2</v>
      </c>
      <c r="J6">
        <v>3.4184541844465795E-2</v>
      </c>
      <c r="K6">
        <v>6.8352621752980749E-2</v>
      </c>
      <c r="L6">
        <v>4.3130299088858362E-2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</row>
    <row r="7" spans="2:17" x14ac:dyDescent="0.25">
      <c r="B7">
        <v>7</v>
      </c>
      <c r="C7">
        <v>2</v>
      </c>
      <c r="D7">
        <v>4.2039301599589816E-2</v>
      </c>
      <c r="E7">
        <f>_xll.XLL.INSTRUMENT.BOND(B7,C7,D7)</f>
        <v>4.2399094657297802E-208</v>
      </c>
      <c r="F7">
        <f>_xll.XLL.PWFLAT.FORWARD.NEXT(F6, E7, 1)</f>
        <v>6.0437646664668858E-218</v>
      </c>
      <c r="G7">
        <f>_xll.XLL.PWFLAT.FORWARD.PRESENT.VALUE(F7, E7)</f>
        <v>0.99999999999999856</v>
      </c>
      <c r="I7">
        <f t="array" ref="I7:Q7">_xll.XLL.PWFLAT.FORWARD.VALUES(F7)</f>
        <v>4.5737307376784359E-2</v>
      </c>
      <c r="J7">
        <v>3.4184541844465795E-2</v>
      </c>
      <c r="K7">
        <v>6.8352621752980749E-2</v>
      </c>
      <c r="L7">
        <v>4.3130299088858362E-2</v>
      </c>
      <c r="M7">
        <v>2.6376011823948369E-2</v>
      </c>
      <c r="N7" t="e">
        <v>#N/A</v>
      </c>
      <c r="O7" t="e">
        <v>#N/A</v>
      </c>
      <c r="P7" t="e">
        <v>#N/A</v>
      </c>
      <c r="Q7" t="e">
        <v>#N/A</v>
      </c>
    </row>
    <row r="8" spans="2:17" x14ac:dyDescent="0.25">
      <c r="B8">
        <v>10</v>
      </c>
      <c r="C8">
        <v>2</v>
      </c>
      <c r="D8">
        <v>4.0922139074642434E-2</v>
      </c>
      <c r="E8">
        <f>_xll.XLL.INSTRUMENT.BOND(B8,C8,D8)</f>
        <v>4.244899831091305E-208</v>
      </c>
      <c r="F8">
        <f>_xll.XLL.PWFLAT.FORWARD.NEXT(F7, E8, 1)</f>
        <v>6.0534472496268174E-218</v>
      </c>
      <c r="G8">
        <f>_xll.XLL.PWFLAT.FORWARD.PRESENT.VALUE(F8, E8)</f>
        <v>1.000000000000002</v>
      </c>
      <c r="I8">
        <f t="array" ref="I8:Q8">_xll.XLL.PWFLAT.FORWARD.VALUES(F8)</f>
        <v>4.5737307376784359E-2</v>
      </c>
      <c r="J8">
        <v>3.4184541844465795E-2</v>
      </c>
      <c r="K8">
        <v>6.8352621752980749E-2</v>
      </c>
      <c r="L8">
        <v>4.3130299088858362E-2</v>
      </c>
      <c r="M8">
        <v>2.6376011823948369E-2</v>
      </c>
      <c r="N8">
        <v>3.7423851841637441E-2</v>
      </c>
      <c r="O8" t="e">
        <v>#N/A</v>
      </c>
      <c r="P8" t="e">
        <v>#N/A</v>
      </c>
      <c r="Q8" t="e">
        <v>#N/A</v>
      </c>
    </row>
    <row r="10" spans="2:17" x14ac:dyDescent="0.25">
      <c r="G10">
        <f>MAX(G3:G8)</f>
        <v>1.000000000000002</v>
      </c>
      <c r="I10" t="s">
        <v>4</v>
      </c>
      <c r="J10" t="s">
        <v>6</v>
      </c>
      <c r="K10" t="s">
        <v>3</v>
      </c>
      <c r="L10" t="s">
        <v>5</v>
      </c>
    </row>
    <row r="11" spans="2:17" x14ac:dyDescent="0.25">
      <c r="B11" t="s">
        <v>6</v>
      </c>
      <c r="C11" s="1" t="s">
        <v>7</v>
      </c>
      <c r="E11" t="s">
        <v>5</v>
      </c>
      <c r="G11">
        <f>MIN(G3:G8)</f>
        <v>0.99999999999999856</v>
      </c>
      <c r="I11">
        <f>I3</f>
        <v>4.5737307376784359E-2</v>
      </c>
      <c r="J11">
        <f>_xll.XLL.PWFLAT.FORWARD.EXTRAPOLATE($F$3, I11)</f>
        <v>6.0403757623609098E-218</v>
      </c>
      <c r="K11">
        <f>-1 + _xll.XLL.PWFLAT.FORWARD.PRESENT.VALUE(J11, $E$4)</f>
        <v>-1.0928117478400168E-2</v>
      </c>
      <c r="L11">
        <f>_xll.XLL.PWFLAT.FORWARD.DURATION(J11, $E$4)</f>
        <v>-1.9196851492192963</v>
      </c>
      <c r="N11">
        <f>_xll.XLL.PWFLAT.FORWARD.VALUE(J11,10)</f>
        <v>4.5737307376784359E-2</v>
      </c>
    </row>
    <row r="12" spans="2:17" x14ac:dyDescent="0.25">
      <c r="B12">
        <v>0.03</v>
      </c>
      <c r="C12">
        <f>-1+_xll.XLL.PWFLAT.FORWARD.PRESENT.VALUE(D12, $E$4)</f>
        <v>3.9893804665229737E-3</v>
      </c>
      <c r="D12">
        <f>_xll.XLL.PWFLAT.FORWARD.EXTRAPOLATE($F$3, B12)</f>
        <v>6.0365027290969371E-218</v>
      </c>
      <c r="G12">
        <f>G10-G11</f>
        <v>3.4416913763379853E-15</v>
      </c>
      <c r="I12">
        <f>I11-K11/L11</f>
        <v>4.0044646013620483E-2</v>
      </c>
      <c r="J12">
        <f>_xll.XLL.PWFLAT.FORWARD.EXTRAPOLATE($F$3, I12)</f>
        <v>6.0452170539408756E-218</v>
      </c>
      <c r="K12">
        <f>-1 + _xll.XLL.PWFLAT.FORWARD.PRESENT.VALUE(J12, $E$4)</f>
        <v>-5.5589518171210717E-3</v>
      </c>
      <c r="L12">
        <f>_xll.XLL.PWFLAT.FORWARD.DURATION(J12, $E$4)</f>
        <v>-1.9303965468628439</v>
      </c>
      <c r="N12">
        <f>_xll.XLL.PWFLAT.FORWARD.VALUE(J12,10)</f>
        <v>4.0044646013620483E-2</v>
      </c>
    </row>
    <row r="13" spans="2:17" x14ac:dyDescent="0.25">
      <c r="B13">
        <v>3.1E-2</v>
      </c>
      <c r="C13">
        <f>-1+_xll.XLL.PWFLAT.FORWARD.PRESENT.VALUE(D13, $E$4)</f>
        <v>3.0345081320146683E-3</v>
      </c>
      <c r="D13">
        <f>_xll.XLL.PWFLAT.FORWARD.EXTRAPOLATE($F$3, B13)</f>
        <v>6.0524789913108243E-218</v>
      </c>
      <c r="E13">
        <f>(C13-C12)/(B13-B12)</f>
        <v>-0.95487233450830455</v>
      </c>
    </row>
    <row r="14" spans="2:17" x14ac:dyDescent="0.25">
      <c r="B14">
        <v>3.2000000000000001E-2</v>
      </c>
      <c r="C14">
        <f>-1+_xll.XLL.PWFLAT.FORWARD.PRESENT.VALUE(D14, $E$4)</f>
        <v>2.0805854354326581E-3</v>
      </c>
      <c r="D14">
        <f>_xll.XLL.PWFLAT.FORWARD.EXTRAPOLATE($F$3, B14)</f>
        <v>6.0553837662588038E-218</v>
      </c>
      <c r="E14">
        <f t="shared" ref="E14:E28" si="0">(C14-C13)/(B14-B13)</f>
        <v>-0.95392269658200934</v>
      </c>
    </row>
    <row r="15" spans="2:17" x14ac:dyDescent="0.25">
      <c r="B15">
        <v>3.3000000000000002E-2</v>
      </c>
      <c r="C15">
        <f>-1+_xll.XLL.PWFLAT.FORWARD.PRESENT.VALUE(D15, $E$4)</f>
        <v>1.1276114299911821E-3</v>
      </c>
      <c r="D15">
        <f>_xll.XLL.PWFLAT.FORWARD.EXTRAPOLATE($F$3, B15)</f>
        <v>6.0268201459370055E-218</v>
      </c>
      <c r="E15">
        <f t="shared" si="0"/>
        <v>-0.95297400544147504</v>
      </c>
    </row>
    <row r="16" spans="2:17" x14ac:dyDescent="0.25">
      <c r="B16">
        <v>3.4000000000000002E-2</v>
      </c>
      <c r="C16">
        <f>-1+_xll.XLL.PWFLAT.FORWARD.PRESENT.VALUE(D16, $E$4)</f>
        <v>1.7558516985061168E-4</v>
      </c>
      <c r="D16">
        <f>_xll.XLL.PWFLAT.FORWARD.EXTRAPOLATE($F$3, B16)</f>
        <v>6.0258518876210123E-218</v>
      </c>
      <c r="E16">
        <f t="shared" si="0"/>
        <v>-0.95202626014056957</v>
      </c>
    </row>
    <row r="17" spans="2:5" x14ac:dyDescent="0.25">
      <c r="B17">
        <v>3.5000000000000003E-2</v>
      </c>
      <c r="C17">
        <f>-1+_xll.XLL.PWFLAT.FORWARD.PRESENT.VALUE(D17, $E$4)</f>
        <v>-7.7549428988543667E-4</v>
      </c>
      <c r="D17">
        <f>_xll.XLL.PWFLAT.FORWARD.EXTRAPOLATE($F$3, B17)</f>
        <v>6.0379551165709269E-218</v>
      </c>
      <c r="E17">
        <f t="shared" si="0"/>
        <v>-0.95107945973604746</v>
      </c>
    </row>
    <row r="18" spans="2:5" x14ac:dyDescent="0.25">
      <c r="B18">
        <v>3.5999999999999997E-2</v>
      </c>
      <c r="C18">
        <f>-1+_xll.XLL.PWFLAT.FORWARD.PRESENT.VALUE(D18, $E$4)</f>
        <v>-1.7256278931694347E-3</v>
      </c>
      <c r="D18">
        <f>_xll.XLL.PWFLAT.FORWARD.EXTRAPOLATE($F$3, B18)</f>
        <v>6.0273042750950021E-218</v>
      </c>
      <c r="E18">
        <f t="shared" si="0"/>
        <v>-0.95013360328400376</v>
      </c>
    </row>
    <row r="19" spans="2:5" x14ac:dyDescent="0.25">
      <c r="B19">
        <v>3.6999999999999998E-2</v>
      </c>
      <c r="C19">
        <f>-1+_xll.XLL.PWFLAT.FORWARD.PRESENT.VALUE(D19, $E$4)</f>
        <v>-2.6748165830119408E-3</v>
      </c>
      <c r="D19">
        <f>_xll.XLL.PWFLAT.FORWARD.EXTRAPOLATE($F$3, B19)</f>
        <v>6.0335979541489576E-218</v>
      </c>
      <c r="E19">
        <f t="shared" si="0"/>
        <v>-0.94918868984250526</v>
      </c>
    </row>
    <row r="20" spans="2:5" x14ac:dyDescent="0.25">
      <c r="B20">
        <v>3.7999999999999999E-2</v>
      </c>
      <c r="C20">
        <f>-1+_xll.XLL.PWFLAT.FORWARD.PRESENT.VALUE(D20, $E$4)</f>
        <v>-3.6230613014820445E-3</v>
      </c>
      <c r="D20">
        <f>_xll.XLL.PWFLAT.FORWARD.EXTRAPOLATE($F$3, B20)</f>
        <v>6.0369868582549337E-218</v>
      </c>
      <c r="E20">
        <f t="shared" si="0"/>
        <v>-0.94824471847010283</v>
      </c>
    </row>
    <row r="21" spans="2:5" x14ac:dyDescent="0.25">
      <c r="B21">
        <v>3.9E-2</v>
      </c>
      <c r="C21">
        <f>-1+_xll.XLL.PWFLAT.FORWARD.PRESENT.VALUE(D21, $E$4)</f>
        <v>-4.5703629897085873E-3</v>
      </c>
      <c r="D21">
        <f>_xll.XLL.PWFLAT.FORWARD.EXTRAPOLATE($F$3, B21)</f>
        <v>6.044732924782879E-218</v>
      </c>
      <c r="E21">
        <f t="shared" si="0"/>
        <v>-0.94730168822654193</v>
      </c>
    </row>
    <row r="22" spans="2:5" x14ac:dyDescent="0.25">
      <c r="B22">
        <v>0.04</v>
      </c>
      <c r="C22">
        <f>-1+_xll.XLL.PWFLAT.FORWARD.PRESENT.VALUE(D22, $E$4)</f>
        <v>-5.516722587880718E-3</v>
      </c>
      <c r="D22">
        <f>_xll.XLL.PWFLAT.FORWARD.EXTRAPOLATE($F$3, B22)</f>
        <v>6.0282725334109952E-218</v>
      </c>
      <c r="E22">
        <f t="shared" si="0"/>
        <v>-0.94635959817212978</v>
      </c>
    </row>
    <row r="23" spans="2:5" x14ac:dyDescent="0.25">
      <c r="B23">
        <v>4.1000000000000002E-2</v>
      </c>
      <c r="C23">
        <f>-1+_xll.XLL.PWFLAT.FORWARD.PRESENT.VALUE(D23, $E$4)</f>
        <v>-6.4621410352490027E-3</v>
      </c>
      <c r="D23">
        <f>_xll.XLL.PWFLAT.FORWARD.EXTRAPOLATE($F$3, B23)</f>
        <v>6.0263360167790089E-218</v>
      </c>
      <c r="E23">
        <f t="shared" si="0"/>
        <v>-0.94541844736828384</v>
      </c>
    </row>
    <row r="24" spans="2:5" x14ac:dyDescent="0.25">
      <c r="B24">
        <v>4.2000000000000003E-2</v>
      </c>
      <c r="C24">
        <f>-1+_xll.XLL.PWFLAT.FORWARD.PRESENT.VALUE(D24, $E$4)</f>
        <v>-7.4066192701266464E-3</v>
      </c>
      <c r="D24">
        <f>_xll.XLL.PWFLAT.FORWARD.EXTRAPOLATE($F$3, B24)</f>
        <v>6.03892337488692E-218</v>
      </c>
      <c r="E24">
        <f t="shared" si="0"/>
        <v>-0.94447823487764282</v>
      </c>
    </row>
    <row r="25" spans="2:5" x14ac:dyDescent="0.25">
      <c r="B25">
        <v>4.2999999999999997E-2</v>
      </c>
      <c r="C25">
        <f>-1+_xll.XLL.PWFLAT.FORWARD.PRESENT.VALUE(D25, $E$4)</f>
        <v>-8.3501582298900479E-3</v>
      </c>
      <c r="D25">
        <f>_xll.XLL.PWFLAT.FORWARD.EXTRAPOLATE($F$3, B25)</f>
        <v>6.0350503416229474E-218</v>
      </c>
      <c r="E25">
        <f t="shared" si="0"/>
        <v>-0.94353895976340707</v>
      </c>
    </row>
    <row r="26" spans="2:5" x14ac:dyDescent="0.25">
      <c r="B26">
        <v>4.3999999999999997E-2</v>
      </c>
      <c r="C26">
        <f>-1+_xll.XLL.PWFLAT.FORWARD.PRESENT.VALUE(D26, $E$4)</f>
        <v>-9.2927588509799097E-3</v>
      </c>
      <c r="D26">
        <f>_xll.XLL.PWFLAT.FORWARD.EXTRAPOLATE($F$3, B26)</f>
        <v>6.0384392457289234E-218</v>
      </c>
      <c r="E26">
        <f t="shared" si="0"/>
        <v>-0.94260062108986098</v>
      </c>
    </row>
    <row r="27" spans="2:5" x14ac:dyDescent="0.25">
      <c r="B27">
        <v>4.4999999999999998E-2</v>
      </c>
      <c r="C27">
        <f>-1+_xll.XLL.PWFLAT.FORWARD.PRESENT.VALUE(D27, $E$4)</f>
        <v>-1.0234422068902127E-2</v>
      </c>
      <c r="D27">
        <f>_xll.XLL.PWFLAT.FORWARD.EXTRAPOLATE($F$3, B27)</f>
        <v>6.033113824990961E-218</v>
      </c>
      <c r="E27">
        <f t="shared" si="0"/>
        <v>-0.94166321792221641</v>
      </c>
    </row>
    <row r="28" spans="2:5" x14ac:dyDescent="0.25">
      <c r="B28">
        <v>4.5999999999999999E-2</v>
      </c>
      <c r="C28">
        <f>-1+_xll.XLL.PWFLAT.FORWARD.PRESENT.VALUE(D28, $E$4)</f>
        <v>-1.1175148818228786E-2</v>
      </c>
      <c r="D28">
        <f>_xll.XLL.PWFLAT.FORWARD.EXTRAPOLATE($F$3, B28)</f>
        <v>6.0398916332029132E-218</v>
      </c>
      <c r="E28">
        <f t="shared" si="0"/>
        <v>-0.94072674932665823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2015-09-15T21:40:15Z</dcterms:created>
  <dcterms:modified xsi:type="dcterms:W3CDTF">2015-09-17T00:03:29Z</dcterms:modified>
</cp:coreProperties>
</file>