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gjr\"/>
    </mc:Choice>
  </mc:AlternateContent>
  <bookViews>
    <workbookView xWindow="0" yWindow="0" windowWidth="20490" windowHeight="8340"/>
  </bookViews>
  <sheets>
    <sheet name="Sheet1" sheetId="1" r:id="rId1"/>
  </sheets>
  <definedNames>
    <definedName name="_kappa">Sheet1!$C$7:$C$23</definedName>
    <definedName name="_M">Sheet1!$E$7</definedName>
    <definedName name="_n">Sheet1!$D$7</definedName>
    <definedName name="x">Sheet1!$B$7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O37" i="1" a="1"/>
  <c r="O7" i="1" a="1"/>
  <c r="N7" i="1" a="1"/>
  <c r="O40" i="1" l="1"/>
  <c r="O44" i="1"/>
  <c r="O48" i="1"/>
  <c r="O52" i="1"/>
  <c r="O56" i="1"/>
  <c r="O37" i="1"/>
  <c r="O41" i="1"/>
  <c r="O45" i="1"/>
  <c r="O49" i="1"/>
  <c r="O53" i="1"/>
  <c r="O38" i="1"/>
  <c r="O42" i="1"/>
  <c r="O46" i="1"/>
  <c r="O50" i="1"/>
  <c r="O54" i="1"/>
  <c r="O39" i="1"/>
  <c r="O43" i="1"/>
  <c r="O47" i="1"/>
  <c r="O51" i="1"/>
  <c r="O55" i="1"/>
  <c r="O10" i="1"/>
  <c r="O14" i="1"/>
  <c r="O18" i="1"/>
  <c r="O22" i="1"/>
  <c r="O26" i="1"/>
  <c r="O30" i="1"/>
  <c r="O34" i="1"/>
  <c r="O11" i="1"/>
  <c r="O19" i="1"/>
  <c r="O23" i="1"/>
  <c r="O31" i="1"/>
  <c r="O35" i="1"/>
  <c r="O8" i="1"/>
  <c r="O12" i="1"/>
  <c r="O20" i="1"/>
  <c r="O24" i="1"/>
  <c r="O32" i="1"/>
  <c r="O9" i="1"/>
  <c r="O17" i="1"/>
  <c r="O21" i="1"/>
  <c r="O29" i="1"/>
  <c r="O7" i="1"/>
  <c r="O15" i="1"/>
  <c r="O27" i="1"/>
  <c r="O16" i="1"/>
  <c r="O28" i="1"/>
  <c r="O36" i="1"/>
  <c r="O13" i="1"/>
  <c r="O25" i="1"/>
  <c r="O3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9" i="1"/>
  <c r="N13" i="1"/>
  <c r="N17" i="1"/>
  <c r="N21" i="1"/>
  <c r="N25" i="1"/>
  <c r="N29" i="1"/>
  <c r="N33" i="1"/>
  <c r="N37" i="1"/>
  <c r="N41" i="1"/>
  <c r="N45" i="1"/>
  <c r="N49" i="1"/>
  <c r="N10" i="1"/>
  <c r="N14" i="1"/>
  <c r="N18" i="1"/>
  <c r="N22" i="1"/>
  <c r="N26" i="1"/>
  <c r="N30" i="1"/>
  <c r="N34" i="1"/>
  <c r="N38" i="1"/>
  <c r="N42" i="1"/>
  <c r="N46" i="1"/>
  <c r="N50" i="1"/>
  <c r="N54" i="1"/>
  <c r="N53" i="1"/>
  <c r="L4" i="1"/>
  <c r="K6" i="1"/>
  <c r="K7" i="1" s="1"/>
  <c r="J10" i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9" i="1"/>
  <c r="I17" i="1"/>
  <c r="I18" i="1"/>
  <c r="I19" i="1"/>
  <c r="I20" i="1"/>
  <c r="I11" i="1"/>
  <c r="I21" i="1"/>
  <c r="I22" i="1"/>
  <c r="I23" i="1"/>
  <c r="I8" i="1"/>
  <c r="I9" i="1"/>
  <c r="I12" i="1"/>
  <c r="I13" i="1"/>
  <c r="I14" i="1"/>
  <c r="I15" i="1"/>
  <c r="I16" i="1"/>
  <c r="I10" i="1"/>
  <c r="C7" i="1"/>
  <c r="C23" i="1"/>
  <c r="C10" i="1"/>
  <c r="C12" i="1"/>
  <c r="C13" i="1"/>
  <c r="C11" i="1"/>
  <c r="C18" i="1"/>
  <c r="C16" i="1"/>
  <c r="C17" i="1"/>
  <c r="C15" i="1"/>
  <c r="C20" i="1"/>
  <c r="C21" i="1"/>
  <c r="C14" i="1"/>
  <c r="C19" i="1"/>
  <c r="C8" i="1"/>
  <c r="C9" i="1"/>
  <c r="C22" i="1"/>
  <c r="C4" i="1"/>
  <c r="H8" i="1"/>
  <c r="K8" i="1"/>
  <c r="H9" i="1"/>
  <c r="K9" i="1"/>
  <c r="H10" i="1"/>
  <c r="K10" i="1"/>
  <c r="H11" i="1"/>
  <c r="K11" i="1"/>
  <c r="H12" i="1"/>
  <c r="K12" i="1"/>
  <c r="H13" i="1"/>
  <c r="K13" i="1"/>
  <c r="H14" i="1"/>
  <c r="K14" i="1"/>
  <c r="H15" i="1"/>
  <c r="K15" i="1"/>
  <c r="H16" i="1"/>
  <c r="K16" i="1"/>
  <c r="H17" i="1"/>
  <c r="K17" i="1"/>
  <c r="H18" i="1"/>
  <c r="K18" i="1"/>
  <c r="H19" i="1"/>
  <c r="K19" i="1"/>
  <c r="H20" i="1"/>
  <c r="K20" i="1"/>
  <c r="H21" i="1"/>
  <c r="K21" i="1"/>
  <c r="H22" i="1"/>
  <c r="K22" i="1"/>
  <c r="H23" i="1"/>
  <c r="K23" i="1"/>
  <c r="K4" i="1" s="1"/>
  <c r="E4" i="1" s="1"/>
  <c r="G4" i="1" s="1"/>
</calcChain>
</file>

<file path=xl/comments1.xml><?xml version="1.0" encoding="utf-8"?>
<comments xmlns="http://schemas.openxmlformats.org/spreadsheetml/2006/main">
  <authors>
    <author>Keith Lewis</author>
  </authors>
  <commentList>
    <comment ref="B4" authorId="0" shapeId="0">
      <text>
        <r>
          <rPr>
            <b/>
            <sz val="9"/>
            <color indexed="81"/>
            <rFont val="Tahoma"/>
            <charset val="1"/>
          </rPr>
          <t>Perturbation of standard normal.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Unrolled computation of perturbed normal in Excel</t>
        </r>
      </text>
    </comment>
  </commentList>
</comments>
</file>

<file path=xl/sharedStrings.xml><?xml version="1.0" encoding="utf-8"?>
<sst xmlns="http://schemas.openxmlformats.org/spreadsheetml/2006/main" count="14" uniqueCount="14">
  <si>
    <t>_kappa</t>
  </si>
  <si>
    <t>_n</t>
  </si>
  <si>
    <t>x</t>
  </si>
  <si>
    <t>_M</t>
  </si>
  <si>
    <t>n</t>
  </si>
  <si>
    <t>Bn</t>
  </si>
  <si>
    <t>Hn-1</t>
  </si>
  <si>
    <t>n!</t>
  </si>
  <si>
    <t>poisson</t>
  </si>
  <si>
    <t>scale</t>
  </si>
  <si>
    <t>See</t>
  </si>
  <si>
    <t>G</t>
  </si>
  <si>
    <t>error</t>
  </si>
  <si>
    <t>excel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</si>
</sst>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56"/>
  <sheetViews>
    <sheetView tabSelected="1" workbookViewId="0"/>
  </sheetViews>
  <sheetFormatPr defaultRowHeight="15" x14ac:dyDescent="0.25"/>
  <cols>
    <col min="1" max="1" width="11" bestFit="1" customWidth="1"/>
  </cols>
  <sheetData>
    <row r="2" spans="2:15" x14ac:dyDescent="0.25">
      <c r="B2" s="2" t="s">
        <v>10</v>
      </c>
      <c r="C2" s="1" t="str">
        <f>HYPERLINK("http://kalx.net/njr.pdf","General Option Pricing")</f>
        <v>General Option Pricing</v>
      </c>
    </row>
    <row r="3" spans="2:15" x14ac:dyDescent="0.25">
      <c r="N3">
        <v>50</v>
      </c>
    </row>
    <row r="4" spans="2:15" x14ac:dyDescent="0.25">
      <c r="B4" s="2" t="s">
        <v>11</v>
      </c>
      <c r="C4">
        <f>_xll.DISTRIBUTION.G(x, _kappa, _n, _M)</f>
        <v>0.53787709018694785</v>
      </c>
      <c r="D4" s="2" t="s">
        <v>13</v>
      </c>
      <c r="E4">
        <f>L4-K4</f>
        <v>0.53785747637787584</v>
      </c>
      <c r="F4" s="2" t="s">
        <v>12</v>
      </c>
      <c r="G4">
        <f>C4-E4</f>
        <v>1.9613809072005495E-5</v>
      </c>
      <c r="K4">
        <f>SUM(K7:K23)</f>
        <v>1.9703608991531079E-3</v>
      </c>
      <c r="L4">
        <f>NORMSDIST(x)</f>
        <v>0.53982783727702899</v>
      </c>
      <c r="N4">
        <v>0.01</v>
      </c>
      <c r="O4">
        <v>0.5</v>
      </c>
    </row>
    <row r="6" spans="2:15" x14ac:dyDescent="0.25">
      <c r="B6" s="3" t="s">
        <v>2</v>
      </c>
      <c r="C6" s="3" t="s">
        <v>0</v>
      </c>
      <c r="D6" s="3" t="s">
        <v>1</v>
      </c>
      <c r="E6" s="3" t="s">
        <v>3</v>
      </c>
      <c r="G6" t="s">
        <v>4</v>
      </c>
      <c r="H6" t="s">
        <v>5</v>
      </c>
      <c r="I6" t="s">
        <v>6</v>
      </c>
      <c r="J6" t="s">
        <v>7</v>
      </c>
      <c r="K6">
        <f>EXP(-x^2/2)/SQRT(2*PI())</f>
        <v>0.40094198690364191</v>
      </c>
      <c r="N6" t="s">
        <v>8</v>
      </c>
      <c r="O6" t="s">
        <v>9</v>
      </c>
    </row>
    <row r="7" spans="2:15" x14ac:dyDescent="0.25">
      <c r="B7">
        <v>0.1</v>
      </c>
      <c r="C7">
        <f>O7</f>
        <v>5.0000000000000001E-3</v>
      </c>
      <c r="D7">
        <v>0</v>
      </c>
      <c r="E7">
        <v>0</v>
      </c>
      <c r="G7">
        <v>0</v>
      </c>
      <c r="H7">
        <v>1</v>
      </c>
      <c r="I7">
        <v>0</v>
      </c>
      <c r="J7">
        <v>1</v>
      </c>
      <c r="K7">
        <f>(H7*I7/J7)*$K$6</f>
        <v>0</v>
      </c>
      <c r="N7">
        <f t="array" ref="N7:N56">_xll.CUMULANT.POISSON(N3, N4)</f>
        <v>0.01</v>
      </c>
      <c r="O7">
        <f t="array" ref="O7:O36">_xll.CUMULANT.SCALE(O4, N7:N36)</f>
        <v>5.0000000000000001E-3</v>
      </c>
    </row>
    <row r="8" spans="2:15" x14ac:dyDescent="0.25">
      <c r="C8">
        <f t="shared" ref="C8:C23" si="0">O8</f>
        <v>2.5000000000000001E-3</v>
      </c>
      <c r="G8">
        <v>1</v>
      </c>
      <c r="H8">
        <f>_xll.POLYNOMIAL.BELL(G8,_kappa)</f>
        <v>5.0000000000000001E-3</v>
      </c>
      <c r="I8">
        <f>_xll.POLYNOMIAL.HERMITE(G7, x)</f>
        <v>1</v>
      </c>
      <c r="J8">
        <v>1</v>
      </c>
      <c r="K8">
        <f t="shared" ref="K8:K23" si="1">(H8*I8/J8)*$K$6</f>
        <v>2.0047099345182097E-3</v>
      </c>
      <c r="N8">
        <v>0.01</v>
      </c>
      <c r="O8">
        <v>2.5000000000000001E-3</v>
      </c>
    </row>
    <row r="9" spans="2:15" x14ac:dyDescent="0.25">
      <c r="C9">
        <f t="shared" si="0"/>
        <v>1.25E-3</v>
      </c>
      <c r="G9">
        <v>2</v>
      </c>
      <c r="H9">
        <f>_xll.POLYNOMIAL.BELL(G9,_kappa)</f>
        <v>2.5249999999999999E-3</v>
      </c>
      <c r="I9">
        <f>_xll.POLYNOMIAL.HERMITE(G8, x)</f>
        <v>0.1</v>
      </c>
      <c r="J9">
        <f>J8*G9</f>
        <v>2</v>
      </c>
      <c r="K9">
        <f t="shared" si="1"/>
        <v>5.0618925846584791E-5</v>
      </c>
      <c r="N9">
        <v>0.01</v>
      </c>
      <c r="O9">
        <v>1.25E-3</v>
      </c>
    </row>
    <row r="10" spans="2:15" x14ac:dyDescent="0.25">
      <c r="C10">
        <f t="shared" si="0"/>
        <v>6.2500000000000001E-4</v>
      </c>
      <c r="G10">
        <v>3</v>
      </c>
      <c r="H10">
        <f>_xll.POLYNOMIAL.BELL(G10,_kappa)</f>
        <v>1.2876249999999999E-3</v>
      </c>
      <c r="I10">
        <f>_xll.POLYNOMIAL.HERMITE(G9, x)</f>
        <v>-0.99</v>
      </c>
      <c r="J10">
        <f t="shared" ref="J10:J23" si="2">J9*G10</f>
        <v>6</v>
      </c>
      <c r="K10">
        <f t="shared" si="1"/>
        <v>-8.5183382771322302E-5</v>
      </c>
      <c r="N10">
        <v>0.01</v>
      </c>
      <c r="O10">
        <v>6.2500000000000001E-4</v>
      </c>
    </row>
    <row r="11" spans="2:15" x14ac:dyDescent="0.25">
      <c r="C11">
        <f t="shared" si="0"/>
        <v>3.1250000000000001E-4</v>
      </c>
      <c r="G11">
        <v>4</v>
      </c>
      <c r="H11">
        <f>_xll.POLYNOMIAL.BELL(G11,_kappa)</f>
        <v>6.6912562500000001E-4</v>
      </c>
      <c r="I11">
        <f>_xll.POLYNOMIAL.HERMITE(G10, x)</f>
        <v>-0.29900000000000004</v>
      </c>
      <c r="J11">
        <f t="shared" si="2"/>
        <v>24</v>
      </c>
      <c r="K11">
        <f t="shared" si="1"/>
        <v>-3.3423286131298638E-6</v>
      </c>
      <c r="N11">
        <v>0.01</v>
      </c>
      <c r="O11">
        <v>3.1250000000000001E-4</v>
      </c>
    </row>
    <row r="12" spans="2:15" x14ac:dyDescent="0.25">
      <c r="C12">
        <f t="shared" si="0"/>
        <v>1.5625E-4</v>
      </c>
      <c r="G12">
        <v>5</v>
      </c>
      <c r="H12">
        <f>_xll.POLYNOMIAL.BELL(G12,_kappa)</f>
        <v>3.6015937812499999E-4</v>
      </c>
      <c r="I12">
        <f>_xll.POLYNOMIAL.HERMITE(G11, x)</f>
        <v>2.9400999999999997</v>
      </c>
      <c r="J12">
        <f t="shared" si="2"/>
        <v>120</v>
      </c>
      <c r="K12">
        <f t="shared" si="1"/>
        <v>3.5379942441989525E-6</v>
      </c>
      <c r="N12">
        <v>0.01</v>
      </c>
      <c r="O12">
        <v>1.5625E-4</v>
      </c>
    </row>
    <row r="13" spans="2:15" x14ac:dyDescent="0.25">
      <c r="C13">
        <f t="shared" si="0"/>
        <v>7.8125000000000002E-5</v>
      </c>
      <c r="G13">
        <v>6</v>
      </c>
      <c r="H13">
        <f>_xll.POLYNOMIAL.BELL(G13,_kappa)</f>
        <v>2.0610392970312499E-4</v>
      </c>
      <c r="I13">
        <f>_xll.POLYNOMIAL.HERMITE(G12, x)</f>
        <v>1.4900100000000003</v>
      </c>
      <c r="J13">
        <f t="shared" si="2"/>
        <v>720</v>
      </c>
      <c r="K13">
        <f t="shared" si="1"/>
        <v>1.710111774890026E-7</v>
      </c>
      <c r="N13">
        <v>0.01</v>
      </c>
      <c r="O13">
        <v>7.8125000000000002E-5</v>
      </c>
    </row>
    <row r="14" spans="2:15" x14ac:dyDescent="0.25">
      <c r="C14">
        <f t="shared" si="0"/>
        <v>3.9062500000000001E-5</v>
      </c>
      <c r="G14">
        <v>7</v>
      </c>
      <c r="H14">
        <f>_xll.POLYNOMIAL.BELL(G14,_kappa)</f>
        <v>1.2972276578914063E-4</v>
      </c>
      <c r="I14">
        <f>_xll.POLYNOMIAL.HERMITE(G13, x)</f>
        <v>-14.551498999999998</v>
      </c>
      <c r="J14">
        <f t="shared" si="2"/>
        <v>5040</v>
      </c>
      <c r="K14">
        <f t="shared" si="1"/>
        <v>-1.5016714887260652E-7</v>
      </c>
      <c r="N14">
        <v>0.01</v>
      </c>
      <c r="O14">
        <v>3.9062500000000001E-5</v>
      </c>
    </row>
    <row r="15" spans="2:15" x14ac:dyDescent="0.25">
      <c r="C15">
        <f t="shared" si="0"/>
        <v>1.953125E-5</v>
      </c>
      <c r="G15">
        <v>8</v>
      </c>
      <c r="H15">
        <f>_xll.POLYNOMIAL.BELL(G15,_kappa)</f>
        <v>9.251216900890664E-5</v>
      </c>
      <c r="I15">
        <f>_xll.POLYNOMIAL.HERMITE(G14, x)</f>
        <v>-10.395209900000003</v>
      </c>
      <c r="J15">
        <f t="shared" si="2"/>
        <v>40320</v>
      </c>
      <c r="K15">
        <f t="shared" si="1"/>
        <v>-9.5629776598032397E-9</v>
      </c>
      <c r="N15">
        <v>0.01</v>
      </c>
      <c r="O15">
        <v>1.953125E-5</v>
      </c>
    </row>
    <row r="16" spans="2:15" x14ac:dyDescent="0.25">
      <c r="C16">
        <f t="shared" si="0"/>
        <v>9.7656250000000002E-6</v>
      </c>
      <c r="G16">
        <v>9</v>
      </c>
      <c r="H16">
        <f>_xll.POLYNOMIAL.BELL(G16,_kappa)</f>
        <v>7.5397261231686724E-5</v>
      </c>
      <c r="I16">
        <f>_xll.POLYNOMIAL.HERMITE(G15, x)</f>
        <v>100.82097200999999</v>
      </c>
      <c r="J16">
        <f t="shared" si="2"/>
        <v>362880</v>
      </c>
      <c r="K16">
        <f t="shared" si="1"/>
        <v>8.3989492313143614E-9</v>
      </c>
      <c r="N16">
        <v>0.01</v>
      </c>
      <c r="O16">
        <v>9.7656250000000002E-6</v>
      </c>
    </row>
    <row r="17" spans="3:15" x14ac:dyDescent="0.25">
      <c r="C17">
        <f t="shared" si="0"/>
        <v>4.8828125000000001E-6</v>
      </c>
      <c r="G17">
        <v>10</v>
      </c>
      <c r="H17">
        <f>_xll.POLYNOMIAL.BELL(G17,_kappa)</f>
        <v>6.9116528697143594E-5</v>
      </c>
      <c r="I17">
        <f>_xll.POLYNOMIAL.HERMITE(G16, x)</f>
        <v>93.243776401000019</v>
      </c>
      <c r="J17">
        <f t="shared" si="2"/>
        <v>3628800</v>
      </c>
      <c r="K17">
        <f t="shared" si="1"/>
        <v>7.1206604633181317E-10</v>
      </c>
      <c r="N17">
        <v>0.01</v>
      </c>
      <c r="O17">
        <v>4.8828125000000001E-6</v>
      </c>
    </row>
    <row r="18" spans="3:15" x14ac:dyDescent="0.25">
      <c r="C18">
        <f t="shared" si="0"/>
        <v>2.4414062500000001E-6</v>
      </c>
      <c r="G18">
        <v>11</v>
      </c>
      <c r="H18">
        <f>_xll.POLYNOMIAL.BELL(G18,_kappa)</f>
        <v>6.9474293519560131E-5</v>
      </c>
      <c r="I18">
        <f>_xll.POLYNOMIAL.HERMITE(G17, x)</f>
        <v>-898.06437044989991</v>
      </c>
      <c r="J18">
        <f t="shared" si="2"/>
        <v>39916800</v>
      </c>
      <c r="K18">
        <f t="shared" si="1"/>
        <v>-6.2669672621332859E-10</v>
      </c>
      <c r="N18">
        <v>0.01</v>
      </c>
      <c r="O18">
        <v>2.4414062500000001E-6</v>
      </c>
    </row>
    <row r="19" spans="3:15" x14ac:dyDescent="0.25">
      <c r="C19">
        <f t="shared" si="0"/>
        <v>1.220703125E-6</v>
      </c>
      <c r="G19">
        <v>12</v>
      </c>
      <c r="H19">
        <f>_xll.POLYNOMIAL.BELL(G19,_kappa)</f>
        <v>7.5068427720186763E-5</v>
      </c>
      <c r="I19">
        <f>_xll.POLYNOMIAL.HERMITE(G18, x)</f>
        <v>-1022.2442010549901</v>
      </c>
      <c r="J19">
        <f t="shared" si="2"/>
        <v>479001600</v>
      </c>
      <c r="K19">
        <f t="shared" si="1"/>
        <v>-6.4232754980928654E-11</v>
      </c>
      <c r="N19">
        <v>0.01</v>
      </c>
      <c r="O19">
        <v>1.220703125E-6</v>
      </c>
    </row>
    <row r="20" spans="3:15" x14ac:dyDescent="0.25">
      <c r="C20">
        <f t="shared" si="0"/>
        <v>6.1035156250000001E-7</v>
      </c>
      <c r="G20">
        <v>13</v>
      </c>
      <c r="H20">
        <f>_xll.POLYNOMIAL.BELL(G20,_kappa)</f>
        <v>8.6329410248603636E-5</v>
      </c>
      <c r="I20">
        <f>_xll.POLYNOMIAL.HERMITE(G19, x)</f>
        <v>9776.4836548434014</v>
      </c>
      <c r="J20">
        <f t="shared" si="2"/>
        <v>6227020800</v>
      </c>
      <c r="K20">
        <f t="shared" si="1"/>
        <v>5.4342882943006564E-11</v>
      </c>
      <c r="N20">
        <v>0.01</v>
      </c>
      <c r="O20">
        <v>6.1035156250000001E-7</v>
      </c>
    </row>
    <row r="21" spans="3:15" x14ac:dyDescent="0.25">
      <c r="C21">
        <f t="shared" si="0"/>
        <v>3.0517578125000001E-7</v>
      </c>
      <c r="G21">
        <v>14</v>
      </c>
      <c r="H21">
        <f>_xll.POLYNOMIAL.BELL(G21,_kappa)</f>
        <v>1.0535027375867766E-4</v>
      </c>
      <c r="I21">
        <f>_xll.POLYNOMIAL.HERMITE(G20, x)</f>
        <v>13244.57877814422</v>
      </c>
      <c r="J21">
        <f t="shared" si="2"/>
        <v>87178291200</v>
      </c>
      <c r="K21">
        <f t="shared" si="1"/>
        <v>6.4172211396227323E-12</v>
      </c>
      <c r="N21">
        <v>0.01</v>
      </c>
      <c r="O21">
        <v>3.0517578125000001E-7</v>
      </c>
    </row>
    <row r="22" spans="3:15" x14ac:dyDescent="0.25">
      <c r="C22">
        <f t="shared" si="0"/>
        <v>1.52587890625E-7</v>
      </c>
      <c r="G22">
        <v>15</v>
      </c>
      <c r="H22">
        <f>_xll.POLYNOMIAL.BELL(G22,_kappa)</f>
        <v>1.3636663801319489E-4</v>
      </c>
      <c r="I22">
        <f>_xll.POLYNOMIAL.HERMITE(G21, x)</f>
        <v>-125769.8296351498</v>
      </c>
      <c r="J22">
        <f t="shared" si="2"/>
        <v>1307674368000</v>
      </c>
      <c r="K22">
        <f t="shared" si="1"/>
        <v>-5.2585563638122644E-12</v>
      </c>
      <c r="N22">
        <v>0.01</v>
      </c>
      <c r="O22">
        <v>1.52587890625E-7</v>
      </c>
    </row>
    <row r="23" spans="3:15" x14ac:dyDescent="0.25">
      <c r="C23">
        <f t="shared" si="0"/>
        <v>7.6293945312500002E-8</v>
      </c>
      <c r="G23">
        <v>16</v>
      </c>
      <c r="H23">
        <f>_xll.POLYNOMIAL.BELL(G23,_kappa)</f>
        <v>1.8705386391270706E-4</v>
      </c>
      <c r="I23">
        <f>_xll.POLYNOMIAL.HERMITE(G22, x)</f>
        <v>-198001.08585753405</v>
      </c>
      <c r="J23">
        <f t="shared" si="2"/>
        <v>20922789888000</v>
      </c>
      <c r="K23">
        <f t="shared" si="1"/>
        <v>-7.0973496324736685E-13</v>
      </c>
      <c r="N23">
        <v>0.01</v>
      </c>
      <c r="O23">
        <v>7.6293945312500002E-8</v>
      </c>
    </row>
    <row r="24" spans="3:15" x14ac:dyDescent="0.25">
      <c r="N24">
        <v>0.01</v>
      </c>
      <c r="O24">
        <v>3.8146972656250001E-8</v>
      </c>
    </row>
    <row r="25" spans="3:15" x14ac:dyDescent="0.25">
      <c r="N25">
        <v>0.01</v>
      </c>
      <c r="O25">
        <v>1.9073486328125E-8</v>
      </c>
    </row>
    <row r="26" spans="3:15" x14ac:dyDescent="0.25">
      <c r="N26">
        <v>0.01</v>
      </c>
      <c r="O26">
        <v>9.5367431640625002E-9</v>
      </c>
    </row>
    <row r="27" spans="3:15" x14ac:dyDescent="0.25">
      <c r="N27">
        <v>0.01</v>
      </c>
      <c r="O27">
        <v>4.7683715820312501E-9</v>
      </c>
    </row>
    <row r="28" spans="3:15" x14ac:dyDescent="0.25">
      <c r="N28">
        <v>0.01</v>
      </c>
      <c r="O28">
        <v>2.384185791015625E-9</v>
      </c>
    </row>
    <row r="29" spans="3:15" x14ac:dyDescent="0.25">
      <c r="N29">
        <v>0.01</v>
      </c>
      <c r="O29">
        <v>1.1920928955078125E-9</v>
      </c>
    </row>
    <row r="30" spans="3:15" x14ac:dyDescent="0.25">
      <c r="N30">
        <v>0.01</v>
      </c>
      <c r="O30">
        <v>5.9604644775390626E-10</v>
      </c>
    </row>
    <row r="31" spans="3:15" x14ac:dyDescent="0.25">
      <c r="N31">
        <v>0.01</v>
      </c>
      <c r="O31">
        <v>2.9802322387695313E-10</v>
      </c>
    </row>
    <row r="32" spans="3:15" x14ac:dyDescent="0.25">
      <c r="N32">
        <v>0.01</v>
      </c>
      <c r="O32">
        <v>1.4901161193847657E-10</v>
      </c>
    </row>
    <row r="33" spans="14:15" x14ac:dyDescent="0.25">
      <c r="N33">
        <v>0.01</v>
      </c>
      <c r="O33">
        <v>7.4505805969238283E-11</v>
      </c>
    </row>
    <row r="34" spans="14:15" x14ac:dyDescent="0.25">
      <c r="N34">
        <v>0.01</v>
      </c>
      <c r="O34">
        <v>3.7252902984619141E-11</v>
      </c>
    </row>
    <row r="35" spans="14:15" x14ac:dyDescent="0.25">
      <c r="N35">
        <v>0.01</v>
      </c>
      <c r="O35">
        <v>1.8626451492309571E-11</v>
      </c>
    </row>
    <row r="36" spans="14:15" x14ac:dyDescent="0.25">
      <c r="N36">
        <v>0.01</v>
      </c>
      <c r="O36">
        <v>9.3132257461547854E-12</v>
      </c>
    </row>
    <row r="37" spans="14:15" x14ac:dyDescent="0.25">
      <c r="N37">
        <v>0.01</v>
      </c>
      <c r="O37">
        <f t="array" ref="O37:O56">_xll.CUMULANT.SCALE(O34, N37:N66)</f>
        <v>3.7252902984619142E-13</v>
      </c>
    </row>
    <row r="38" spans="14:15" x14ac:dyDescent="0.25">
      <c r="N38">
        <v>0.01</v>
      </c>
      <c r="O38">
        <v>1.3877787807814459E-23</v>
      </c>
    </row>
    <row r="39" spans="14:15" x14ac:dyDescent="0.25">
      <c r="N39">
        <v>0.01</v>
      </c>
      <c r="O39">
        <v>5.1698788284564239E-34</v>
      </c>
    </row>
    <row r="40" spans="14:15" x14ac:dyDescent="0.25">
      <c r="N40">
        <v>0.01</v>
      </c>
      <c r="O40">
        <v>1.9259299443872362E-44</v>
      </c>
    </row>
    <row r="41" spans="14:15" x14ac:dyDescent="0.25">
      <c r="N41">
        <v>0.01</v>
      </c>
      <c r="O41">
        <v>7.1746481373430647E-55</v>
      </c>
    </row>
    <row r="42" spans="14:15" x14ac:dyDescent="0.25">
      <c r="N42">
        <v>0.01</v>
      </c>
      <c r="O42">
        <v>2.6727647100921961E-65</v>
      </c>
    </row>
    <row r="43" spans="14:15" x14ac:dyDescent="0.25">
      <c r="N43">
        <v>0.01</v>
      </c>
      <c r="O43">
        <v>9.956824444577829E-76</v>
      </c>
    </row>
    <row r="44" spans="14:15" x14ac:dyDescent="0.25">
      <c r="N44">
        <v>0.01</v>
      </c>
      <c r="O44">
        <v>3.7092061506874224E-86</v>
      </c>
    </row>
    <row r="45" spans="14:15" x14ac:dyDescent="0.25">
      <c r="N45">
        <v>0.01</v>
      </c>
      <c r="O45">
        <v>1.3817869688151115E-96</v>
      </c>
    </row>
    <row r="46" spans="14:15" x14ac:dyDescent="0.25">
      <c r="N46">
        <v>0.01</v>
      </c>
      <c r="O46">
        <v>5.1475575894680304E-107</v>
      </c>
    </row>
    <row r="47" spans="14:15" x14ac:dyDescent="0.25">
      <c r="N47">
        <v>0.01</v>
      </c>
      <c r="O47">
        <v>1.917614634881925E-117</v>
      </c>
    </row>
    <row r="48" spans="14:15" x14ac:dyDescent="0.25">
      <c r="N48">
        <v>0.01</v>
      </c>
      <c r="O48">
        <v>7.143671195514221E-128</v>
      </c>
    </row>
    <row r="49" spans="14:15" x14ac:dyDescent="0.25">
      <c r="N49">
        <v>0.01</v>
      </c>
      <c r="O49">
        <v>2.661224900005095E-138</v>
      </c>
    </row>
    <row r="50" spans="14:15" x14ac:dyDescent="0.25">
      <c r="N50">
        <v>0.01</v>
      </c>
      <c r="O50">
        <v>9.9138353020142573E-149</v>
      </c>
    </row>
    <row r="51" spans="14:15" x14ac:dyDescent="0.25">
      <c r="N51">
        <v>0.01</v>
      </c>
      <c r="O51">
        <v>3.6931914471142955E-159</v>
      </c>
    </row>
    <row r="52" spans="14:15" x14ac:dyDescent="0.25">
      <c r="N52">
        <v>0.01</v>
      </c>
      <c r="O52">
        <v>1.3758210268297403E-169</v>
      </c>
    </row>
    <row r="53" spans="14:15" x14ac:dyDescent="0.25">
      <c r="N53">
        <v>0.01</v>
      </c>
      <c r="O53">
        <v>5.1253327236687406E-180</v>
      </c>
    </row>
    <row r="54" spans="14:15" x14ac:dyDescent="0.25">
      <c r="N54">
        <v>0.01</v>
      </c>
      <c r="O54">
        <v>1.9093352271872539E-190</v>
      </c>
    </row>
    <row r="55" spans="14:15" x14ac:dyDescent="0.25">
      <c r="N55">
        <v>0.01</v>
      </c>
      <c r="O55">
        <v>7.1128279983522518E-201</v>
      </c>
    </row>
    <row r="56" spans="14:15" x14ac:dyDescent="0.25">
      <c r="N56">
        <v>0.01</v>
      </c>
      <c r="O56">
        <v>2.6497349136889918E-211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_kappa</vt:lpstr>
      <vt:lpstr>_M</vt:lpstr>
      <vt:lpstr>_n</vt:lpstr>
      <vt:lpstr>x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2015-09-29T21:47:57Z</dcterms:created>
  <dcterms:modified xsi:type="dcterms:W3CDTF">2015-10-01T00:25:52Z</dcterms:modified>
</cp:coreProperties>
</file>