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th\Source\Repos\xllgsl\"/>
    </mc:Choice>
  </mc:AlternateContent>
  <bookViews>
    <workbookView xWindow="0" yWindow="0" windowWidth="2049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3" i="1"/>
  <c r="K4" i="1"/>
  <c r="K8" i="1"/>
  <c r="K12" i="1"/>
  <c r="K16" i="1"/>
  <c r="K20" i="1"/>
  <c r="K24" i="1"/>
  <c r="K28" i="1"/>
  <c r="K32" i="1"/>
  <c r="K36" i="1"/>
  <c r="K40" i="1"/>
  <c r="K48" i="1"/>
  <c r="K56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63" i="1"/>
  <c r="K44" i="1"/>
  <c r="K52" i="1"/>
  <c r="K60" i="1"/>
  <c r="K61" i="1"/>
  <c r="K3" i="1"/>
  <c r="F11" i="1" l="1"/>
  <c r="E11" i="1"/>
  <c r="E12" i="1" s="1"/>
  <c r="E13" i="1" s="1"/>
  <c r="C7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E14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L7" i="1"/>
  <c r="L49" i="1"/>
  <c r="L57" i="1"/>
  <c r="L39" i="1"/>
  <c r="C2" i="1"/>
  <c r="L53" i="1"/>
  <c r="D13" i="1" l="1"/>
  <c r="E15" i="1"/>
  <c r="L33" i="1"/>
  <c r="L9" i="1"/>
  <c r="L4" i="1"/>
  <c r="L47" i="1"/>
  <c r="L10" i="1"/>
  <c r="L56" i="1"/>
  <c r="L11" i="1"/>
  <c r="L54" i="1"/>
  <c r="L36" i="1"/>
  <c r="L25" i="1"/>
  <c r="L32" i="1"/>
  <c r="L5" i="1"/>
  <c r="L16" i="1"/>
  <c r="L45" i="1"/>
  <c r="L26" i="1"/>
  <c r="L51" i="1"/>
  <c r="L34" i="1"/>
  <c r="L27" i="1"/>
  <c r="L24" i="1"/>
  <c r="L23" i="1"/>
  <c r="L30" i="1"/>
  <c r="L59" i="1"/>
  <c r="L58" i="1"/>
  <c r="L20" i="1"/>
  <c r="L63" i="1"/>
  <c r="L17" i="1"/>
  <c r="L22" i="1"/>
  <c r="L46" i="1"/>
  <c r="L44" i="1"/>
  <c r="L52" i="1"/>
  <c r="L28" i="1"/>
  <c r="L42" i="1"/>
  <c r="L43" i="1"/>
  <c r="L12" i="1"/>
  <c r="L55" i="1"/>
  <c r="L18" i="1"/>
  <c r="L38" i="1"/>
  <c r="L15" i="1"/>
  <c r="L29" i="1"/>
  <c r="L37" i="1"/>
  <c r="L14" i="1"/>
  <c r="L50" i="1"/>
  <c r="L13" i="1"/>
  <c r="L41" i="1"/>
  <c r="L19" i="1"/>
  <c r="L3" i="1"/>
  <c r="L31" i="1"/>
  <c r="L21" i="1"/>
  <c r="L35" i="1"/>
  <c r="L40" i="1"/>
  <c r="L8" i="1"/>
  <c r="L48" i="1"/>
  <c r="L6" i="1"/>
  <c r="L60" i="1"/>
  <c r="L61" i="1"/>
  <c r="L62" i="1"/>
  <c r="D14" i="1" l="1"/>
  <c r="E16" i="1"/>
  <c r="D15" i="1" l="1"/>
  <c r="E17" i="1"/>
  <c r="D16" i="1" l="1"/>
  <c r="E18" i="1"/>
  <c r="D17" i="1" l="1"/>
  <c r="E19" i="1"/>
  <c r="D18" i="1" l="1"/>
  <c r="E20" i="1"/>
  <c r="D19" i="1" l="1"/>
  <c r="E21" i="1"/>
  <c r="D20" i="1" l="1"/>
  <c r="E22" i="1"/>
  <c r="D21" i="1" l="1"/>
  <c r="E23" i="1"/>
  <c r="D22" i="1" l="1"/>
  <c r="E24" i="1"/>
  <c r="D23" i="1" l="1"/>
  <c r="E25" i="1"/>
  <c r="D24" i="1" l="1"/>
  <c r="E26" i="1"/>
  <c r="D25" i="1" l="1"/>
  <c r="E27" i="1"/>
  <c r="D26" i="1" l="1"/>
  <c r="E28" i="1"/>
  <c r="D27" i="1" l="1"/>
  <c r="E29" i="1"/>
  <c r="D28" i="1" l="1"/>
  <c r="E30" i="1"/>
  <c r="D29" i="1" l="1"/>
  <c r="E31" i="1"/>
  <c r="D30" i="1" l="1"/>
  <c r="E32" i="1"/>
  <c r="D31" i="1" l="1"/>
  <c r="E33" i="1"/>
  <c r="D32" i="1" l="1"/>
  <c r="E34" i="1"/>
  <c r="D33" i="1" l="1"/>
  <c r="E35" i="1"/>
  <c r="D34" i="1" l="1"/>
  <c r="E36" i="1"/>
  <c r="D35" i="1" l="1"/>
  <c r="E37" i="1"/>
  <c r="D36" i="1" l="1"/>
  <c r="E38" i="1"/>
  <c r="D37" i="1" l="1"/>
  <c r="E39" i="1"/>
  <c r="D38" i="1" l="1"/>
  <c r="E40" i="1"/>
  <c r="D39" i="1" l="1"/>
  <c r="E41" i="1"/>
  <c r="D40" i="1" l="1"/>
  <c r="E42" i="1"/>
  <c r="D41" i="1" l="1"/>
  <c r="E43" i="1"/>
  <c r="D42" i="1" l="1"/>
  <c r="E44" i="1"/>
  <c r="D43" i="1" l="1"/>
  <c r="E45" i="1"/>
  <c r="D44" i="1" l="1"/>
  <c r="E46" i="1"/>
  <c r="D45" i="1" l="1"/>
  <c r="E47" i="1"/>
  <c r="D46" i="1" l="1"/>
  <c r="E48" i="1"/>
  <c r="D47" i="1" l="1"/>
  <c r="E49" i="1"/>
  <c r="D48" i="1" l="1"/>
  <c r="E50" i="1"/>
  <c r="D49" i="1" l="1"/>
  <c r="E51" i="1"/>
  <c r="D50" i="1" l="1"/>
  <c r="E52" i="1"/>
  <c r="D51" i="1" l="1"/>
  <c r="E53" i="1"/>
  <c r="D52" i="1" l="1"/>
  <c r="E54" i="1"/>
  <c r="D53" i="1" l="1"/>
  <c r="E55" i="1"/>
  <c r="D54" i="1" l="1"/>
  <c r="E56" i="1"/>
  <c r="D55" i="1" l="1"/>
  <c r="E57" i="1"/>
  <c r="D56" i="1" l="1"/>
  <c r="E58" i="1"/>
  <c r="D57" i="1" l="1"/>
  <c r="E59" i="1"/>
  <c r="D58" i="1" l="1"/>
  <c r="E60" i="1"/>
  <c r="D59" i="1" l="1"/>
  <c r="E61" i="1"/>
  <c r="D60" i="1" l="1"/>
  <c r="E62" i="1"/>
  <c r="D61" i="1" l="1"/>
  <c r="E63" i="1"/>
  <c r="D62" i="1" l="1"/>
  <c r="E64" i="1"/>
  <c r="D63" i="1" l="1"/>
  <c r="E65" i="1"/>
  <c r="D64" i="1" l="1"/>
  <c r="E66" i="1"/>
  <c r="D65" i="1" l="1"/>
  <c r="E67" i="1"/>
  <c r="D66" i="1" l="1"/>
  <c r="E68" i="1"/>
  <c r="D67" i="1" l="1"/>
  <c r="E69" i="1"/>
  <c r="D68" i="1" l="1"/>
  <c r="E70" i="1"/>
  <c r="D69" i="1" l="1"/>
  <c r="E71" i="1"/>
  <c r="D70" i="1" l="1"/>
  <c r="E72" i="1"/>
  <c r="D71" i="1" l="1"/>
  <c r="E73" i="1"/>
  <c r="D72" i="1" l="1"/>
  <c r="E74" i="1"/>
  <c r="D73" i="1" l="1"/>
  <c r="E75" i="1"/>
  <c r="D74" i="1" l="1"/>
  <c r="E76" i="1"/>
  <c r="D75" i="1" l="1"/>
  <c r="E77" i="1"/>
  <c r="D76" i="1" l="1"/>
  <c r="E78" i="1"/>
  <c r="D77" i="1" l="1"/>
  <c r="E79" i="1"/>
  <c r="D78" i="1" l="1"/>
  <c r="E80" i="1"/>
  <c r="D79" i="1" l="1"/>
  <c r="E81" i="1"/>
  <c r="D80" i="1" l="1"/>
  <c r="E82" i="1"/>
  <c r="D82" i="1" l="1"/>
  <c r="D81" i="1"/>
  <c r="D2" i="1"/>
  <c r="M44" i="1"/>
  <c r="M25" i="1"/>
  <c r="M45" i="1"/>
  <c r="M9" i="1"/>
  <c r="M38" i="1"/>
  <c r="M35" i="1"/>
  <c r="M32" i="1"/>
  <c r="M59" i="1"/>
  <c r="M8" i="1"/>
  <c r="M21" i="1"/>
  <c r="M37" i="1"/>
  <c r="M20" i="1"/>
  <c r="M51" i="1"/>
  <c r="M30" i="1"/>
  <c r="M31" i="1"/>
  <c r="M53" i="1"/>
  <c r="M13" i="1"/>
  <c r="M50" i="1"/>
  <c r="M24" i="1"/>
  <c r="M26" i="1"/>
  <c r="M39" i="1"/>
  <c r="M16" i="1"/>
  <c r="M28" i="1"/>
  <c r="M63" i="1"/>
  <c r="M34" i="1"/>
  <c r="M52" i="1"/>
  <c r="M42" i="1"/>
  <c r="M36" i="1"/>
  <c r="M23" i="1"/>
  <c r="M33" i="1"/>
  <c r="M49" i="1"/>
  <c r="M14" i="1"/>
  <c r="M62" i="1"/>
  <c r="M10" i="1"/>
  <c r="M19" i="1"/>
  <c r="M18" i="1"/>
  <c r="M11" i="1"/>
  <c r="M54" i="1"/>
  <c r="M27" i="1"/>
  <c r="M58" i="1"/>
  <c r="M55" i="1"/>
  <c r="M15" i="1"/>
  <c r="M22" i="1"/>
  <c r="M7" i="1"/>
  <c r="M41" i="1"/>
  <c r="M56" i="1"/>
  <c r="M46" i="1"/>
  <c r="M17" i="1"/>
  <c r="M61" i="1"/>
  <c r="M47" i="1"/>
  <c r="M6" i="1"/>
  <c r="M29" i="1"/>
  <c r="M5" i="1"/>
  <c r="M60" i="1"/>
  <c r="M40" i="1"/>
  <c r="M57" i="1"/>
  <c r="M12" i="1"/>
  <c r="M48" i="1"/>
  <c r="M3" i="1"/>
  <c r="M4" i="1"/>
  <c r="M43" i="1"/>
  <c r="E2" i="1" l="1"/>
  <c r="N7" i="1"/>
  <c r="N61" i="1"/>
  <c r="N14" i="1"/>
  <c r="N36" i="1"/>
  <c r="N63" i="1"/>
  <c r="N26" i="1"/>
  <c r="N13" i="1"/>
  <c r="N5" i="1"/>
  <c r="N30" i="1"/>
  <c r="N21" i="1"/>
  <c r="N35" i="1"/>
  <c r="N25" i="1"/>
  <c r="N24" i="1"/>
  <c r="N53" i="1"/>
  <c r="N56" i="1"/>
  <c r="N17" i="1"/>
  <c r="N34" i="1"/>
  <c r="N18" i="1"/>
  <c r="N45" i="1"/>
  <c r="N11" i="1"/>
  <c r="N4" i="1"/>
  <c r="N19" i="1"/>
  <c r="N41" i="1"/>
  <c r="N49" i="1"/>
  <c r="N42" i="1"/>
  <c r="N28" i="1"/>
  <c r="N43" i="1"/>
  <c r="N48" i="1"/>
  <c r="N47" i="1"/>
  <c r="N51" i="1"/>
  <c r="N8" i="1"/>
  <c r="N38" i="1"/>
  <c r="N44" i="1"/>
  <c r="N3" i="1"/>
  <c r="N31" i="1"/>
  <c r="N22" i="1"/>
  <c r="N29" i="1"/>
  <c r="N39" i="1"/>
  <c r="N15" i="1"/>
  <c r="N32" i="1"/>
  <c r="N6" i="1"/>
  <c r="N55" i="1"/>
  <c r="N40" i="1"/>
  <c r="N10" i="1"/>
  <c r="N33" i="1"/>
  <c r="N52" i="1"/>
  <c r="N16" i="1"/>
  <c r="N27" i="1"/>
  <c r="N12" i="1"/>
  <c r="N46" i="1"/>
  <c r="N20" i="1"/>
  <c r="N59" i="1"/>
  <c r="N9" i="1"/>
  <c r="N57" i="1"/>
  <c r="N54" i="1"/>
  <c r="N60" i="1"/>
  <c r="N62" i="1"/>
  <c r="N23" i="1"/>
  <c r="N50" i="1"/>
  <c r="N37" i="1"/>
  <c r="N58" i="1"/>
</calcChain>
</file>

<file path=xl/sharedStrings.xml><?xml version="1.0" encoding="utf-8"?>
<sst xmlns="http://schemas.openxmlformats.org/spreadsheetml/2006/main" count="17" uniqueCount="15">
  <si>
    <t>black</t>
  </si>
  <si>
    <t>njr</t>
  </si>
  <si>
    <t>f</t>
  </si>
  <si>
    <t>sigma</t>
  </si>
  <si>
    <t>k</t>
  </si>
  <si>
    <t>t</t>
  </si>
  <si>
    <t>value</t>
  </si>
  <si>
    <t>s</t>
  </si>
  <si>
    <t>n</t>
  </si>
  <si>
    <t>Poisson0</t>
  </si>
  <si>
    <t>Poisson1</t>
  </si>
  <si>
    <t>mean</t>
  </si>
  <si>
    <t>scale</t>
  </si>
  <si>
    <t>kappa_n</t>
  </si>
  <si>
    <t>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</si>
</sst>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Implied Volatility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NJR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Sheet1!$I$3:$I$63</c:f>
              <c:numCache>
                <c:formatCode>General</c:formatCode>
                <c:ptCount val="6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</c:numCache>
            </c:numRef>
          </c:xVal>
          <c:yVal>
            <c:numRef>
              <c:f>Sheet1!$N$3:$N$63</c:f>
              <c:numCache>
                <c:formatCode>General</c:formatCode>
                <c:ptCount val="61"/>
                <c:pt idx="0">
                  <c:v>0.19999999999984872</c:v>
                </c:pt>
                <c:pt idx="1">
                  <c:v>0.20000000000001233</c:v>
                </c:pt>
                <c:pt idx="2">
                  <c:v>0.19999999999996029</c:v>
                </c:pt>
                <c:pt idx="3">
                  <c:v>0.20000000000000542</c:v>
                </c:pt>
                <c:pt idx="4">
                  <c:v>0.19999999999998058</c:v>
                </c:pt>
                <c:pt idx="5">
                  <c:v>0.1999999999999994</c:v>
                </c:pt>
                <c:pt idx="6">
                  <c:v>0.2000000000000014</c:v>
                </c:pt>
                <c:pt idx="7">
                  <c:v>0.20000000000000079</c:v>
                </c:pt>
                <c:pt idx="8">
                  <c:v>0.20000000000000182</c:v>
                </c:pt>
                <c:pt idx="9">
                  <c:v>0.20000000000000254</c:v>
                </c:pt>
                <c:pt idx="10">
                  <c:v>0.19999999999999776</c:v>
                </c:pt>
                <c:pt idx="11">
                  <c:v>0.20000000000000137</c:v>
                </c:pt>
                <c:pt idx="12">
                  <c:v>0.19999999999999701</c:v>
                </c:pt>
                <c:pt idx="13">
                  <c:v>0.19999999999999779</c:v>
                </c:pt>
                <c:pt idx="14">
                  <c:v>0.20000000000000046</c:v>
                </c:pt>
                <c:pt idx="15">
                  <c:v>0.19999999999999946</c:v>
                </c:pt>
                <c:pt idx="16">
                  <c:v>0.19999999999999987</c:v>
                </c:pt>
                <c:pt idx="17">
                  <c:v>0.19999999999999962</c:v>
                </c:pt>
                <c:pt idx="18">
                  <c:v>0.20000000000000023</c:v>
                </c:pt>
                <c:pt idx="19">
                  <c:v>0.2</c:v>
                </c:pt>
                <c:pt idx="20">
                  <c:v>0.19999999999999998</c:v>
                </c:pt>
                <c:pt idx="21">
                  <c:v>0.20000000000000037</c:v>
                </c:pt>
                <c:pt idx="22">
                  <c:v>0.20000000000000034</c:v>
                </c:pt>
                <c:pt idx="23">
                  <c:v>0.19999999999999982</c:v>
                </c:pt>
                <c:pt idx="24">
                  <c:v>0.19999999999999998</c:v>
                </c:pt>
                <c:pt idx="25">
                  <c:v>0.1999999999999991</c:v>
                </c:pt>
                <c:pt idx="26">
                  <c:v>0.20000000000000051</c:v>
                </c:pt>
                <c:pt idx="27">
                  <c:v>0.19999999999999937</c:v>
                </c:pt>
                <c:pt idx="28">
                  <c:v>0.20000000000000043</c:v>
                </c:pt>
                <c:pt idx="29">
                  <c:v>0.20000000000000062</c:v>
                </c:pt>
                <c:pt idx="30">
                  <c:v>0.19999999999999959</c:v>
                </c:pt>
                <c:pt idx="31">
                  <c:v>0.19999999999999929</c:v>
                </c:pt>
                <c:pt idx="32">
                  <c:v>0.2000000000000004</c:v>
                </c:pt>
                <c:pt idx="33">
                  <c:v>0.19999999999999976</c:v>
                </c:pt>
                <c:pt idx="34">
                  <c:v>0.19999999999999896</c:v>
                </c:pt>
                <c:pt idx="35">
                  <c:v>0.19999999999999968</c:v>
                </c:pt>
                <c:pt idx="36">
                  <c:v>0.19999999999999998</c:v>
                </c:pt>
                <c:pt idx="37">
                  <c:v>0.20000000000000115</c:v>
                </c:pt>
                <c:pt idx="38">
                  <c:v>0.19999999999999973</c:v>
                </c:pt>
                <c:pt idx="39">
                  <c:v>0.20000000000000034</c:v>
                </c:pt>
                <c:pt idx="40">
                  <c:v>0.20000000000000109</c:v>
                </c:pt>
                <c:pt idx="41">
                  <c:v>0.19999999999999885</c:v>
                </c:pt>
                <c:pt idx="42">
                  <c:v>0.19999999999999873</c:v>
                </c:pt>
                <c:pt idx="43">
                  <c:v>0.2</c:v>
                </c:pt>
                <c:pt idx="44">
                  <c:v>0.2</c:v>
                </c:pt>
                <c:pt idx="45">
                  <c:v>0.19999999999999823</c:v>
                </c:pt>
                <c:pt idx="46">
                  <c:v>0.2</c:v>
                </c:pt>
                <c:pt idx="47">
                  <c:v>0.19999999999999776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  <c:pt idx="51">
                  <c:v>0.20000000000000401</c:v>
                </c:pt>
                <c:pt idx="52">
                  <c:v>0.2</c:v>
                </c:pt>
                <c:pt idx="53">
                  <c:v>0.19999999999998905</c:v>
                </c:pt>
                <c:pt idx="54">
                  <c:v>0.2</c:v>
                </c:pt>
                <c:pt idx="55">
                  <c:v>0.19999999999999232</c:v>
                </c:pt>
                <c:pt idx="56">
                  <c:v>0.2</c:v>
                </c:pt>
                <c:pt idx="57">
                  <c:v>0.20000000000001103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</c:numCache>
            </c:numRef>
          </c:yVal>
          <c:smooth val="0"/>
        </c:ser>
        <c:ser>
          <c:idx val="0"/>
          <c:order val="1"/>
          <c:tx>
            <c:v>Black</c:v>
          </c:tx>
          <c:spPr>
            <a:ln w="19050" cap="rnd">
              <a:solidFill>
                <a:schemeClr val="accent1">
                  <a:alpha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Sheet1!$I$3:$I$63</c:f>
              <c:numCache>
                <c:formatCode>General</c:formatCode>
                <c:ptCount val="61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  <c:pt idx="13">
                  <c:v>83</c:v>
                </c:pt>
                <c:pt idx="14">
                  <c:v>84</c:v>
                </c:pt>
                <c:pt idx="15">
                  <c:v>85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89</c:v>
                </c:pt>
                <c:pt idx="20">
                  <c:v>90</c:v>
                </c:pt>
                <c:pt idx="21">
                  <c:v>91</c:v>
                </c:pt>
                <c:pt idx="22">
                  <c:v>92</c:v>
                </c:pt>
                <c:pt idx="23">
                  <c:v>93</c:v>
                </c:pt>
                <c:pt idx="24">
                  <c:v>94</c:v>
                </c:pt>
                <c:pt idx="25">
                  <c:v>95</c:v>
                </c:pt>
                <c:pt idx="26">
                  <c:v>96</c:v>
                </c:pt>
                <c:pt idx="27">
                  <c:v>97</c:v>
                </c:pt>
                <c:pt idx="28">
                  <c:v>98</c:v>
                </c:pt>
                <c:pt idx="29">
                  <c:v>99</c:v>
                </c:pt>
                <c:pt idx="30">
                  <c:v>100</c:v>
                </c:pt>
                <c:pt idx="31">
                  <c:v>101</c:v>
                </c:pt>
                <c:pt idx="32">
                  <c:v>102</c:v>
                </c:pt>
                <c:pt idx="33">
                  <c:v>103</c:v>
                </c:pt>
                <c:pt idx="34">
                  <c:v>104</c:v>
                </c:pt>
                <c:pt idx="35">
                  <c:v>105</c:v>
                </c:pt>
                <c:pt idx="36">
                  <c:v>106</c:v>
                </c:pt>
                <c:pt idx="37">
                  <c:v>107</c:v>
                </c:pt>
                <c:pt idx="38">
                  <c:v>108</c:v>
                </c:pt>
                <c:pt idx="39">
                  <c:v>109</c:v>
                </c:pt>
                <c:pt idx="40">
                  <c:v>110</c:v>
                </c:pt>
                <c:pt idx="41">
                  <c:v>111</c:v>
                </c:pt>
                <c:pt idx="42">
                  <c:v>112</c:v>
                </c:pt>
                <c:pt idx="43">
                  <c:v>113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</c:numCache>
            </c:numRef>
          </c:xVal>
          <c:yVal>
            <c:numRef>
              <c:f>Sheet1!$J$3:$J$63</c:f>
              <c:numCache>
                <c:formatCode>General</c:formatCode>
                <c:ptCount val="61"/>
                <c:pt idx="0">
                  <c:v>0.24500000000000002</c:v>
                </c:pt>
                <c:pt idx="1">
                  <c:v>0.24205000000000002</c:v>
                </c:pt>
                <c:pt idx="2">
                  <c:v>0.23920000000000002</c:v>
                </c:pt>
                <c:pt idx="3">
                  <c:v>0.23645000000000002</c:v>
                </c:pt>
                <c:pt idx="4">
                  <c:v>0.23380000000000001</c:v>
                </c:pt>
                <c:pt idx="5">
                  <c:v>0.23125000000000001</c:v>
                </c:pt>
                <c:pt idx="6">
                  <c:v>0.2288</c:v>
                </c:pt>
                <c:pt idx="7">
                  <c:v>0.22645000000000001</c:v>
                </c:pt>
                <c:pt idx="8">
                  <c:v>0.22420000000000001</c:v>
                </c:pt>
                <c:pt idx="9">
                  <c:v>0.22205000000000003</c:v>
                </c:pt>
                <c:pt idx="10">
                  <c:v>0.22</c:v>
                </c:pt>
                <c:pt idx="11">
                  <c:v>0.21805000000000002</c:v>
                </c:pt>
                <c:pt idx="12">
                  <c:v>0.2162</c:v>
                </c:pt>
                <c:pt idx="13">
                  <c:v>0.21445</c:v>
                </c:pt>
                <c:pt idx="14">
                  <c:v>0.21280000000000002</c:v>
                </c:pt>
                <c:pt idx="15">
                  <c:v>0.21125000000000002</c:v>
                </c:pt>
                <c:pt idx="16">
                  <c:v>0.20980000000000001</c:v>
                </c:pt>
                <c:pt idx="17">
                  <c:v>0.20845000000000002</c:v>
                </c:pt>
                <c:pt idx="18">
                  <c:v>0.20720000000000002</c:v>
                </c:pt>
                <c:pt idx="19">
                  <c:v>0.20605000000000001</c:v>
                </c:pt>
                <c:pt idx="20">
                  <c:v>0.20500000000000002</c:v>
                </c:pt>
                <c:pt idx="21">
                  <c:v>0.20405000000000001</c:v>
                </c:pt>
                <c:pt idx="22">
                  <c:v>0.20320000000000002</c:v>
                </c:pt>
                <c:pt idx="23">
                  <c:v>0.20245000000000002</c:v>
                </c:pt>
                <c:pt idx="24">
                  <c:v>0.20180000000000001</c:v>
                </c:pt>
                <c:pt idx="25">
                  <c:v>0.20125000000000001</c:v>
                </c:pt>
                <c:pt idx="26">
                  <c:v>0.20080000000000001</c:v>
                </c:pt>
                <c:pt idx="27">
                  <c:v>0.20045000000000002</c:v>
                </c:pt>
                <c:pt idx="28">
                  <c:v>0.20020000000000002</c:v>
                </c:pt>
                <c:pt idx="29">
                  <c:v>0.20005000000000001</c:v>
                </c:pt>
                <c:pt idx="30">
                  <c:v>0.2</c:v>
                </c:pt>
                <c:pt idx="31">
                  <c:v>0.20005000000000001</c:v>
                </c:pt>
                <c:pt idx="32">
                  <c:v>0.20020000000000002</c:v>
                </c:pt>
                <c:pt idx="33">
                  <c:v>0.20045000000000002</c:v>
                </c:pt>
                <c:pt idx="34">
                  <c:v>0.20080000000000001</c:v>
                </c:pt>
                <c:pt idx="35">
                  <c:v>0.20125000000000001</c:v>
                </c:pt>
                <c:pt idx="36">
                  <c:v>0.20180000000000001</c:v>
                </c:pt>
                <c:pt idx="37">
                  <c:v>0.20245000000000002</c:v>
                </c:pt>
                <c:pt idx="38">
                  <c:v>0.20320000000000002</c:v>
                </c:pt>
                <c:pt idx="39">
                  <c:v>0.20405000000000001</c:v>
                </c:pt>
                <c:pt idx="40">
                  <c:v>0.20500000000000002</c:v>
                </c:pt>
                <c:pt idx="41">
                  <c:v>0.20605000000000001</c:v>
                </c:pt>
                <c:pt idx="42">
                  <c:v>0.20720000000000002</c:v>
                </c:pt>
                <c:pt idx="43">
                  <c:v>0.20845000000000002</c:v>
                </c:pt>
                <c:pt idx="44">
                  <c:v>0.20980000000000001</c:v>
                </c:pt>
                <c:pt idx="45">
                  <c:v>0.21125000000000002</c:v>
                </c:pt>
                <c:pt idx="46">
                  <c:v>0.21280000000000002</c:v>
                </c:pt>
                <c:pt idx="47">
                  <c:v>0.21445</c:v>
                </c:pt>
                <c:pt idx="48">
                  <c:v>0.2162</c:v>
                </c:pt>
                <c:pt idx="49">
                  <c:v>0.21805000000000002</c:v>
                </c:pt>
                <c:pt idx="50">
                  <c:v>0.22</c:v>
                </c:pt>
                <c:pt idx="51">
                  <c:v>0.22205000000000003</c:v>
                </c:pt>
                <c:pt idx="52">
                  <c:v>0.22420000000000001</c:v>
                </c:pt>
                <c:pt idx="53">
                  <c:v>0.22645000000000001</c:v>
                </c:pt>
                <c:pt idx="54">
                  <c:v>0.2288</c:v>
                </c:pt>
                <c:pt idx="55">
                  <c:v>0.23125000000000001</c:v>
                </c:pt>
                <c:pt idx="56">
                  <c:v>0.23380000000000001</c:v>
                </c:pt>
                <c:pt idx="57">
                  <c:v>0.23645000000000002</c:v>
                </c:pt>
                <c:pt idx="58">
                  <c:v>0.23920000000000002</c:v>
                </c:pt>
                <c:pt idx="59">
                  <c:v>0.24205000000000002</c:v>
                </c:pt>
                <c:pt idx="60">
                  <c:v>0.24500000000000002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95784"/>
        <c:axId val="305596960"/>
      </c:scatterChart>
      <c:valAx>
        <c:axId val="305595784"/>
        <c:scaling>
          <c:orientation val="minMax"/>
          <c:max val="13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96960"/>
        <c:crosses val="autoZero"/>
        <c:crossBetween val="midCat"/>
      </c:valAx>
      <c:valAx>
        <c:axId val="305596960"/>
        <c:scaling>
          <c:orientation val="minMax"/>
          <c:max val="0.25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9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3</xdr:row>
      <xdr:rowOff>180975</xdr:rowOff>
    </xdr:from>
    <xdr:to>
      <xdr:col>21</xdr:col>
      <xdr:colOff>476250</xdr:colOff>
      <xdr:row>18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2"/>
  <sheetViews>
    <sheetView tabSelected="1" workbookViewId="0">
      <selection activeCell="E12" sqref="E12"/>
    </sheetView>
  </sheetViews>
  <sheetFormatPr defaultRowHeight="15" x14ac:dyDescent="0.25"/>
  <cols>
    <col min="1" max="1" width="3.7109375" customWidth="1"/>
    <col min="3" max="3" width="11.7109375" bestFit="1" customWidth="1"/>
    <col min="4" max="4" width="11" bestFit="1" customWidth="1"/>
  </cols>
  <sheetData>
    <row r="1" spans="2:14" x14ac:dyDescent="0.25">
      <c r="K1">
        <v>1E-4</v>
      </c>
    </row>
    <row r="2" spans="2:14" x14ac:dyDescent="0.25">
      <c r="B2" s="2" t="s">
        <v>6</v>
      </c>
      <c r="C2">
        <f>_xll.BLACK.PUT.VALUE(C3, C4, C5, C6)</f>
        <v>3.987761167674492</v>
      </c>
      <c r="D2">
        <f>_xll.NJR.PUT.VALUE(C3, C4, C5, C6, D11:D82)</f>
        <v>3.9877611676744777</v>
      </c>
      <c r="E2">
        <f>C2-D2</f>
        <v>1.4210854715202004E-14</v>
      </c>
      <c r="I2" s="1" t="s">
        <v>4</v>
      </c>
      <c r="J2" s="1" t="s">
        <v>14</v>
      </c>
      <c r="K2" s="1" t="s">
        <v>0</v>
      </c>
      <c r="L2" s="1"/>
      <c r="M2" s="1" t="s">
        <v>1</v>
      </c>
      <c r="N2" s="1" t="s">
        <v>14</v>
      </c>
    </row>
    <row r="3" spans="2:14" x14ac:dyDescent="0.25">
      <c r="B3" s="2" t="s">
        <v>2</v>
      </c>
      <c r="C3">
        <v>100</v>
      </c>
      <c r="I3">
        <v>70</v>
      </c>
      <c r="J3">
        <f>0.2+$J$1*(I3-200)+$K$1*(I3-100)^2/2</f>
        <v>0.24500000000000002</v>
      </c>
      <c r="K3">
        <f>_xll.BLACK.PUT.VALUE($C$3, J3, I3, $C$6)</f>
        <v>5.324701055391956E-3</v>
      </c>
      <c r="L3">
        <f>_xll.BLACK.PUT.IMPLIED.VOLATILTIY($C$3, K3, I3, $C$6)</f>
        <v>0.24499999999999925</v>
      </c>
      <c r="M3">
        <f>_xll.NJR.PUT.VALUE($C$3, $C$4, I3, $C$6, $D$11:$D$82)</f>
        <v>3.7401735690009708E-4</v>
      </c>
      <c r="N3">
        <f>_xll.BLACK.PUT.IMPLIED.VOLATILTIY($C$3, M3, I3, $C$6)</f>
        <v>0.19999999999984872</v>
      </c>
    </row>
    <row r="4" spans="2:14" x14ac:dyDescent="0.25">
      <c r="B4" s="2" t="s">
        <v>3</v>
      </c>
      <c r="C4">
        <v>0.2</v>
      </c>
      <c r="I4">
        <f>I3+1</f>
        <v>71</v>
      </c>
      <c r="J4">
        <f t="shared" ref="J4:J63" si="0">0.2+$J$1*(I4-200)+$K$1*(I4-100)^2/2</f>
        <v>0.24205000000000002</v>
      </c>
      <c r="K4">
        <f>_xll.BLACK.PUT.VALUE($C$3, J4, I4, $C$6)</f>
        <v>7.0060656800700061E-3</v>
      </c>
      <c r="L4">
        <f>_xll.BLACK.PUT.IMPLIED.VOLATILTIY($C$3, K4, I4, $C$6)</f>
        <v>0.24205000000001123</v>
      </c>
      <c r="M4">
        <f>_xll.NJR.PUT.VALUE($C$3, $C$4, I4, $C$6, $D$11:$D$82)</f>
        <v>6.6190274539327035E-4</v>
      </c>
      <c r="N4">
        <f>_xll.BLACK.PUT.IMPLIED.VOLATILTIY($C$3, M4, I4, $C$6)</f>
        <v>0.20000000000001233</v>
      </c>
    </row>
    <row r="5" spans="2:14" x14ac:dyDescent="0.25">
      <c r="B5" s="2" t="s">
        <v>4</v>
      </c>
      <c r="C5">
        <v>100</v>
      </c>
      <c r="I5">
        <f t="shared" ref="I5:I30" si="1">I4+1</f>
        <v>72</v>
      </c>
      <c r="J5">
        <f t="shared" si="0"/>
        <v>0.23920000000000002</v>
      </c>
      <c r="K5">
        <f>_xll.BLACK.PUT.VALUE($C$3, J5, I5, $C$6)</f>
        <v>9.2121824453272882E-3</v>
      </c>
      <c r="L5">
        <f>_xll.BLACK.PUT.IMPLIED.VOLATILTIY($C$3, K5, I5, $C$6)</f>
        <v>0.23920000000001199</v>
      </c>
      <c r="M5">
        <f>_xll.NJR.PUT.VALUE($C$3, $C$4, I5, $C$6, $D$11:$D$82)</f>
        <v>1.1416834541549473E-3</v>
      </c>
      <c r="N5">
        <f>_xll.BLACK.PUT.IMPLIED.VOLATILTIY($C$3, M5, I5, $C$6)</f>
        <v>0.19999999999996029</v>
      </c>
    </row>
    <row r="6" spans="2:14" x14ac:dyDescent="0.25">
      <c r="B6" s="2" t="s">
        <v>5</v>
      </c>
      <c r="C6">
        <v>0.25</v>
      </c>
      <c r="E6" t="s">
        <v>9</v>
      </c>
      <c r="F6" t="s">
        <v>10</v>
      </c>
      <c r="I6">
        <f t="shared" si="1"/>
        <v>73</v>
      </c>
      <c r="J6">
        <f t="shared" si="0"/>
        <v>0.23645000000000002</v>
      </c>
      <c r="K6">
        <f>_xll.BLACK.PUT.VALUE($C$3, J6, I6, $C$6)</f>
        <v>1.2101254420361918E-2</v>
      </c>
      <c r="L6">
        <f>_xll.BLACK.PUT.IMPLIED.VOLATILTIY($C$3, K6, I6, $C$6)</f>
        <v>0.23645000000001079</v>
      </c>
      <c r="M6">
        <f>_xll.NJR.PUT.VALUE($C$3, $C$4, I6, $C$6, $D$11:$D$82)</f>
        <v>1.9213408279627892E-3</v>
      </c>
      <c r="N6">
        <f>_xll.BLACK.PUT.IMPLIED.VOLATILTIY($C$3, M6, I6, $C$6)</f>
        <v>0.20000000000000542</v>
      </c>
    </row>
    <row r="7" spans="2:14" x14ac:dyDescent="0.25">
      <c r="B7" s="2" t="s">
        <v>7</v>
      </c>
      <c r="C7">
        <f>C4*SQRT(C6)</f>
        <v>0.1</v>
      </c>
      <c r="D7" s="2" t="s">
        <v>11</v>
      </c>
      <c r="E7">
        <v>0</v>
      </c>
      <c r="F7">
        <v>0</v>
      </c>
      <c r="I7">
        <f t="shared" si="1"/>
        <v>74</v>
      </c>
      <c r="J7">
        <f t="shared" si="0"/>
        <v>0.23380000000000001</v>
      </c>
      <c r="K7">
        <f>_xll.BLACK.PUT.VALUE($C$3, J7, I7, $C$6)</f>
        <v>1.5875952468084265E-2</v>
      </c>
      <c r="L7">
        <f>_xll.BLACK.PUT.IMPLIED.VOLATILTIY($C$3, K7, I7, $C$6)</f>
        <v>0.23380000000000345</v>
      </c>
      <c r="M7">
        <f>_xll.NJR.PUT.VALUE($C$3, $C$4, I7, $C$6, $D$11:$D$82)</f>
        <v>3.1579703105587276E-3</v>
      </c>
      <c r="N7">
        <f>_xll.BLACK.PUT.IMPLIED.VOLATILTIY($C$3, M7, I7, $C$6)</f>
        <v>0.19999999999998058</v>
      </c>
    </row>
    <row r="8" spans="2:14" x14ac:dyDescent="0.25">
      <c r="D8" s="2" t="s">
        <v>12</v>
      </c>
      <c r="E8">
        <v>0.2</v>
      </c>
      <c r="F8">
        <v>-0.1</v>
      </c>
      <c r="I8">
        <f t="shared" si="1"/>
        <v>75</v>
      </c>
      <c r="J8">
        <f t="shared" si="0"/>
        <v>0.23125000000000001</v>
      </c>
      <c r="K8">
        <f>_xll.BLACK.PUT.VALUE($C$3, J8, I8, $C$6)</f>
        <v>2.0794355126656283E-2</v>
      </c>
      <c r="L8">
        <f>_xll.BLACK.PUT.IMPLIED.VOLATILTIY($C$3, K8, I8, $C$6)</f>
        <v>0.23125000000000193</v>
      </c>
      <c r="M8">
        <f>_xll.NJR.PUT.VALUE($C$3, $C$4, I8, $C$6, $D$11:$D$82)</f>
        <v>5.0742901084045444E-3</v>
      </c>
      <c r="N8">
        <f>_xll.BLACK.PUT.IMPLIED.VOLATILTIY($C$3, M8, I8, $C$6)</f>
        <v>0.1999999999999994</v>
      </c>
    </row>
    <row r="9" spans="2:14" x14ac:dyDescent="0.25">
      <c r="I9">
        <f t="shared" si="1"/>
        <v>76</v>
      </c>
      <c r="J9">
        <f t="shared" si="0"/>
        <v>0.2288</v>
      </c>
      <c r="K9">
        <f>_xll.BLACK.PUT.VALUE($C$3, J9, I9, $C$6)</f>
        <v>2.7182905582469941E-2</v>
      </c>
      <c r="L9">
        <f>_xll.BLACK.PUT.IMPLIED.VOLATILTIY($C$3, K9, I9, $C$6)</f>
        <v>0.22880000000000003</v>
      </c>
      <c r="M9">
        <f>_xll.NJR.PUT.VALUE($C$3, $C$4, I9, $C$6, $D$11:$D$82)</f>
        <v>7.9782380089920002E-3</v>
      </c>
      <c r="N9">
        <f>_xll.BLACK.PUT.IMPLIED.VOLATILTIY($C$3, M9, I9, $C$6)</f>
        <v>0.2000000000000014</v>
      </c>
    </row>
    <row r="10" spans="2:14" x14ac:dyDescent="0.25">
      <c r="C10" s="1" t="s">
        <v>8</v>
      </c>
      <c r="D10" s="1" t="s">
        <v>13</v>
      </c>
      <c r="I10">
        <f t="shared" si="1"/>
        <v>77</v>
      </c>
      <c r="J10">
        <f t="shared" si="0"/>
        <v>0.22645000000000001</v>
      </c>
      <c r="K10">
        <f>_xll.BLACK.PUT.VALUE($C$3, J10, I10, $C$6)</f>
        <v>3.5451484266681321E-2</v>
      </c>
      <c r="L10">
        <f>_xll.BLACK.PUT.IMPLIED.VOLATILTIY($C$3, K10, I10, $C$6)</f>
        <v>0.22645000000000379</v>
      </c>
      <c r="M10">
        <f>_xll.NJR.PUT.VALUE($C$3, $C$4, I10, $C$6, $D$11:$D$82)</f>
        <v>1.2285340239855724E-2</v>
      </c>
      <c r="N10">
        <f>_xll.BLACK.PUT.IMPLIED.VOLATILTIY($C$3, M10, I10, $C$6)</f>
        <v>0.20000000000000079</v>
      </c>
    </row>
    <row r="11" spans="2:14" x14ac:dyDescent="0.25">
      <c r="C11">
        <v>1</v>
      </c>
      <c r="D11">
        <v>0</v>
      </c>
      <c r="E11">
        <f>E7</f>
        <v>0</v>
      </c>
      <c r="F11">
        <f>F7</f>
        <v>0</v>
      </c>
      <c r="I11">
        <f t="shared" si="1"/>
        <v>78</v>
      </c>
      <c r="J11">
        <f t="shared" si="0"/>
        <v>0.22420000000000001</v>
      </c>
      <c r="K11">
        <f>_xll.BLACK.PUT.VALUE($C$3, J11, I11, $C$6)</f>
        <v>4.6110581041525434E-2</v>
      </c>
      <c r="L11">
        <f>_xll.BLACK.PUT.IMPLIED.VOLATILTIY($C$3, K11, I11, $C$6)</f>
        <v>0.22419999999999793</v>
      </c>
      <c r="M11">
        <f>_xll.NJR.PUT.VALUE($C$3, $C$4, I11, $C$6, $D$11:$D$82)</f>
        <v>1.8543180097094436E-2</v>
      </c>
      <c r="N11">
        <f>_xll.BLACK.PUT.IMPLIED.VOLATILTIY($C$3, M11, I11, $C$6)</f>
        <v>0.20000000000000182</v>
      </c>
    </row>
    <row r="12" spans="2:14" x14ac:dyDescent="0.25">
      <c r="C12">
        <v>2</v>
      </c>
      <c r="D12">
        <v>0</v>
      </c>
      <c r="E12">
        <f>E11*$E$8</f>
        <v>0</v>
      </c>
      <c r="F12">
        <f>F11*$F$8</f>
        <v>0</v>
      </c>
      <c r="I12">
        <f t="shared" si="1"/>
        <v>79</v>
      </c>
      <c r="J12">
        <f t="shared" si="0"/>
        <v>0.22205000000000003</v>
      </c>
      <c r="K12">
        <f>_xll.BLACK.PUT.VALUE($C$3, J12, I12, $C$6)</f>
        <v>5.9790386116423511E-2</v>
      </c>
      <c r="L12">
        <f>_xll.BLACK.PUT.IMPLIED.VOLATILTIY($C$3, K12, I12, $C$6)</f>
        <v>0.22205000000000369</v>
      </c>
      <c r="M12">
        <f>_xll.NJR.PUT.VALUE($C$3, $C$4, I12, $C$6, $D$11:$D$82)</f>
        <v>2.7456906561141192E-2</v>
      </c>
      <c r="N12">
        <f>_xll.BLACK.PUT.IMPLIED.VOLATILTIY($C$3, M12, I12, $C$6)</f>
        <v>0.20000000000000254</v>
      </c>
    </row>
    <row r="13" spans="2:14" x14ac:dyDescent="0.25">
      <c r="C13">
        <v>3</v>
      </c>
      <c r="D13">
        <f>SUM(E13:F13)</f>
        <v>0</v>
      </c>
      <c r="E13">
        <f t="shared" ref="E13:E76" si="2">E12*$E$8</f>
        <v>0</v>
      </c>
      <c r="F13">
        <f t="shared" ref="F13:F76" si="3">F12*$F$8</f>
        <v>0</v>
      </c>
      <c r="I13">
        <f t="shared" si="1"/>
        <v>80</v>
      </c>
      <c r="J13">
        <f t="shared" si="0"/>
        <v>0.22</v>
      </c>
      <c r="K13">
        <f>_xll.BLACK.PUT.VALUE($C$3, J13, I13, $C$6)</f>
        <v>7.7261399178540913E-2</v>
      </c>
      <c r="L13">
        <f>_xll.BLACK.PUT.IMPLIED.VOLATILTIY($C$3, K13, I13, $C$6)</f>
        <v>0.21999999999999714</v>
      </c>
      <c r="M13">
        <f>_xll.NJR.PUT.VALUE($C$3, $C$4, I13, $C$6, $D$11:$D$82)</f>
        <v>3.9914343421841858E-2</v>
      </c>
      <c r="N13">
        <f>_xll.BLACK.PUT.IMPLIED.VOLATILTIY($C$3, M13, I13, $C$6)</f>
        <v>0.19999999999999776</v>
      </c>
    </row>
    <row r="14" spans="2:14" x14ac:dyDescent="0.25">
      <c r="C14">
        <v>4</v>
      </c>
      <c r="D14">
        <f t="shared" ref="D14:D77" si="4">SUM(E14:F14)</f>
        <v>0</v>
      </c>
      <c r="E14">
        <f t="shared" si="2"/>
        <v>0</v>
      </c>
      <c r="F14">
        <f t="shared" si="3"/>
        <v>0</v>
      </c>
      <c r="I14">
        <f t="shared" si="1"/>
        <v>81</v>
      </c>
      <c r="J14">
        <f t="shared" si="0"/>
        <v>0.21805000000000002</v>
      </c>
      <c r="K14">
        <f>_xll.BLACK.PUT.VALUE($C$3, J14, I14, $C$6)</f>
        <v>9.9455882590065769E-2</v>
      </c>
      <c r="L14">
        <f>_xll.BLACK.PUT.IMPLIED.VOLATILTIY($C$3, K14, I14, $C$6)</f>
        <v>0.21805000000000099</v>
      </c>
      <c r="M14">
        <f>_xll.NJR.PUT.VALUE($C$3, $C$4, I14, $C$6, $D$11:$D$82)</f>
        <v>5.7008934088091934E-2</v>
      </c>
      <c r="N14">
        <f>_xll.BLACK.PUT.IMPLIED.VOLATILTIY($C$3, M14, I14, $C$6)</f>
        <v>0.20000000000000137</v>
      </c>
    </row>
    <row r="15" spans="2:14" x14ac:dyDescent="0.25">
      <c r="C15">
        <v>5</v>
      </c>
      <c r="D15">
        <f t="shared" si="4"/>
        <v>0</v>
      </c>
      <c r="E15">
        <f t="shared" si="2"/>
        <v>0</v>
      </c>
      <c r="F15">
        <f t="shared" si="3"/>
        <v>0</v>
      </c>
      <c r="I15">
        <f t="shared" si="1"/>
        <v>82</v>
      </c>
      <c r="J15">
        <f t="shared" si="0"/>
        <v>0.2162</v>
      </c>
      <c r="K15">
        <f>_xll.BLACK.PUT.VALUE($C$3, J15, I15, $C$6)</f>
        <v>0.12748916577187419</v>
      </c>
      <c r="L15">
        <f>_xll.BLACK.PUT.IMPLIED.VOLATILTIY($C$3, K15, I15, $C$6)</f>
        <v>0.21620000000000258</v>
      </c>
      <c r="M15">
        <f>_xll.NJR.PUT.VALUE($C$3, $C$4, I15, $C$6, $D$11:$D$82)</f>
        <v>8.0058534547874149E-2</v>
      </c>
      <c r="N15">
        <f>_xll.BLACK.PUT.IMPLIED.VOLATILTIY($C$3, M15, I15, $C$6)</f>
        <v>0.19999999999999701</v>
      </c>
    </row>
    <row r="16" spans="2:14" x14ac:dyDescent="0.25">
      <c r="C16">
        <v>6</v>
      </c>
      <c r="D16">
        <f t="shared" si="4"/>
        <v>0</v>
      </c>
      <c r="E16">
        <f t="shared" si="2"/>
        <v>0</v>
      </c>
      <c r="F16">
        <f t="shared" si="3"/>
        <v>0</v>
      </c>
      <c r="I16">
        <f t="shared" si="1"/>
        <v>83</v>
      </c>
      <c r="J16">
        <f t="shared" si="0"/>
        <v>0.21445</v>
      </c>
      <c r="K16">
        <f>_xll.BLACK.PUT.VALUE($C$3, J16, I16, $C$6)</f>
        <v>0.16267946340431116</v>
      </c>
      <c r="L16">
        <f>_xll.BLACK.PUT.IMPLIED.VOLATILTIY($C$3, K16, I16, $C$6)</f>
        <v>0.21445000000000183</v>
      </c>
      <c r="M16">
        <f>_xll.NJR.PUT.VALUE($C$3, $C$4, I16, $C$6, $D$11:$D$82)</f>
        <v>0.11061799019469065</v>
      </c>
      <c r="N16">
        <f>_xll.BLACK.PUT.IMPLIED.VOLATILTIY($C$3, M16, I16, $C$6)</f>
        <v>0.19999999999999779</v>
      </c>
    </row>
    <row r="17" spans="3:14" x14ac:dyDescent="0.25">
      <c r="C17">
        <v>7</v>
      </c>
      <c r="D17">
        <f t="shared" si="4"/>
        <v>0</v>
      </c>
      <c r="E17">
        <f t="shared" si="2"/>
        <v>0</v>
      </c>
      <c r="F17">
        <f t="shared" si="3"/>
        <v>0</v>
      </c>
      <c r="I17">
        <f t="shared" si="1"/>
        <v>84</v>
      </c>
      <c r="J17">
        <f t="shared" si="0"/>
        <v>0.21280000000000002</v>
      </c>
      <c r="K17">
        <f>_xll.BLACK.PUT.VALUE($C$3, J17, I17, $C$6)</f>
        <v>0.20656453126023777</v>
      </c>
      <c r="L17">
        <f>_xll.BLACK.PUT.IMPLIED.VOLATILTIY($C$3, K17, I17, $C$6)</f>
        <v>0.21279999999999749</v>
      </c>
      <c r="M17">
        <f>_xll.NJR.PUT.VALUE($C$3, $C$4, I17, $C$6, $D$11:$D$82)</f>
        <v>0.15048353300942452</v>
      </c>
      <c r="N17">
        <f>_xll.BLACK.PUT.IMPLIED.VOLATILTIY($C$3, M17, I17, $C$6)</f>
        <v>0.20000000000000046</v>
      </c>
    </row>
    <row r="18" spans="3:14" x14ac:dyDescent="0.25">
      <c r="C18">
        <v>8</v>
      </c>
      <c r="D18">
        <f t="shared" si="4"/>
        <v>0</v>
      </c>
      <c r="E18">
        <f t="shared" si="2"/>
        <v>0</v>
      </c>
      <c r="F18">
        <f t="shared" si="3"/>
        <v>0</v>
      </c>
      <c r="I18">
        <f t="shared" si="1"/>
        <v>85</v>
      </c>
      <c r="J18">
        <f t="shared" si="0"/>
        <v>0.21125000000000002</v>
      </c>
      <c r="K18">
        <f>_xll.BLACK.PUT.VALUE($C$3, J18, I18, $C$6)</f>
        <v>0.26091319393159473</v>
      </c>
      <c r="L18">
        <f>_xll.BLACK.PUT.IMPLIED.VOLATILTIY($C$3, K18, I18, $C$6)</f>
        <v>0.21124999999999844</v>
      </c>
      <c r="M18">
        <f>_xll.NJR.PUT.VALUE($C$3, $C$4, I18, $C$6, $D$11:$D$82)</f>
        <v>0.20168732797264965</v>
      </c>
      <c r="N18">
        <f>_xll.BLACK.PUT.IMPLIED.VOLATILTIY($C$3, M18, I18, $C$6)</f>
        <v>0.19999999999999946</v>
      </c>
    </row>
    <row r="19" spans="3:14" x14ac:dyDescent="0.25">
      <c r="C19">
        <v>9</v>
      </c>
      <c r="D19">
        <f t="shared" si="4"/>
        <v>0</v>
      </c>
      <c r="E19">
        <f t="shared" si="2"/>
        <v>0</v>
      </c>
      <c r="F19">
        <f t="shared" si="3"/>
        <v>0</v>
      </c>
      <c r="I19">
        <f t="shared" si="1"/>
        <v>86</v>
      </c>
      <c r="J19">
        <f t="shared" si="0"/>
        <v>0.20980000000000001</v>
      </c>
      <c r="K19">
        <f>_xll.BLACK.PUT.VALUE($C$3, J19, I19, $C$6)</f>
        <v>0.32772959185995809</v>
      </c>
      <c r="L19">
        <f>_xll.BLACK.PUT.IMPLIED.VOLATILTIY($C$3, K19, I19, $C$6)</f>
        <v>0.20979999999999943</v>
      </c>
      <c r="M19">
        <f>_xll.NJR.PUT.VALUE($C$3, $C$4, I19, $C$6, $D$11:$D$82)</f>
        <v>0.26648097458621312</v>
      </c>
      <c r="N19">
        <f>_xll.BLACK.PUT.IMPLIED.VOLATILTIY($C$3, M19, I19, $C$6)</f>
        <v>0.19999999999999987</v>
      </c>
    </row>
    <row r="20" spans="3:14" x14ac:dyDescent="0.25">
      <c r="C20">
        <v>10</v>
      </c>
      <c r="D20">
        <f t="shared" si="4"/>
        <v>0</v>
      </c>
      <c r="E20">
        <f t="shared" si="2"/>
        <v>0</v>
      </c>
      <c r="F20">
        <f t="shared" si="3"/>
        <v>0</v>
      </c>
      <c r="I20">
        <f t="shared" si="1"/>
        <v>87</v>
      </c>
      <c r="J20">
        <f t="shared" si="0"/>
        <v>0.20845000000000002</v>
      </c>
      <c r="K20">
        <f>_xll.BLACK.PUT.VALUE($C$3, J20, I20, $C$6)</f>
        <v>0.4092479690188302</v>
      </c>
      <c r="L20">
        <f>_xll.BLACK.PUT.IMPLIED.VOLATILTIY($C$3, K20, I20, $C$6)</f>
        <v>0.20844999999999833</v>
      </c>
      <c r="M20">
        <f>_xll.NJR.PUT.VALUE($C$3, $C$4, I20, $C$6, $D$11:$D$82)</f>
        <v>0.34730740212792988</v>
      </c>
      <c r="N20">
        <f>_xll.BLACK.PUT.IMPLIED.VOLATILTIY($C$3, M20, I20, $C$6)</f>
        <v>0.19999999999999962</v>
      </c>
    </row>
    <row r="21" spans="3:14" x14ac:dyDescent="0.25">
      <c r="C21">
        <v>11</v>
      </c>
      <c r="D21">
        <f t="shared" si="4"/>
        <v>0</v>
      </c>
      <c r="E21">
        <f t="shared" si="2"/>
        <v>0</v>
      </c>
      <c r="F21">
        <f t="shared" si="3"/>
        <v>0</v>
      </c>
      <c r="I21">
        <f t="shared" si="1"/>
        <v>88</v>
      </c>
      <c r="J21">
        <f t="shared" si="0"/>
        <v>0.20720000000000002</v>
      </c>
      <c r="K21">
        <f>_xll.BLACK.PUT.VALUE($C$3, J21, I21, $C$6)</f>
        <v>0.50791601180612744</v>
      </c>
      <c r="L21">
        <f>_xll.BLACK.PUT.IMPLIED.VOLATILTIY($C$3, K21, I21, $C$6)</f>
        <v>0.20719999999999944</v>
      </c>
      <c r="M21">
        <f>_xll.NJR.PUT.VALUE($C$3, $C$4, I21, $C$6, $D$11:$D$82)</f>
        <v>0.44676133725329592</v>
      </c>
      <c r="N21">
        <f>_xll.BLACK.PUT.IMPLIED.VOLATILTIY($C$3, M21, I21, $C$6)</f>
        <v>0.20000000000000023</v>
      </c>
    </row>
    <row r="22" spans="3:14" x14ac:dyDescent="0.25">
      <c r="C22">
        <v>12</v>
      </c>
      <c r="D22">
        <f t="shared" si="4"/>
        <v>0</v>
      </c>
      <c r="E22">
        <f t="shared" si="2"/>
        <v>0</v>
      </c>
      <c r="F22">
        <f t="shared" si="3"/>
        <v>0</v>
      </c>
      <c r="I22">
        <f t="shared" si="1"/>
        <v>89</v>
      </c>
      <c r="J22">
        <f t="shared" si="0"/>
        <v>0.20605000000000001</v>
      </c>
      <c r="K22">
        <f>_xll.BLACK.PUT.VALUE($C$3, J22, I22, $C$6)</f>
        <v>0.62636519443287497</v>
      </c>
      <c r="L22">
        <f>_xll.BLACK.PUT.IMPLIED.VOLATILTIY($C$3, K22, I22, $C$6)</f>
        <v>0.20604999999999993</v>
      </c>
      <c r="M22">
        <f>_xll.NJR.PUT.VALUE($C$3, $C$4, I22, $C$6, $D$11:$D$82)</f>
        <v>0.56753930674006803</v>
      </c>
      <c r="N22">
        <f>_xll.BLACK.PUT.IMPLIED.VOLATILTIY($C$3, M22, I22, $C$6)</f>
        <v>0.2</v>
      </c>
    </row>
    <row r="23" spans="3:14" x14ac:dyDescent="0.25">
      <c r="C23">
        <v>13</v>
      </c>
      <c r="D23">
        <f t="shared" si="4"/>
        <v>0</v>
      </c>
      <c r="E23">
        <f t="shared" si="2"/>
        <v>0</v>
      </c>
      <c r="F23">
        <f t="shared" si="3"/>
        <v>0</v>
      </c>
      <c r="I23">
        <f t="shared" si="1"/>
        <v>90</v>
      </c>
      <c r="J23">
        <f t="shared" si="0"/>
        <v>0.20500000000000002</v>
      </c>
      <c r="K23">
        <f>_xll.BLACK.PUT.VALUE($C$3, J23, I23, $C$6)</f>
        <v>0.76736730078217974</v>
      </c>
      <c r="L23">
        <f>_xll.BLACK.PUT.IMPLIED.VOLATILTIY($C$3, K23, I23, $C$6)</f>
        <v>0.20499999999999916</v>
      </c>
      <c r="M23">
        <f>_xll.NJR.PUT.VALUE($C$3, $C$4, I23, $C$6, $D$11:$D$82)</f>
        <v>0.71238089607366639</v>
      </c>
      <c r="N23">
        <f>_xll.BLACK.PUT.IMPLIED.VOLATILTIY($C$3, M23, I23, $C$6)</f>
        <v>0.19999999999999998</v>
      </c>
    </row>
    <row r="24" spans="3:14" x14ac:dyDescent="0.25">
      <c r="C24">
        <v>14</v>
      </c>
      <c r="D24">
        <f t="shared" si="4"/>
        <v>0</v>
      </c>
      <c r="E24">
        <f t="shared" si="2"/>
        <v>0</v>
      </c>
      <c r="F24">
        <f t="shared" si="3"/>
        <v>0</v>
      </c>
      <c r="I24">
        <f t="shared" si="1"/>
        <v>91</v>
      </c>
      <c r="J24">
        <f t="shared" si="0"/>
        <v>0.20405000000000001</v>
      </c>
      <c r="K24">
        <f>_xll.BLACK.PUT.VALUE($C$3, J24, I24, $C$6)</f>
        <v>0.93377725580458559</v>
      </c>
      <c r="L24">
        <f>_xll.BLACK.PUT.IMPLIED.VOLATILTIY($C$3, K24, I24, $C$6)</f>
        <v>0.20405000000000009</v>
      </c>
      <c r="M24">
        <f>_xll.NJR.PUT.VALUE($C$3, $C$4, I24, $C$6, $D$11:$D$82)</f>
        <v>0.88400364647703711</v>
      </c>
      <c r="N24">
        <f>_xll.BLACK.PUT.IMPLIED.VOLATILTIY($C$3, M24, I24, $C$6)</f>
        <v>0.20000000000000037</v>
      </c>
    </row>
    <row r="25" spans="3:14" x14ac:dyDescent="0.25">
      <c r="C25">
        <v>15</v>
      </c>
      <c r="D25">
        <f t="shared" si="4"/>
        <v>0</v>
      </c>
      <c r="E25">
        <f t="shared" si="2"/>
        <v>0</v>
      </c>
      <c r="F25">
        <f t="shared" si="3"/>
        <v>0</v>
      </c>
      <c r="I25">
        <f t="shared" si="1"/>
        <v>92</v>
      </c>
      <c r="J25">
        <f t="shared" si="0"/>
        <v>0.20320000000000002</v>
      </c>
      <c r="K25">
        <f>_xll.BLACK.PUT.VALUE($C$3, J25, I25, $C$6)</f>
        <v>1.1284635473656941</v>
      </c>
      <c r="L25">
        <f>_xll.BLACK.PUT.IMPLIED.VOLATILTIY($C$3, K25, I25, $C$6)</f>
        <v>0.20320000000000057</v>
      </c>
      <c r="M25">
        <f>_xll.NJR.PUT.VALUE($C$3, $C$4, I25, $C$6, $D$11:$D$82)</f>
        <v>1.0850344779622958</v>
      </c>
      <c r="N25">
        <f>_xll.BLACK.PUT.IMPLIED.VOLATILTIY($C$3, M25, I25, $C$6)</f>
        <v>0.20000000000000034</v>
      </c>
    </row>
    <row r="26" spans="3:14" x14ac:dyDescent="0.25">
      <c r="C26">
        <v>16</v>
      </c>
      <c r="D26">
        <f t="shared" si="4"/>
        <v>0</v>
      </c>
      <c r="E26">
        <f t="shared" si="2"/>
        <v>0</v>
      </c>
      <c r="F26">
        <f t="shared" si="3"/>
        <v>0</v>
      </c>
      <c r="I26">
        <f t="shared" si="1"/>
        <v>93</v>
      </c>
      <c r="J26">
        <f t="shared" si="0"/>
        <v>0.20245000000000002</v>
      </c>
      <c r="K26">
        <f>_xll.BLACK.PUT.VALUE($C$3, J26, I26, $C$6)</f>
        <v>1.3542287469073955</v>
      </c>
      <c r="L26">
        <f>_xll.BLACK.PUT.IMPLIED.VOLATILTIY($C$3, K26, I26, $C$6)</f>
        <v>0.20245000000000066</v>
      </c>
      <c r="M26">
        <f>_xll.NJR.PUT.VALUE($C$3, $C$4, I26, $C$6, $D$11:$D$82)</f>
        <v>1.3179408286409853</v>
      </c>
      <c r="N26">
        <f>_xll.BLACK.PUT.IMPLIED.VOLATILTIY($C$3, M26, I26, $C$6)</f>
        <v>0.19999999999999982</v>
      </c>
    </row>
    <row r="27" spans="3:14" x14ac:dyDescent="0.25">
      <c r="C27">
        <v>17</v>
      </c>
      <c r="D27">
        <f t="shared" si="4"/>
        <v>0</v>
      </c>
      <c r="E27">
        <f t="shared" si="2"/>
        <v>0</v>
      </c>
      <c r="F27">
        <f t="shared" si="3"/>
        <v>0</v>
      </c>
      <c r="I27">
        <f t="shared" si="1"/>
        <v>94</v>
      </c>
      <c r="J27">
        <f t="shared" si="0"/>
        <v>0.20180000000000001</v>
      </c>
      <c r="K27">
        <f>_xll.BLACK.PUT.VALUE($C$3, J27, I27, $C$6)</f>
        <v>1.6137238065434758</v>
      </c>
      <c r="L27">
        <f>_xll.BLACK.PUT.IMPLIED.VOLATILTIY($C$3, K27, I27, $C$6)</f>
        <v>0.20180000000000023</v>
      </c>
      <c r="M27">
        <f>_xll.NJR.PUT.VALUE($C$3, $C$4, I27, $C$6, $D$11:$D$82)</f>
        <v>1.5849647756893859</v>
      </c>
      <c r="N27">
        <f>_xll.BLACK.PUT.IMPLIED.VOLATILTIY($C$3, M27, I27, $C$6)</f>
        <v>0.19999999999999998</v>
      </c>
    </row>
    <row r="28" spans="3:14" x14ac:dyDescent="0.25">
      <c r="C28">
        <v>18</v>
      </c>
      <c r="D28">
        <f t="shared" si="4"/>
        <v>0</v>
      </c>
      <c r="E28">
        <f t="shared" si="2"/>
        <v>0</v>
      </c>
      <c r="F28">
        <f t="shared" si="3"/>
        <v>0</v>
      </c>
      <c r="I28">
        <f t="shared" si="1"/>
        <v>95</v>
      </c>
      <c r="J28">
        <f t="shared" si="0"/>
        <v>0.20125000000000001</v>
      </c>
      <c r="K28">
        <f>_xll.BLACK.PUT.VALUE($C$3, J28, I28, $C$6)</f>
        <v>1.9093607680808127</v>
      </c>
      <c r="L28">
        <f>_xll.BLACK.PUT.IMPLIED.VOLATILTIY($C$3, K28, I28, $C$6)</f>
        <v>0.20125000000000029</v>
      </c>
      <c r="M28">
        <f>_xll.NJR.PUT.VALUE($C$3, $C$4, I28, $C$6, $D$11:$D$82)</f>
        <v>1.8880632480607176</v>
      </c>
      <c r="N28">
        <f>_xll.BLACK.PUT.IMPLIED.VOLATILTIY($C$3, M28, I28, $C$6)</f>
        <v>0.1999999999999991</v>
      </c>
    </row>
    <row r="29" spans="3:14" x14ac:dyDescent="0.25">
      <c r="C29">
        <v>19</v>
      </c>
      <c r="D29">
        <f t="shared" si="4"/>
        <v>0</v>
      </c>
      <c r="E29">
        <f t="shared" si="2"/>
        <v>0</v>
      </c>
      <c r="F29">
        <f t="shared" si="3"/>
        <v>0</v>
      </c>
      <c r="I29">
        <f t="shared" si="1"/>
        <v>96</v>
      </c>
      <c r="J29">
        <f t="shared" si="0"/>
        <v>0.20080000000000001</v>
      </c>
      <c r="K29">
        <f>_xll.BLACK.PUT.VALUE($C$3, J29, I29, $C$6)</f>
        <v>2.24322912071014</v>
      </c>
      <c r="L29">
        <f>_xll.BLACK.PUT.IMPLIED.VOLATILTIY($C$3, K29, I29, $C$6)</f>
        <v>0.20079999999999965</v>
      </c>
      <c r="M29">
        <f>_xll.NJR.PUT.VALUE($C$3, $C$4, I29, $C$6, $D$11:$D$82)</f>
        <v>2.2288570738163145</v>
      </c>
      <c r="N29">
        <f>_xll.BLACK.PUT.IMPLIED.VOLATILTIY($C$3, M29, I29, $C$6)</f>
        <v>0.20000000000000051</v>
      </c>
    </row>
    <row r="30" spans="3:14" x14ac:dyDescent="0.25">
      <c r="C30">
        <v>20</v>
      </c>
      <c r="D30">
        <f t="shared" si="4"/>
        <v>0</v>
      </c>
      <c r="E30">
        <f t="shared" si="2"/>
        <v>0</v>
      </c>
      <c r="F30">
        <f t="shared" si="3"/>
        <v>0</v>
      </c>
      <c r="I30">
        <f t="shared" si="1"/>
        <v>97</v>
      </c>
      <c r="J30">
        <f t="shared" si="0"/>
        <v>0.20045000000000002</v>
      </c>
      <c r="K30">
        <f>_xll.BLACK.PUT.VALUE($C$3, J30, I30, $C$6)</f>
        <v>2.6170211770733474</v>
      </c>
      <c r="L30">
        <f>_xll.BLACK.PUT.IMPLIED.VOLATILTIY($C$3, K30, I30, $C$6)</f>
        <v>0.20045000000000054</v>
      </c>
      <c r="M30">
        <f>_xll.NJR.PUT.VALUE($C$3, $C$4, I30, $C$6, $D$11:$D$82)</f>
        <v>2.6085910627585704</v>
      </c>
      <c r="N30">
        <f>_xll.BLACK.PUT.IMPLIED.VOLATILTIY($C$3, M30, I30, $C$6)</f>
        <v>0.19999999999999937</v>
      </c>
    </row>
    <row r="31" spans="3:14" x14ac:dyDescent="0.25">
      <c r="C31">
        <v>21</v>
      </c>
      <c r="D31">
        <f t="shared" si="4"/>
        <v>0</v>
      </c>
      <c r="E31">
        <f t="shared" si="2"/>
        <v>0</v>
      </c>
      <c r="F31">
        <f t="shared" si="3"/>
        <v>0</v>
      </c>
      <c r="I31">
        <f t="shared" ref="I31:I63" si="5">I30+1</f>
        <v>98</v>
      </c>
      <c r="J31">
        <f t="shared" si="0"/>
        <v>0.20020000000000002</v>
      </c>
      <c r="K31">
        <f>_xll.BLACK.PUT.VALUE($C$3, J31, I31, $C$6)</f>
        <v>3.0319714464450982</v>
      </c>
      <c r="L31">
        <f>_xll.BLACK.PUT.IMPLIED.VOLATILTIY($C$3, K31, I31, $C$6)</f>
        <v>0.2001999999999996</v>
      </c>
      <c r="M31">
        <f>_xll.NJR.PUT.VALUE($C$3, $C$4, I31, $C$6, $D$11:$D$82)</f>
        <v>3.0281066582734937</v>
      </c>
      <c r="N31">
        <f>_xll.BLACK.PUT.IMPLIED.VOLATILTIY($C$3, M31, I31, $C$6)</f>
        <v>0.20000000000000043</v>
      </c>
    </row>
    <row r="32" spans="3:14" x14ac:dyDescent="0.25">
      <c r="C32">
        <v>22</v>
      </c>
      <c r="D32">
        <f t="shared" si="4"/>
        <v>0</v>
      </c>
      <c r="E32">
        <f t="shared" si="2"/>
        <v>0</v>
      </c>
      <c r="F32">
        <f t="shared" si="3"/>
        <v>0</v>
      </c>
      <c r="I32">
        <f t="shared" si="5"/>
        <v>99</v>
      </c>
      <c r="J32">
        <f t="shared" si="0"/>
        <v>0.20005000000000001</v>
      </c>
      <c r="K32">
        <f>_xll.BLACK.PUT.VALUE($C$3, J32, I32, $C$6)</f>
        <v>3.4888140834302277</v>
      </c>
      <c r="L32">
        <f>_xll.BLACK.PUT.IMPLIED.VOLATILTIY($C$3, K32, I32, $C$6)</f>
        <v>0.20004999999999973</v>
      </c>
      <c r="M32">
        <f>_xll.NJR.PUT.VALUE($C$3, $C$4, I32, $C$6, $D$11:$D$82)</f>
        <v>3.4878279587501879</v>
      </c>
      <c r="N32">
        <f>_xll.BLACK.PUT.IMPLIED.VOLATILTIY($C$3, M32, I32, $C$6)</f>
        <v>0.20000000000000062</v>
      </c>
    </row>
    <row r="33" spans="3:14" x14ac:dyDescent="0.25">
      <c r="C33">
        <v>23</v>
      </c>
      <c r="D33">
        <f t="shared" si="4"/>
        <v>0</v>
      </c>
      <c r="E33">
        <f t="shared" si="2"/>
        <v>0</v>
      </c>
      <c r="F33">
        <f t="shared" si="3"/>
        <v>0</v>
      </c>
      <c r="I33">
        <f t="shared" si="5"/>
        <v>100</v>
      </c>
      <c r="J33">
        <f t="shared" si="0"/>
        <v>0.2</v>
      </c>
      <c r="K33">
        <f>_xll.BLACK.PUT.VALUE($C$3, J33, I33, $C$6)</f>
        <v>3.987761167674492</v>
      </c>
      <c r="L33">
        <f>_xll.BLACK.PUT.IMPLIED.VOLATILTIY($C$3, K33, I33, $C$6)</f>
        <v>0.19999999999999996</v>
      </c>
      <c r="M33">
        <f>_xll.NJR.PUT.VALUE($C$3, $C$4, I33, $C$6, $D$11:$D$82)</f>
        <v>3.9877611676744777</v>
      </c>
      <c r="N33">
        <f>_xll.BLACK.PUT.IMPLIED.VOLATILTIY($C$3, M33, I33, $C$6)</f>
        <v>0.19999999999999959</v>
      </c>
    </row>
    <row r="34" spans="3:14" x14ac:dyDescent="0.25">
      <c r="C34">
        <v>24</v>
      </c>
      <c r="D34">
        <f t="shared" si="4"/>
        <v>0</v>
      </c>
      <c r="E34">
        <f t="shared" si="2"/>
        <v>0</v>
      </c>
      <c r="F34">
        <f t="shared" si="3"/>
        <v>0</v>
      </c>
      <c r="I34">
        <f t="shared" si="5"/>
        <v>101</v>
      </c>
      <c r="J34">
        <f t="shared" si="0"/>
        <v>0.20005000000000001</v>
      </c>
      <c r="K34">
        <f>_xll.BLACK.PUT.VALUE($C$3, J34, I34, $C$6)</f>
        <v>4.5285029723603856</v>
      </c>
      <c r="L34">
        <f>_xll.BLACK.PUT.IMPLIED.VOLATILTIY($C$3, K34, I34, $C$6)</f>
        <v>0.20005000000000073</v>
      </c>
      <c r="M34">
        <f>_xll.NJR.PUT.VALUE($C$3, $C$4, I34, $C$6, $D$11:$D$82)</f>
        <v>4.5275068370385299</v>
      </c>
      <c r="N34">
        <f>_xll.BLACK.PUT.IMPLIED.VOLATILTIY($C$3, M34, I34, $C$6)</f>
        <v>0.19999999999999929</v>
      </c>
    </row>
    <row r="35" spans="3:14" x14ac:dyDescent="0.25">
      <c r="C35">
        <v>25</v>
      </c>
      <c r="D35">
        <f t="shared" si="4"/>
        <v>0</v>
      </c>
      <c r="E35">
        <f t="shared" si="2"/>
        <v>0</v>
      </c>
      <c r="F35">
        <f t="shared" si="3"/>
        <v>0</v>
      </c>
      <c r="I35">
        <f t="shared" si="5"/>
        <v>102</v>
      </c>
      <c r="J35">
        <f t="shared" si="0"/>
        <v>0.20020000000000002</v>
      </c>
      <c r="K35">
        <f>_xll.BLACK.PUT.VALUE($C$3, J35, I35, $C$6)</f>
        <v>5.1102296925960076</v>
      </c>
      <c r="L35">
        <f>_xll.BLACK.PUT.IMPLIED.VOLATILTIY($C$3, K35, I35, $C$6)</f>
        <v>0.20019999999999991</v>
      </c>
      <c r="M35">
        <f>_xll.NJR.PUT.VALUE($C$3, $C$4, I35, $C$6, $D$11:$D$82)</f>
        <v>5.1062836665495652</v>
      </c>
      <c r="N35">
        <f>_xll.BLACK.PUT.IMPLIED.VOLATILTIY($C$3, M35, I35, $C$6)</f>
        <v>0.2000000000000004</v>
      </c>
    </row>
    <row r="36" spans="3:14" x14ac:dyDescent="0.25">
      <c r="C36">
        <v>26</v>
      </c>
      <c r="D36">
        <f t="shared" si="4"/>
        <v>0</v>
      </c>
      <c r="E36">
        <f t="shared" si="2"/>
        <v>0</v>
      </c>
      <c r="F36">
        <f t="shared" si="3"/>
        <v>0</v>
      </c>
      <c r="I36">
        <f t="shared" si="5"/>
        <v>103</v>
      </c>
      <c r="J36">
        <f t="shared" si="0"/>
        <v>0.20045000000000002</v>
      </c>
      <c r="K36">
        <f>_xll.BLACK.PUT.VALUE($C$3, J36, I36, $C$6)</f>
        <v>5.7316725235231871</v>
      </c>
      <c r="L36">
        <f>_xll.BLACK.PUT.IMPLIED.VOLATILTIY($C$3, K36, I36, $C$6)</f>
        <v>0.20045000000000074</v>
      </c>
      <c r="M36">
        <f>_xll.NJR.PUT.VALUE($C$3, $C$4, I36, $C$6, $D$11:$D$82)</f>
        <v>5.7229621445706087</v>
      </c>
      <c r="N36">
        <f>_xll.BLACK.PUT.IMPLIED.VOLATILTIY($C$3, M36, I36, $C$6)</f>
        <v>0.19999999999999976</v>
      </c>
    </row>
    <row r="37" spans="3:14" x14ac:dyDescent="0.25">
      <c r="C37">
        <v>27</v>
      </c>
      <c r="D37">
        <f t="shared" si="4"/>
        <v>0</v>
      </c>
      <c r="E37">
        <f t="shared" si="2"/>
        <v>0</v>
      </c>
      <c r="F37">
        <f t="shared" si="3"/>
        <v>0</v>
      </c>
      <c r="I37">
        <f t="shared" si="5"/>
        <v>104</v>
      </c>
      <c r="J37">
        <f t="shared" si="0"/>
        <v>0.20080000000000001</v>
      </c>
      <c r="K37">
        <f>_xll.BLACK.PUT.VALUE($C$3, J37, I37, $C$6)</f>
        <v>6.3911606743223501</v>
      </c>
      <c r="L37">
        <f>_xll.BLACK.PUT.IMPLIED.VOLATILTIY($C$3, K37, I37, $C$6)</f>
        <v>0.20079999999999981</v>
      </c>
      <c r="M37">
        <f>_xll.NJR.PUT.VALUE($C$3, $C$4, I37, $C$6, $D$11:$D$82)</f>
        <v>6.376105985444056</v>
      </c>
      <c r="N37">
        <f>_xll.BLACK.PUT.IMPLIED.VOLATILTIY($C$3, M37, I37, $C$6)</f>
        <v>0.19999999999999896</v>
      </c>
    </row>
    <row r="38" spans="3:14" x14ac:dyDescent="0.25">
      <c r="C38">
        <v>28</v>
      </c>
      <c r="D38">
        <f t="shared" si="4"/>
        <v>0</v>
      </c>
      <c r="E38">
        <f t="shared" si="2"/>
        <v>0</v>
      </c>
      <c r="F38">
        <f t="shared" si="3"/>
        <v>0</v>
      </c>
      <c r="I38">
        <f t="shared" si="5"/>
        <v>105</v>
      </c>
      <c r="J38">
        <f t="shared" si="0"/>
        <v>0.20125000000000001</v>
      </c>
      <c r="K38">
        <f>_xll.BLACK.PUT.VALUE($C$3, J38, I38, $C$6)</f>
        <v>7.0866900033310714</v>
      </c>
      <c r="L38">
        <f>_xll.BLACK.PUT.IMPLIED.VOLATILTIY($C$3, K38, I38, $C$6)</f>
        <v>0.20125000000000012</v>
      </c>
      <c r="M38">
        <f>_xll.NJR.PUT.VALUE($C$3, $C$4, I38, $C$6, $D$11:$D$82)</f>
        <v>7.0640191378988249</v>
      </c>
      <c r="N38">
        <f>_xll.BLACK.PUT.IMPLIED.VOLATILTIY($C$3, M38, I38, $C$6)</f>
        <v>0.19999999999999968</v>
      </c>
    </row>
    <row r="39" spans="3:14" x14ac:dyDescent="0.25">
      <c r="C39">
        <v>29</v>
      </c>
      <c r="D39">
        <f t="shared" si="4"/>
        <v>0</v>
      </c>
      <c r="E39">
        <f t="shared" si="2"/>
        <v>0</v>
      </c>
      <c r="F39">
        <f t="shared" si="3"/>
        <v>0</v>
      </c>
      <c r="I39">
        <f t="shared" si="5"/>
        <v>106</v>
      </c>
      <c r="J39">
        <f t="shared" si="0"/>
        <v>0.20180000000000001</v>
      </c>
      <c r="K39">
        <f>_xll.BLACK.PUT.VALUE($C$3, J39, I39, $C$6)</f>
        <v>7.8159985239127678</v>
      </c>
      <c r="L39">
        <f>_xll.BLACK.PUT.IMPLIED.VOLATILTIY($C$3, K39, I39, $C$6)</f>
        <v>0.20179999999999987</v>
      </c>
      <c r="M39">
        <f>_xll.NJR.PUT.VALUE($C$3, $C$4, I39, $C$6, $D$11:$D$82)</f>
        <v>7.7847961044341929</v>
      </c>
      <c r="N39">
        <f>_xll.BLACK.PUT.IMPLIED.VOLATILTIY($C$3, M39, I39, $C$6)</f>
        <v>0.19999999999999998</v>
      </c>
    </row>
    <row r="40" spans="3:14" x14ac:dyDescent="0.25">
      <c r="C40">
        <v>30</v>
      </c>
      <c r="D40">
        <f t="shared" si="4"/>
        <v>0</v>
      </c>
      <c r="E40">
        <f t="shared" si="2"/>
        <v>0</v>
      </c>
      <c r="F40">
        <f t="shared" si="3"/>
        <v>0</v>
      </c>
      <c r="I40">
        <f t="shared" si="5"/>
        <v>107</v>
      </c>
      <c r="J40">
        <f t="shared" si="0"/>
        <v>0.20245000000000002</v>
      </c>
      <c r="K40">
        <f>_xll.BLACK.PUT.VALUE($C$3, J40, I40, $C$6)</f>
        <v>8.576644057740566</v>
      </c>
      <c r="L40">
        <f>_xll.BLACK.PUT.IMPLIED.VOLATILTIY($C$3, K40, I40, $C$6)</f>
        <v>0.20245000000000149</v>
      </c>
      <c r="M40">
        <f>_xll.NJR.PUT.VALUE($C$3, $C$4, I40, $C$6, $D$11:$D$82)</f>
        <v>8.5363734057617791</v>
      </c>
      <c r="N40">
        <f>_xll.BLACK.PUT.IMPLIED.VOLATILTIY($C$3, M40, I40, $C$6)</f>
        <v>0.20000000000000115</v>
      </c>
    </row>
    <row r="41" spans="3:14" x14ac:dyDescent="0.25">
      <c r="C41">
        <v>31</v>
      </c>
      <c r="D41">
        <f t="shared" si="4"/>
        <v>0</v>
      </c>
      <c r="E41">
        <f t="shared" si="2"/>
        <v>0</v>
      </c>
      <c r="F41">
        <f t="shared" si="3"/>
        <v>0</v>
      </c>
      <c r="I41">
        <f t="shared" si="5"/>
        <v>108</v>
      </c>
      <c r="J41">
        <f t="shared" si="0"/>
        <v>0.20320000000000002</v>
      </c>
      <c r="K41">
        <f>_xll.BLACK.PUT.VALUE($C$3, J41, I41, $C$6)</f>
        <v>9.3660797417638406</v>
      </c>
      <c r="L41">
        <f>_xll.BLACK.PUT.IMPLIED.VOLATILTIY($C$3, K41, I41, $C$6)</f>
        <v>0.20320000000000174</v>
      </c>
      <c r="M41">
        <f>_xll.NJR.PUT.VALUE($C$3, $C$4, I41, $C$6, $D$11:$D$82)</f>
        <v>9.3165802243033653</v>
      </c>
      <c r="N41">
        <f>_xll.BLACK.PUT.IMPLIED.VOLATILTIY($C$3, M41, I41, $C$6)</f>
        <v>0.19999999999999973</v>
      </c>
    </row>
    <row r="42" spans="3:14" x14ac:dyDescent="0.25">
      <c r="C42">
        <v>32</v>
      </c>
      <c r="D42">
        <f t="shared" si="4"/>
        <v>0</v>
      </c>
      <c r="E42">
        <f t="shared" si="2"/>
        <v>0</v>
      </c>
      <c r="F42">
        <f t="shared" si="3"/>
        <v>0</v>
      </c>
      <c r="I42">
        <f t="shared" si="5"/>
        <v>109</v>
      </c>
      <c r="J42">
        <f t="shared" si="0"/>
        <v>0.20405000000000001</v>
      </c>
      <c r="K42">
        <f>_xll.BLACK.PUT.VALUE($C$3, J42, I42, $C$6)</f>
        <v>10.181723826524973</v>
      </c>
      <c r="L42">
        <f>_xll.BLACK.PUT.IMPLIED.VOLATILTIY($C$3, K42, I42, $C$6)</f>
        <v>0.20404999999999979</v>
      </c>
      <c r="M42">
        <f>_xll.NJR.PUT.VALUE($C$3, $C$4, I42, $C$6, $D$11:$D$82)</f>
        <v>10.123186539019301</v>
      </c>
      <c r="N42">
        <f>_xll.BLACK.PUT.IMPLIED.VOLATILTIY($C$3, M42, I42, $C$6)</f>
        <v>0.20000000000000034</v>
      </c>
    </row>
    <row r="43" spans="3:14" x14ac:dyDescent="0.25">
      <c r="C43">
        <v>33</v>
      </c>
      <c r="D43">
        <f t="shared" si="4"/>
        <v>0</v>
      </c>
      <c r="E43">
        <f t="shared" si="2"/>
        <v>0</v>
      </c>
      <c r="F43">
        <f t="shared" si="3"/>
        <v>0</v>
      </c>
      <c r="I43">
        <f t="shared" si="5"/>
        <v>110</v>
      </c>
      <c r="J43">
        <f t="shared" si="0"/>
        <v>0.20500000000000002</v>
      </c>
      <c r="K43">
        <f>_xll.BLACK.PUT.VALUE($C$3, J43, I43, $C$6)</f>
        <v>11.021021115678607</v>
      </c>
      <c r="L43">
        <f>_xll.BLACK.PUT.IMPLIED.VOLATILTIY($C$3, K43, I43, $C$6)</f>
        <v>0.20499999999999871</v>
      </c>
      <c r="M43">
        <f>_xll.NJR.PUT.VALUE($C$3, $C$4, I43, $C$6, $D$11:$D$82)</f>
        <v>10.953947391857241</v>
      </c>
      <c r="N43">
        <f>_xll.BLACK.PUT.IMPLIED.VOLATILTIY($C$3, M43, I43, $C$6)</f>
        <v>0.20000000000000109</v>
      </c>
    </row>
    <row r="44" spans="3:14" x14ac:dyDescent="0.25">
      <c r="C44">
        <v>34</v>
      </c>
      <c r="D44">
        <f t="shared" si="4"/>
        <v>0</v>
      </c>
      <c r="E44">
        <f t="shared" si="2"/>
        <v>0</v>
      </c>
      <c r="F44">
        <f t="shared" si="3"/>
        <v>0</v>
      </c>
      <c r="I44">
        <f t="shared" si="5"/>
        <v>111</v>
      </c>
      <c r="J44">
        <f t="shared" si="0"/>
        <v>0.20605000000000001</v>
      </c>
      <c r="K44">
        <f>_xll.BLACK.PUT.VALUE($C$3, J44, I44, $C$6)</f>
        <v>11.881494368442759</v>
      </c>
      <c r="L44">
        <f>_xll.BLACK.PUT.IMPLIED.VOLATILTIY($C$3, K44, I44, $C$6)</f>
        <v>0.20605000000000029</v>
      </c>
      <c r="M44">
        <f>_xll.NJR.PUT.VALUE($C$3, $C$4, I44, $C$6, $D$11:$D$82)</f>
        <v>11.806642276452763</v>
      </c>
      <c r="N44">
        <f>_xll.BLACK.PUT.IMPLIED.VOLATILTIY($C$3, M44, I44, $C$6)</f>
        <v>0.19999999999999885</v>
      </c>
    </row>
    <row r="45" spans="3:14" x14ac:dyDescent="0.25">
      <c r="C45">
        <v>35</v>
      </c>
      <c r="D45">
        <f t="shared" si="4"/>
        <v>0</v>
      </c>
      <c r="E45">
        <f t="shared" si="2"/>
        <v>0</v>
      </c>
      <c r="F45">
        <f t="shared" si="3"/>
        <v>0</v>
      </c>
      <c r="I45">
        <f t="shared" si="5"/>
        <v>112</v>
      </c>
      <c r="J45">
        <f t="shared" si="0"/>
        <v>0.20720000000000002</v>
      </c>
      <c r="K45">
        <f>_xll.BLACK.PUT.VALUE($C$3, J45, I45, $C$6)</f>
        <v>12.760784913377492</v>
      </c>
      <c r="L45">
        <f>_xll.BLACK.PUT.IMPLIED.VOLATILTIY($C$3, K45, I45, $C$6)</f>
        <v>0.20720000000000199</v>
      </c>
      <c r="M45">
        <f>_xll.NJR.PUT.VALUE($C$3, $C$4, I45, $C$6, $D$11:$D$82)</f>
        <v>12.679108988059127</v>
      </c>
      <c r="N45">
        <f>_xll.BLACK.PUT.IMPLIED.VOLATILTIY($C$3, M45, I45, $C$6)</f>
        <v>0.19999999999999873</v>
      </c>
    </row>
    <row r="46" spans="3:14" x14ac:dyDescent="0.25">
      <c r="C46">
        <v>36</v>
      </c>
      <c r="D46">
        <f t="shared" si="4"/>
        <v>0</v>
      </c>
      <c r="E46">
        <f t="shared" si="2"/>
        <v>0</v>
      </c>
      <c r="F46">
        <f t="shared" si="3"/>
        <v>0</v>
      </c>
      <c r="I46">
        <f t="shared" si="5"/>
        <v>113</v>
      </c>
      <c r="J46">
        <f t="shared" si="0"/>
        <v>0.20845000000000002</v>
      </c>
      <c r="K46">
        <f>_xll.BLACK.PUT.VALUE($C$3, J46, I46, $C$6)</f>
        <v>13.65668252507335</v>
      </c>
      <c r="L46">
        <f>_xll.BLACK.PUT.IMPLIED.VOLATILTIY($C$3, K46, I46, $C$6)</f>
        <v>0.20845000000000036</v>
      </c>
      <c r="M46">
        <f>_xll.NJR.PUT.VALUE($C$3, $C$4, I46, $C$6, $D$11:$D$82)</f>
        <v>13.569271600088314</v>
      </c>
      <c r="N46">
        <f>_xll.BLACK.PUT.IMPLIED.VOLATILTIY($C$3, M46, I46, $C$6)</f>
        <v>0.2</v>
      </c>
    </row>
    <row r="47" spans="3:14" x14ac:dyDescent="0.25">
      <c r="C47">
        <v>37</v>
      </c>
      <c r="D47">
        <f t="shared" si="4"/>
        <v>0</v>
      </c>
      <c r="E47">
        <f t="shared" si="2"/>
        <v>0</v>
      </c>
      <c r="F47">
        <f t="shared" si="3"/>
        <v>0</v>
      </c>
      <c r="I47">
        <f t="shared" si="5"/>
        <v>114</v>
      </c>
      <c r="J47">
        <f t="shared" si="0"/>
        <v>0.20980000000000001</v>
      </c>
      <c r="K47">
        <f>_xll.BLACK.PUT.VALUE($C$3, J47, I47, $C$6)</f>
        <v>14.567145247512812</v>
      </c>
      <c r="L47">
        <f>_xll.BLACK.PUT.IMPLIED.VOLATILTIY($C$3, K47, I47, $C$6)</f>
        <v>0.20980000000000018</v>
      </c>
      <c r="M47">
        <f>_xll.NJR.PUT.VALUE($C$3, $C$4, I47, $C$6, $D$11:$D$82)</f>
        <v>14.47516252219144</v>
      </c>
      <c r="N47">
        <f>_xll.BLACK.PUT.IMPLIED.VOLATILTIY($C$3, M47, I47, $C$6)</f>
        <v>0.2</v>
      </c>
    </row>
    <row r="48" spans="3:14" x14ac:dyDescent="0.25">
      <c r="C48">
        <v>38</v>
      </c>
      <c r="D48">
        <f t="shared" si="4"/>
        <v>0</v>
      </c>
      <c r="E48">
        <f t="shared" si="2"/>
        <v>0</v>
      </c>
      <c r="F48">
        <f t="shared" si="3"/>
        <v>0</v>
      </c>
      <c r="I48">
        <f t="shared" si="5"/>
        <v>115</v>
      </c>
      <c r="J48">
        <f t="shared" si="0"/>
        <v>0.21125000000000002</v>
      </c>
      <c r="K48">
        <f>_xll.BLACK.PUT.VALUE($C$3, J48, I48, $C$6)</f>
        <v>15.490310290952266</v>
      </c>
      <c r="L48">
        <f>_xll.BLACK.PUT.IMPLIED.VOLATILTIY($C$3, K48, I48, $C$6)</f>
        <v>0.21125000000000058</v>
      </c>
      <c r="M48">
        <f>_xll.NJR.PUT.VALUE($C$3, $C$4, I48, $C$6, $D$11:$D$82)</f>
        <v>15.394938837716381</v>
      </c>
      <c r="N48">
        <f>_xll.BLACK.PUT.IMPLIED.VOLATILTIY($C$3, M48, I48, $C$6)</f>
        <v>0.19999999999999823</v>
      </c>
    </row>
    <row r="49" spans="3:14" x14ac:dyDescent="0.25">
      <c r="C49">
        <v>39</v>
      </c>
      <c r="D49">
        <f t="shared" si="4"/>
        <v>0</v>
      </c>
      <c r="E49">
        <f t="shared" si="2"/>
        <v>0</v>
      </c>
      <c r="F49">
        <f t="shared" si="3"/>
        <v>0</v>
      </c>
      <c r="I49">
        <f t="shared" si="5"/>
        <v>116</v>
      </c>
      <c r="J49">
        <f t="shared" si="0"/>
        <v>0.21280000000000002</v>
      </c>
      <c r="K49">
        <f>_xll.BLACK.PUT.VALUE($C$3, J49, I49, $C$6)</f>
        <v>16.424497389330099</v>
      </c>
      <c r="L49">
        <f>_xll.BLACK.PUT.IMPLIED.VOLATILTIY($C$3, K49, I49, $C$6)</f>
        <v>0.21280000000000174</v>
      </c>
      <c r="M49">
        <f>_xll.NJR.PUT.VALUE($C$3, $C$4, I49, $C$6, $D$11:$D$82)</f>
        <v>16.326893309710854</v>
      </c>
      <c r="N49">
        <f>_xll.BLACK.PUT.IMPLIED.VOLATILTIY($C$3, M49, I49, $C$6)</f>
        <v>0.2</v>
      </c>
    </row>
    <row r="50" spans="3:14" x14ac:dyDescent="0.25">
      <c r="C50">
        <v>40</v>
      </c>
      <c r="D50">
        <f t="shared" si="4"/>
        <v>0</v>
      </c>
      <c r="E50">
        <f t="shared" si="2"/>
        <v>0</v>
      </c>
      <c r="F50">
        <f t="shared" si="3"/>
        <v>0</v>
      </c>
      <c r="I50">
        <f t="shared" si="5"/>
        <v>117</v>
      </c>
      <c r="J50">
        <f t="shared" si="0"/>
        <v>0.21445</v>
      </c>
      <c r="K50">
        <f>_xll.BLACK.PUT.VALUE($C$3, J50, I50, $C$6)</f>
        <v>17.368206105747277</v>
      </c>
      <c r="L50">
        <f>_xll.BLACK.PUT.IMPLIED.VOLATILTIY($C$3, K50, I50, $C$6)</f>
        <v>0.21445000000000008</v>
      </c>
      <c r="M50">
        <f>_xll.NJR.PUT.VALUE($C$3, $C$4, I50, $C$6, $D$11:$D$82)</f>
        <v>17.269460583629083</v>
      </c>
      <c r="N50">
        <f>_xll.BLACK.PUT.IMPLIED.VOLATILTIY($C$3, M50, I50, $C$6)</f>
        <v>0.19999999999999776</v>
      </c>
    </row>
    <row r="51" spans="3:14" x14ac:dyDescent="0.25">
      <c r="C51">
        <v>41</v>
      </c>
      <c r="D51">
        <f t="shared" si="4"/>
        <v>0</v>
      </c>
      <c r="E51">
        <f t="shared" si="2"/>
        <v>0</v>
      </c>
      <c r="F51">
        <f t="shared" si="3"/>
        <v>0</v>
      </c>
      <c r="I51">
        <f t="shared" si="5"/>
        <v>118</v>
      </c>
      <c r="J51">
        <f t="shared" si="0"/>
        <v>0.2162</v>
      </c>
      <c r="K51">
        <f>_xll.BLACK.PUT.VALUE($C$3, J51, I51, $C$6)</f>
        <v>18.320108547488431</v>
      </c>
      <c r="L51">
        <f>_xll.BLACK.PUT.IMPLIED.VOLATILTIY($C$3, K51, I51, $C$6)</f>
        <v>0.21619999999999787</v>
      </c>
      <c r="M51">
        <f>_xll.NJR.PUT.VALUE($C$3, $C$4, I51, $C$6, $D$11:$D$82)</f>
        <v>18.221219204170353</v>
      </c>
      <c r="N51">
        <f>_xll.BLACK.PUT.IMPLIED.VOLATILTIY($C$3, M51, I51, $C$6)</f>
        <v>0.2</v>
      </c>
    </row>
    <row r="52" spans="3:14" x14ac:dyDescent="0.25">
      <c r="C52">
        <v>42</v>
      </c>
      <c r="D52">
        <f t="shared" si="4"/>
        <v>0</v>
      </c>
      <c r="E52">
        <f t="shared" si="2"/>
        <v>0</v>
      </c>
      <c r="F52">
        <f t="shared" si="3"/>
        <v>0</v>
      </c>
      <c r="I52">
        <f t="shared" si="5"/>
        <v>119</v>
      </c>
      <c r="J52">
        <f t="shared" si="0"/>
        <v>0.21805000000000002</v>
      </c>
      <c r="K52">
        <f>_xll.BLACK.PUT.VALUE($C$3, J52, I52, $C$6)</f>
        <v>19.279038835498113</v>
      </c>
      <c r="L52">
        <f>_xll.BLACK.PUT.IMPLIED.VOLATILTIY($C$3, K52, I52, $C$6)</f>
        <v>0.21804999999999561</v>
      </c>
      <c r="M52">
        <f>_xll.NJR.PUT.VALUE($C$3, $C$4, I52, $C$6, $D$11:$D$82)</f>
        <v>19.180890108309015</v>
      </c>
      <c r="N52">
        <f>_xll.BLACK.PUT.IMPLIED.VOLATILTIY($C$3, M52, I52, $C$6)</f>
        <v>0.2</v>
      </c>
    </row>
    <row r="53" spans="3:14" x14ac:dyDescent="0.25">
      <c r="C53">
        <v>43</v>
      </c>
      <c r="D53">
        <f t="shared" si="4"/>
        <v>0</v>
      </c>
      <c r="E53">
        <f t="shared" si="2"/>
        <v>0</v>
      </c>
      <c r="F53">
        <f t="shared" si="3"/>
        <v>0</v>
      </c>
      <c r="I53">
        <f t="shared" si="5"/>
        <v>120</v>
      </c>
      <c r="J53">
        <f t="shared" si="0"/>
        <v>0.22</v>
      </c>
      <c r="K53">
        <f>_xll.BLACK.PUT.VALUE($C$3, J53, I53, $C$6)</f>
        <v>20.243980500536509</v>
      </c>
      <c r="L53">
        <f>_xll.BLACK.PUT.IMPLIED.VOLATILTIY($C$3, K53, I53, $C$6)</f>
        <v>0.22000000000000663</v>
      </c>
      <c r="M53">
        <f>_xll.NJR.PUT.VALUE($C$3, $C$4, I53, $C$6, $D$11:$D$82)</f>
        <v>20.14733226325697</v>
      </c>
      <c r="N53">
        <f>_xll.BLACK.PUT.IMPLIED.VOLATILTIY($C$3, M53, I53, $C$6)</f>
        <v>0.2</v>
      </c>
    </row>
    <row r="54" spans="3:14" x14ac:dyDescent="0.25">
      <c r="C54">
        <v>44</v>
      </c>
      <c r="D54">
        <f t="shared" si="4"/>
        <v>0</v>
      </c>
      <c r="E54">
        <f t="shared" si="2"/>
        <v>0</v>
      </c>
      <c r="F54">
        <f t="shared" si="3"/>
        <v>0</v>
      </c>
      <c r="I54">
        <f t="shared" si="5"/>
        <v>121</v>
      </c>
      <c r="J54">
        <f t="shared" si="0"/>
        <v>0.22205000000000003</v>
      </c>
      <c r="K54">
        <f>_xll.BLACK.PUT.VALUE($C$3, J54, I54, $C$6)</f>
        <v>21.214052778760774</v>
      </c>
      <c r="L54">
        <f>_xll.BLACK.PUT.IMPLIED.VOLATILTIY($C$3, K54, I54, $C$6)</f>
        <v>0.22205000000000175</v>
      </c>
      <c r="M54">
        <f>_xll.NJR.PUT.VALUE($C$3, $C$4, I54, $C$6, $D$11:$D$82)</f>
        <v>21.119536094302731</v>
      </c>
      <c r="N54">
        <f>_xll.BLACK.PUT.IMPLIED.VOLATILTIY($C$3, M54, I54, $C$6)</f>
        <v>0.20000000000000401</v>
      </c>
    </row>
    <row r="55" spans="3:14" x14ac:dyDescent="0.25">
      <c r="C55">
        <v>45</v>
      </c>
      <c r="D55">
        <f t="shared" si="4"/>
        <v>0</v>
      </c>
      <c r="E55">
        <f t="shared" si="2"/>
        <v>0</v>
      </c>
      <c r="F55">
        <f t="shared" si="3"/>
        <v>0</v>
      </c>
      <c r="I55">
        <f t="shared" si="5"/>
        <v>122</v>
      </c>
      <c r="J55">
        <f t="shared" si="0"/>
        <v>0.22420000000000001</v>
      </c>
      <c r="K55">
        <f>_xll.BLACK.PUT.VALUE($C$3, J55, I55, $C$6)</f>
        <v>22.188496576049104</v>
      </c>
      <c r="L55">
        <f>_xll.BLACK.PUT.IMPLIED.VOLATILTIY($C$3, K55, I55, $C$6)</f>
        <v>0.22419999999999637</v>
      </c>
      <c r="M55">
        <f>_xll.NJR.PUT.VALUE($C$3, $C$4, I55, $C$6, $D$11:$D$82)</f>
        <v>22.096615300806519</v>
      </c>
      <c r="N55">
        <f>_xll.BLACK.PUT.IMPLIED.VOLATILTIY($C$3, M55, I55, $C$6)</f>
        <v>0.2</v>
      </c>
    </row>
    <row r="56" spans="3:14" x14ac:dyDescent="0.25">
      <c r="C56">
        <v>46</v>
      </c>
      <c r="D56">
        <f t="shared" si="4"/>
        <v>0</v>
      </c>
      <c r="E56">
        <f t="shared" si="2"/>
        <v>0</v>
      </c>
      <c r="F56">
        <f t="shared" si="3"/>
        <v>0</v>
      </c>
      <c r="I56">
        <f t="shared" si="5"/>
        <v>123</v>
      </c>
      <c r="J56">
        <f t="shared" si="0"/>
        <v>0.22645000000000001</v>
      </c>
      <c r="K56">
        <f>_xll.BLACK.PUT.VALUE($C$3, J56, I56, $C$6)</f>
        <v>23.166660679065942</v>
      </c>
      <c r="L56">
        <f>_xll.BLACK.PUT.IMPLIED.VOLATILTIY($C$3, K56, I56, $C$6)</f>
        <v>0.22645000000000137</v>
      </c>
      <c r="M56">
        <f>_xll.NJR.PUT.VALUE($C$3, $C$4, I56, $C$6, $D$11:$D$82)</f>
        <v>23.077797596311726</v>
      </c>
      <c r="N56">
        <f>_xll.BLACK.PUT.IMPLIED.VOLATILTIY($C$3, M56, I56, $C$6)</f>
        <v>0.19999999999998905</v>
      </c>
    </row>
    <row r="57" spans="3:14" x14ac:dyDescent="0.25">
      <c r="C57">
        <v>47</v>
      </c>
      <c r="D57">
        <f t="shared" si="4"/>
        <v>0</v>
      </c>
      <c r="E57">
        <f t="shared" si="2"/>
        <v>0</v>
      </c>
      <c r="F57">
        <f t="shared" si="3"/>
        <v>0</v>
      </c>
      <c r="I57">
        <f t="shared" si="5"/>
        <v>124</v>
      </c>
      <c r="J57">
        <f t="shared" si="0"/>
        <v>0.2288</v>
      </c>
      <c r="K57">
        <f>_xll.BLACK.PUT.VALUE($C$3, J57, I57, $C$6)</f>
        <v>24.147988621784293</v>
      </c>
      <c r="L57">
        <f>_xll.BLACK.PUT.IMPLIED.VOLATILTIY($C$3, K57, I57, $C$6)</f>
        <v>0.22880000000000533</v>
      </c>
      <c r="M57">
        <f>_xll.NJR.PUT.VALUE($C$3, $C$4, I57, $C$6, $D$11:$D$82)</f>
        <v>24.062414837222818</v>
      </c>
      <c r="N57">
        <f>_xll.BLACK.PUT.IMPLIED.VOLATILTIY($C$3, M57, I57, $C$6)</f>
        <v>0.2</v>
      </c>
    </row>
    <row r="58" spans="3:14" x14ac:dyDescent="0.25">
      <c r="C58">
        <v>48</v>
      </c>
      <c r="D58">
        <f t="shared" si="4"/>
        <v>0</v>
      </c>
      <c r="E58">
        <f t="shared" si="2"/>
        <v>0</v>
      </c>
      <c r="F58">
        <f t="shared" si="3"/>
        <v>0</v>
      </c>
      <c r="I58">
        <f t="shared" si="5"/>
        <v>125</v>
      </c>
      <c r="J58">
        <f t="shared" si="0"/>
        <v>0.23125000000000001</v>
      </c>
      <c r="K58">
        <f>_xll.BLACK.PUT.VALUE($C$3, J58, I58, $C$6)</f>
        <v>25.132006473804267</v>
      </c>
      <c r="L58">
        <f>_xll.BLACK.PUT.IMPLIED.VOLATILTIY($C$3, K58, I58, $C$6)</f>
        <v>0.23124999999999332</v>
      </c>
      <c r="M58">
        <f>_xll.NJR.PUT.VALUE($C$3, $C$4, I58, $C$6, $D$11:$D$82)</f>
        <v>25.049892929277306</v>
      </c>
      <c r="N58">
        <f>_xll.BLACK.PUT.IMPLIED.VOLATILTIY($C$3, M58, I58, $C$6)</f>
        <v>0.19999999999999232</v>
      </c>
    </row>
    <row r="59" spans="3:14" x14ac:dyDescent="0.25">
      <c r="C59">
        <v>49</v>
      </c>
      <c r="D59">
        <f t="shared" si="4"/>
        <v>0</v>
      </c>
      <c r="E59">
        <f t="shared" si="2"/>
        <v>0</v>
      </c>
      <c r="F59">
        <f t="shared" si="3"/>
        <v>0</v>
      </c>
      <c r="I59">
        <f t="shared" si="5"/>
        <v>126</v>
      </c>
      <c r="J59">
        <f t="shared" si="0"/>
        <v>0.23380000000000001</v>
      </c>
      <c r="K59">
        <f>_xll.BLACK.PUT.VALUE($C$3, J59, I59, $C$6)</f>
        <v>26.11831170243785</v>
      </c>
      <c r="L59">
        <f>_xll.BLACK.PUT.IMPLIED.VOLATILTIY($C$3, K59, I59, $C$6)</f>
        <v>0.2338000000000123</v>
      </c>
      <c r="M59">
        <f>_xll.NJR.PUT.VALUE($C$3, $C$4, I59, $C$6, $D$11:$D$82)</f>
        <v>26.039741826510522</v>
      </c>
      <c r="N59">
        <f>_xll.BLACK.PUT.IMPLIED.VOLATILTIY($C$3, M59, I59, $C$6)</f>
        <v>0.2</v>
      </c>
    </row>
    <row r="60" spans="3:14" x14ac:dyDescent="0.25">
      <c r="C60">
        <v>50</v>
      </c>
      <c r="D60">
        <f t="shared" si="4"/>
        <v>0</v>
      </c>
      <c r="E60">
        <f t="shared" si="2"/>
        <v>0</v>
      </c>
      <c r="F60">
        <f t="shared" si="3"/>
        <v>0</v>
      </c>
      <c r="I60">
        <f t="shared" si="5"/>
        <v>127</v>
      </c>
      <c r="J60">
        <f t="shared" si="0"/>
        <v>0.23645000000000002</v>
      </c>
      <c r="K60">
        <f>_xll.BLACK.PUT.VALUE($C$3, J60, I60, $C$6)</f>
        <v>27.106563172695573</v>
      </c>
      <c r="L60">
        <f>_xll.BLACK.PUT.IMPLIED.VOLATILTIY($C$3, K60, I60, $C$6)</f>
        <v>0.23644999999999566</v>
      </c>
      <c r="M60">
        <f>_xll.NJR.PUT.VALUE($C$3, $C$4, I60, $C$6, $D$11:$D$82)</f>
        <v>27.031545866893083</v>
      </c>
      <c r="N60">
        <f>_xll.BLACK.PUT.IMPLIED.VOLATILTIY($C$3, M60, I60, $C$6)</f>
        <v>0.20000000000001103</v>
      </c>
    </row>
    <row r="61" spans="3:14" x14ac:dyDescent="0.25">
      <c r="C61">
        <v>51</v>
      </c>
      <c r="D61">
        <f t="shared" si="4"/>
        <v>0</v>
      </c>
      <c r="E61">
        <f t="shared" si="2"/>
        <v>0</v>
      </c>
      <c r="F61">
        <f t="shared" si="3"/>
        <v>0</v>
      </c>
      <c r="I61">
        <f t="shared" si="5"/>
        <v>128</v>
      </c>
      <c r="J61">
        <f t="shared" si="0"/>
        <v>0.23920000000000002</v>
      </c>
      <c r="K61">
        <f>_xll.BLACK.PUT.VALUE($C$3, J61, I61, $C$6)</f>
        <v>28.096472285021932</v>
      </c>
      <c r="L61">
        <f>_xll.BLACK.PUT.IMPLIED.VOLATILTIY($C$3, K61, I61, $C$6)</f>
        <v>0.23919999999999225</v>
      </c>
      <c r="M61">
        <f>_xll.NJR.PUT.VALUE($C$3, $C$4, I61, $C$6, $D$11:$D$82)</f>
        <v>28.024954624625238</v>
      </c>
      <c r="N61">
        <f>_xll.BLACK.PUT.IMPLIED.VOLATILTIY($C$3, M61, I61, $C$6)</f>
        <v>0.2</v>
      </c>
    </row>
    <row r="62" spans="3:14" x14ac:dyDescent="0.25">
      <c r="C62">
        <v>52</v>
      </c>
      <c r="D62">
        <f t="shared" si="4"/>
        <v>0</v>
      </c>
      <c r="E62">
        <f t="shared" si="2"/>
        <v>0</v>
      </c>
      <c r="F62">
        <f t="shared" si="3"/>
        <v>0</v>
      </c>
      <c r="I62">
        <f t="shared" si="5"/>
        <v>129</v>
      </c>
      <c r="J62">
        <f t="shared" si="0"/>
        <v>0.24205000000000002</v>
      </c>
      <c r="K62">
        <f>_xll.BLACK.PUT.VALUE($C$3, J62, I62, $C$6)</f>
        <v>29.08779520615991</v>
      </c>
      <c r="L62">
        <f>_xll.BLACK.PUT.IMPLIED.VOLATILTIY($C$3, K62, I62, $C$6)</f>
        <v>0.24204999999999541</v>
      </c>
      <c r="M62">
        <f>_xll.NJR.PUT.VALUE($C$3, $C$4, I62, $C$6, $D$11:$D$82)</f>
        <v>29.01967440261366</v>
      </c>
      <c r="N62">
        <f>_xll.BLACK.PUT.IMPLIED.VOLATILTIY($C$3, M62, I62, $C$6)</f>
        <v>0.2</v>
      </c>
    </row>
    <row r="63" spans="3:14" x14ac:dyDescent="0.25">
      <c r="C63">
        <v>53</v>
      </c>
      <c r="D63">
        <f t="shared" si="4"/>
        <v>0</v>
      </c>
      <c r="E63">
        <f t="shared" si="2"/>
        <v>0</v>
      </c>
      <c r="F63">
        <f t="shared" si="3"/>
        <v>0</v>
      </c>
      <c r="I63">
        <f t="shared" si="5"/>
        <v>130</v>
      </c>
      <c r="J63">
        <f t="shared" si="0"/>
        <v>0.24500000000000002</v>
      </c>
      <c r="K63">
        <f>_xll.BLACK.PUT.VALUE($C$3, J63, I63, $C$6)</f>
        <v>30.080326120031955</v>
      </c>
      <c r="L63">
        <f>_xll.BLACK.PUT.IMPLIED.VOLATILTIY($C$3, K63, I63, $C$6)</f>
        <v>0.24500000000000732</v>
      </c>
      <c r="M63">
        <f>_xll.NJR.PUT.VALUE($C$3, $C$4, I63, $C$6, $D$11:$D$82)</f>
        <v>30.01546044060332</v>
      </c>
      <c r="N63">
        <f>_xll.BLACK.PUT.IMPLIED.VOLATILTIY($C$3, M63, I63, $C$6)</f>
        <v>0.2</v>
      </c>
    </row>
    <row r="64" spans="3:14" x14ac:dyDescent="0.25">
      <c r="C64">
        <v>54</v>
      </c>
      <c r="D64">
        <f t="shared" si="4"/>
        <v>0</v>
      </c>
      <c r="E64">
        <f t="shared" si="2"/>
        <v>0</v>
      </c>
      <c r="F64">
        <f t="shared" si="3"/>
        <v>0</v>
      </c>
    </row>
    <row r="65" spans="3:6" x14ac:dyDescent="0.25">
      <c r="C65">
        <v>55</v>
      </c>
      <c r="D65">
        <f t="shared" si="4"/>
        <v>0</v>
      </c>
      <c r="E65">
        <f t="shared" si="2"/>
        <v>0</v>
      </c>
      <c r="F65">
        <f t="shared" si="3"/>
        <v>0</v>
      </c>
    </row>
    <row r="66" spans="3:6" x14ac:dyDescent="0.25">
      <c r="C66">
        <v>56</v>
      </c>
      <c r="D66">
        <f t="shared" si="4"/>
        <v>0</v>
      </c>
      <c r="E66">
        <f t="shared" si="2"/>
        <v>0</v>
      </c>
      <c r="F66">
        <f t="shared" si="3"/>
        <v>0</v>
      </c>
    </row>
    <row r="67" spans="3:6" x14ac:dyDescent="0.25">
      <c r="C67">
        <v>57</v>
      </c>
      <c r="D67">
        <f t="shared" si="4"/>
        <v>0</v>
      </c>
      <c r="E67">
        <f t="shared" si="2"/>
        <v>0</v>
      </c>
      <c r="F67">
        <f t="shared" si="3"/>
        <v>0</v>
      </c>
    </row>
    <row r="68" spans="3:6" x14ac:dyDescent="0.25">
      <c r="C68">
        <v>58</v>
      </c>
      <c r="D68">
        <f t="shared" si="4"/>
        <v>0</v>
      </c>
      <c r="E68">
        <f t="shared" si="2"/>
        <v>0</v>
      </c>
      <c r="F68">
        <f t="shared" si="3"/>
        <v>0</v>
      </c>
    </row>
    <row r="69" spans="3:6" x14ac:dyDescent="0.25">
      <c r="C69">
        <v>59</v>
      </c>
      <c r="D69">
        <f t="shared" si="4"/>
        <v>0</v>
      </c>
      <c r="E69">
        <f t="shared" si="2"/>
        <v>0</v>
      </c>
      <c r="F69">
        <f t="shared" si="3"/>
        <v>0</v>
      </c>
    </row>
    <row r="70" spans="3:6" x14ac:dyDescent="0.25">
      <c r="C70">
        <v>60</v>
      </c>
      <c r="D70">
        <f t="shared" si="4"/>
        <v>0</v>
      </c>
      <c r="E70">
        <f t="shared" si="2"/>
        <v>0</v>
      </c>
      <c r="F70">
        <f t="shared" si="3"/>
        <v>0</v>
      </c>
    </row>
    <row r="71" spans="3:6" x14ac:dyDescent="0.25">
      <c r="C71">
        <v>61</v>
      </c>
      <c r="D71">
        <f t="shared" si="4"/>
        <v>0</v>
      </c>
      <c r="E71">
        <f t="shared" si="2"/>
        <v>0</v>
      </c>
      <c r="F71">
        <f t="shared" si="3"/>
        <v>0</v>
      </c>
    </row>
    <row r="72" spans="3:6" x14ac:dyDescent="0.25">
      <c r="C72">
        <v>62</v>
      </c>
      <c r="D72">
        <f t="shared" si="4"/>
        <v>0</v>
      </c>
      <c r="E72">
        <f t="shared" si="2"/>
        <v>0</v>
      </c>
      <c r="F72">
        <f t="shared" si="3"/>
        <v>0</v>
      </c>
    </row>
    <row r="73" spans="3:6" x14ac:dyDescent="0.25">
      <c r="C73">
        <v>63</v>
      </c>
      <c r="D73">
        <f t="shared" si="4"/>
        <v>0</v>
      </c>
      <c r="E73">
        <f t="shared" si="2"/>
        <v>0</v>
      </c>
      <c r="F73">
        <f t="shared" si="3"/>
        <v>0</v>
      </c>
    </row>
    <row r="74" spans="3:6" x14ac:dyDescent="0.25">
      <c r="C74">
        <v>64</v>
      </c>
      <c r="D74">
        <f t="shared" si="4"/>
        <v>0</v>
      </c>
      <c r="E74">
        <f t="shared" si="2"/>
        <v>0</v>
      </c>
      <c r="F74">
        <f t="shared" si="3"/>
        <v>0</v>
      </c>
    </row>
    <row r="75" spans="3:6" x14ac:dyDescent="0.25">
      <c r="C75">
        <v>65</v>
      </c>
      <c r="D75">
        <f t="shared" si="4"/>
        <v>0</v>
      </c>
      <c r="E75">
        <f t="shared" si="2"/>
        <v>0</v>
      </c>
      <c r="F75">
        <f t="shared" si="3"/>
        <v>0</v>
      </c>
    </row>
    <row r="76" spans="3:6" x14ac:dyDescent="0.25">
      <c r="C76">
        <v>66</v>
      </c>
      <c r="D76">
        <f t="shared" si="4"/>
        <v>0</v>
      </c>
      <c r="E76">
        <f t="shared" si="2"/>
        <v>0</v>
      </c>
      <c r="F76">
        <f t="shared" si="3"/>
        <v>0</v>
      </c>
    </row>
    <row r="77" spans="3:6" x14ac:dyDescent="0.25">
      <c r="C77">
        <v>67</v>
      </c>
      <c r="D77">
        <f t="shared" si="4"/>
        <v>0</v>
      </c>
      <c r="E77">
        <f t="shared" ref="E77:E82" si="6">E76*$E$8</f>
        <v>0</v>
      </c>
      <c r="F77">
        <f t="shared" ref="F77:F82" si="7">F76*$F$8</f>
        <v>0</v>
      </c>
    </row>
    <row r="78" spans="3:6" x14ac:dyDescent="0.25">
      <c r="C78">
        <v>68</v>
      </c>
      <c r="D78">
        <f t="shared" ref="D78:D82" si="8">SUM(E78:F78)</f>
        <v>0</v>
      </c>
      <c r="E78">
        <f t="shared" si="6"/>
        <v>0</v>
      </c>
      <c r="F78">
        <f t="shared" si="7"/>
        <v>0</v>
      </c>
    </row>
    <row r="79" spans="3:6" x14ac:dyDescent="0.25">
      <c r="C79">
        <v>69</v>
      </c>
      <c r="D79">
        <f t="shared" si="8"/>
        <v>0</v>
      </c>
      <c r="E79">
        <f t="shared" si="6"/>
        <v>0</v>
      </c>
      <c r="F79">
        <f t="shared" si="7"/>
        <v>0</v>
      </c>
    </row>
    <row r="80" spans="3:6" x14ac:dyDescent="0.25">
      <c r="C80">
        <v>70</v>
      </c>
      <c r="D80">
        <f t="shared" si="8"/>
        <v>0</v>
      </c>
      <c r="E80">
        <f t="shared" si="6"/>
        <v>0</v>
      </c>
      <c r="F80">
        <f t="shared" si="7"/>
        <v>0</v>
      </c>
    </row>
    <row r="81" spans="3:6" x14ac:dyDescent="0.25">
      <c r="C81">
        <v>71</v>
      </c>
      <c r="D81">
        <f t="shared" si="8"/>
        <v>0</v>
      </c>
      <c r="E81">
        <f t="shared" si="6"/>
        <v>0</v>
      </c>
      <c r="F81">
        <f t="shared" si="7"/>
        <v>0</v>
      </c>
    </row>
    <row r="82" spans="3:6" x14ac:dyDescent="0.25">
      <c r="C82">
        <v>72</v>
      </c>
      <c r="D82">
        <f t="shared" si="8"/>
        <v>0</v>
      </c>
      <c r="E82">
        <f t="shared" si="6"/>
        <v>0</v>
      </c>
      <c r="F82">
        <f t="shared" si="7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KALX,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Lewis</dc:creator>
  <cp:lastModifiedBy>Keith Lewis</cp:lastModifiedBy>
  <dcterms:created xsi:type="dcterms:W3CDTF">2015-10-17T21:00:06Z</dcterms:created>
  <dcterms:modified xsi:type="dcterms:W3CDTF">2015-10-18T20:29:27Z</dcterms:modified>
</cp:coreProperties>
</file>