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Brian N. Popp\Documents\Manuscripts\Hannides_AA-CSIA_Particles-zoopl\DRYAD Data Repository\"/>
    </mc:Choice>
  </mc:AlternateContent>
  <bookViews>
    <workbookView xWindow="0" yWindow="0" windowWidth="28800" windowHeight="12885"/>
  </bookViews>
  <sheets>
    <sheet name="Table 1" sheetId="2" r:id="rId1"/>
    <sheet name="Table 2" sheetId="3" r:id="rId2"/>
    <sheet name="Table 3" sheetId="5" r:id="rId3"/>
  </sheets>
  <definedNames>
    <definedName name="_xlnm.Print_Area" localSheetId="1">'Table 2'!$A$1:$Q$18</definedName>
  </definedNames>
  <calcPr calcId="162913" concurrentCalc="0"/>
</workbook>
</file>

<file path=xl/calcChain.xml><?xml version="1.0" encoding="utf-8"?>
<calcChain xmlns="http://schemas.openxmlformats.org/spreadsheetml/2006/main">
  <c r="Q212" i="2" l="1"/>
  <c r="R212" i="2"/>
  <c r="S212" i="2"/>
  <c r="T212" i="2"/>
  <c r="U212" i="2"/>
  <c r="V212" i="2"/>
  <c r="W212" i="2"/>
  <c r="X212" i="2"/>
  <c r="Z212" i="2"/>
  <c r="O212" i="2"/>
  <c r="Q206" i="2"/>
  <c r="R206" i="2"/>
  <c r="S206" i="2"/>
  <c r="T206" i="2"/>
  <c r="U206" i="2"/>
  <c r="V206" i="2"/>
  <c r="W206" i="2"/>
  <c r="X206" i="2"/>
  <c r="Z206" i="2"/>
  <c r="O206" i="2"/>
  <c r="Q200" i="2"/>
  <c r="R200" i="2"/>
  <c r="S200" i="2"/>
  <c r="T200" i="2"/>
  <c r="U200" i="2"/>
  <c r="V200" i="2"/>
  <c r="W200" i="2"/>
  <c r="X200" i="2"/>
  <c r="Z200" i="2"/>
  <c r="O200" i="2"/>
  <c r="Q194" i="2"/>
  <c r="R194" i="2"/>
  <c r="S194" i="2"/>
  <c r="T194" i="2"/>
  <c r="U194" i="2"/>
  <c r="V194" i="2"/>
  <c r="W194" i="2"/>
  <c r="X194" i="2"/>
  <c r="Z194" i="2"/>
  <c r="O194" i="2"/>
  <c r="Q211" i="2"/>
  <c r="R211" i="2"/>
  <c r="S211" i="2"/>
  <c r="T211" i="2"/>
  <c r="U211" i="2"/>
  <c r="V211" i="2"/>
  <c r="W211" i="2"/>
  <c r="X211" i="2"/>
  <c r="Z211" i="2"/>
  <c r="O211" i="2"/>
  <c r="Q205" i="2"/>
  <c r="R205" i="2"/>
  <c r="S205" i="2"/>
  <c r="T205" i="2"/>
  <c r="U205" i="2"/>
  <c r="V205" i="2"/>
  <c r="W205" i="2"/>
  <c r="X205" i="2"/>
  <c r="Z205" i="2"/>
  <c r="O205" i="2"/>
  <c r="Q199" i="2"/>
  <c r="R199" i="2"/>
  <c r="S199" i="2"/>
  <c r="T199" i="2"/>
  <c r="U199" i="2"/>
  <c r="V199" i="2"/>
  <c r="W199" i="2"/>
  <c r="X199" i="2"/>
  <c r="Z199" i="2"/>
  <c r="O199" i="2"/>
  <c r="Q193" i="2"/>
  <c r="R193" i="2"/>
  <c r="S193" i="2"/>
  <c r="T193" i="2"/>
  <c r="U193" i="2"/>
  <c r="V193" i="2"/>
  <c r="W193" i="2"/>
  <c r="X193" i="2"/>
  <c r="Z193" i="2"/>
  <c r="O193" i="2"/>
  <c r="Q210" i="2"/>
  <c r="R210" i="2"/>
  <c r="S210" i="2"/>
  <c r="T210" i="2"/>
  <c r="U210" i="2"/>
  <c r="V210" i="2"/>
  <c r="W210" i="2"/>
  <c r="X210" i="2"/>
  <c r="Z210" i="2"/>
  <c r="O210" i="2"/>
  <c r="Q204" i="2"/>
  <c r="R204" i="2"/>
  <c r="S204" i="2"/>
  <c r="T204" i="2"/>
  <c r="U204" i="2"/>
  <c r="V204" i="2"/>
  <c r="W204" i="2"/>
  <c r="X204" i="2"/>
  <c r="Z204" i="2"/>
  <c r="O204" i="2"/>
  <c r="Q198" i="2"/>
  <c r="R198" i="2"/>
  <c r="S198" i="2"/>
  <c r="T198" i="2"/>
  <c r="U198" i="2"/>
  <c r="V198" i="2"/>
  <c r="W198" i="2"/>
  <c r="X198" i="2"/>
  <c r="Z198" i="2"/>
  <c r="O198" i="2"/>
  <c r="Q192" i="2"/>
  <c r="R192" i="2"/>
  <c r="S192" i="2"/>
  <c r="T192" i="2"/>
  <c r="U192" i="2"/>
  <c r="V192" i="2"/>
  <c r="W192" i="2"/>
  <c r="X192" i="2"/>
  <c r="Z192" i="2"/>
  <c r="O192" i="2"/>
  <c r="Q209" i="2"/>
  <c r="R209" i="2"/>
  <c r="S209" i="2"/>
  <c r="T209" i="2"/>
  <c r="U209" i="2"/>
  <c r="V209" i="2"/>
  <c r="W209" i="2"/>
  <c r="X209" i="2"/>
  <c r="Z209" i="2"/>
  <c r="O209" i="2"/>
  <c r="Q203" i="2"/>
  <c r="R203" i="2"/>
  <c r="S203" i="2"/>
  <c r="T203" i="2"/>
  <c r="U203" i="2"/>
  <c r="V203" i="2"/>
  <c r="W203" i="2"/>
  <c r="X203" i="2"/>
  <c r="Z203" i="2"/>
  <c r="O203" i="2"/>
  <c r="Q197" i="2"/>
  <c r="R197" i="2"/>
  <c r="S197" i="2"/>
  <c r="T197" i="2"/>
  <c r="U197" i="2"/>
  <c r="V197" i="2"/>
  <c r="W197" i="2"/>
  <c r="X197" i="2"/>
  <c r="Z197" i="2"/>
  <c r="O197" i="2"/>
  <c r="Q191" i="2"/>
  <c r="R191" i="2"/>
  <c r="S191" i="2"/>
  <c r="T191" i="2"/>
  <c r="U191" i="2"/>
  <c r="V191" i="2"/>
  <c r="W191" i="2"/>
  <c r="X191" i="2"/>
  <c r="Z191" i="2"/>
  <c r="O191" i="2"/>
  <c r="Q208" i="2"/>
  <c r="R208" i="2"/>
  <c r="S208" i="2"/>
  <c r="T208" i="2"/>
  <c r="U208" i="2"/>
  <c r="V208" i="2"/>
  <c r="W208" i="2"/>
  <c r="X208" i="2"/>
  <c r="Z208" i="2"/>
  <c r="O208" i="2"/>
  <c r="Q202" i="2"/>
  <c r="R202" i="2"/>
  <c r="S202" i="2"/>
  <c r="T202" i="2"/>
  <c r="U202" i="2"/>
  <c r="V202" i="2"/>
  <c r="W202" i="2"/>
  <c r="X202" i="2"/>
  <c r="Z202" i="2"/>
  <c r="O202" i="2"/>
  <c r="Q196" i="2"/>
  <c r="R196" i="2"/>
  <c r="S196" i="2"/>
  <c r="T196" i="2"/>
  <c r="U196" i="2"/>
  <c r="V196" i="2"/>
  <c r="W196" i="2"/>
  <c r="X196" i="2"/>
  <c r="Z196" i="2"/>
  <c r="O196" i="2"/>
  <c r="Q190" i="2"/>
  <c r="R190" i="2"/>
  <c r="S190" i="2"/>
  <c r="T190" i="2"/>
  <c r="U190" i="2"/>
  <c r="V190" i="2"/>
  <c r="W190" i="2"/>
  <c r="X190" i="2"/>
  <c r="Z190" i="2"/>
  <c r="O190" i="2"/>
  <c r="Q207" i="2"/>
  <c r="R207" i="2"/>
  <c r="S207" i="2"/>
  <c r="T207" i="2"/>
  <c r="U207" i="2"/>
  <c r="V207" i="2"/>
  <c r="W207" i="2"/>
  <c r="X207" i="2"/>
  <c r="Z207" i="2"/>
  <c r="O207" i="2"/>
  <c r="Q201" i="2"/>
  <c r="R201" i="2"/>
  <c r="S201" i="2"/>
  <c r="T201" i="2"/>
  <c r="U201" i="2"/>
  <c r="V201" i="2"/>
  <c r="W201" i="2"/>
  <c r="X201" i="2"/>
  <c r="Z201" i="2"/>
  <c r="O201" i="2"/>
  <c r="Q195" i="2"/>
  <c r="R195" i="2"/>
  <c r="S195" i="2"/>
  <c r="T195" i="2"/>
  <c r="U195" i="2"/>
  <c r="V195" i="2"/>
  <c r="W195" i="2"/>
  <c r="X195" i="2"/>
  <c r="Z195" i="2"/>
  <c r="O195" i="2"/>
  <c r="Q189" i="2"/>
  <c r="R189" i="2"/>
  <c r="S189" i="2"/>
  <c r="T189" i="2"/>
  <c r="U189" i="2"/>
  <c r="V189" i="2"/>
  <c r="W189" i="2"/>
  <c r="X189" i="2"/>
  <c r="Z189" i="2"/>
  <c r="O189" i="2"/>
  <c r="W188" i="2"/>
  <c r="V188" i="2"/>
  <c r="T188" i="2"/>
  <c r="S188" i="2"/>
  <c r="R188" i="2"/>
  <c r="W187" i="2"/>
  <c r="V187" i="2"/>
  <c r="T187" i="2"/>
  <c r="S187" i="2"/>
  <c r="R187" i="2"/>
  <c r="Q159" i="2"/>
  <c r="R159" i="2"/>
  <c r="S159" i="2"/>
  <c r="T159" i="2"/>
  <c r="U159" i="2"/>
  <c r="V159" i="2"/>
  <c r="W159" i="2"/>
  <c r="X159" i="2"/>
  <c r="Z159" i="2"/>
  <c r="O159" i="2"/>
  <c r="Q151" i="2"/>
  <c r="R151" i="2"/>
  <c r="S151" i="2"/>
  <c r="T151" i="2"/>
  <c r="U151" i="2"/>
  <c r="V151" i="2"/>
  <c r="W151" i="2"/>
  <c r="X151" i="2"/>
  <c r="Z151" i="2"/>
  <c r="O151" i="2"/>
  <c r="Q143" i="2"/>
  <c r="R143" i="2"/>
  <c r="S143" i="2"/>
  <c r="T143" i="2"/>
  <c r="U143" i="2"/>
  <c r="V143" i="2"/>
  <c r="W143" i="2"/>
  <c r="X143" i="2"/>
  <c r="Z143" i="2"/>
  <c r="O143" i="2"/>
  <c r="Q158" i="2"/>
  <c r="R158" i="2"/>
  <c r="S158" i="2"/>
  <c r="T158" i="2"/>
  <c r="U158" i="2"/>
  <c r="V158" i="2"/>
  <c r="W158" i="2"/>
  <c r="X158" i="2"/>
  <c r="Z158" i="2"/>
  <c r="O158" i="2"/>
  <c r="Q150" i="2"/>
  <c r="R150" i="2"/>
  <c r="S150" i="2"/>
  <c r="T150" i="2"/>
  <c r="U150" i="2"/>
  <c r="V150" i="2"/>
  <c r="W150" i="2"/>
  <c r="X150" i="2"/>
  <c r="Z150" i="2"/>
  <c r="O150" i="2"/>
  <c r="Q142" i="2"/>
  <c r="R142" i="2"/>
  <c r="S142" i="2"/>
  <c r="T142" i="2"/>
  <c r="U142" i="2"/>
  <c r="V142" i="2"/>
  <c r="W142" i="2"/>
  <c r="X142" i="2"/>
  <c r="Z142" i="2"/>
  <c r="O142" i="2"/>
  <c r="Q157" i="2"/>
  <c r="R157" i="2"/>
  <c r="S157" i="2"/>
  <c r="T157" i="2"/>
  <c r="U157" i="2"/>
  <c r="V157" i="2"/>
  <c r="W157" i="2"/>
  <c r="X157" i="2"/>
  <c r="Z157" i="2"/>
  <c r="O157" i="2"/>
  <c r="Q149" i="2"/>
  <c r="R149" i="2"/>
  <c r="S149" i="2"/>
  <c r="T149" i="2"/>
  <c r="U149" i="2"/>
  <c r="V149" i="2"/>
  <c r="W149" i="2"/>
  <c r="X149" i="2"/>
  <c r="Z149" i="2"/>
  <c r="O149" i="2"/>
  <c r="Q141" i="2"/>
  <c r="R141" i="2"/>
  <c r="S141" i="2"/>
  <c r="T141" i="2"/>
  <c r="U141" i="2"/>
  <c r="V141" i="2"/>
  <c r="W141" i="2"/>
  <c r="X141" i="2"/>
  <c r="Z141" i="2"/>
  <c r="O141" i="2"/>
  <c r="Q156" i="2"/>
  <c r="R156" i="2"/>
  <c r="S156" i="2"/>
  <c r="T156" i="2"/>
  <c r="U156" i="2"/>
  <c r="V156" i="2"/>
  <c r="W156" i="2"/>
  <c r="X156" i="2"/>
  <c r="Z156" i="2"/>
  <c r="O156" i="2"/>
  <c r="Q148" i="2"/>
  <c r="R148" i="2"/>
  <c r="S148" i="2"/>
  <c r="T148" i="2"/>
  <c r="U148" i="2"/>
  <c r="V148" i="2"/>
  <c r="W148" i="2"/>
  <c r="X148" i="2"/>
  <c r="Z148" i="2"/>
  <c r="O148" i="2"/>
  <c r="Q140" i="2"/>
  <c r="R140" i="2"/>
  <c r="S140" i="2"/>
  <c r="T140" i="2"/>
  <c r="U140" i="2"/>
  <c r="V140" i="2"/>
  <c r="W140" i="2"/>
  <c r="X140" i="2"/>
  <c r="Z140" i="2"/>
  <c r="O140" i="2"/>
  <c r="Q155" i="2"/>
  <c r="R155" i="2"/>
  <c r="S155" i="2"/>
  <c r="T155" i="2"/>
  <c r="U155" i="2"/>
  <c r="V155" i="2"/>
  <c r="W155" i="2"/>
  <c r="X155" i="2"/>
  <c r="Z155" i="2"/>
  <c r="O155" i="2"/>
  <c r="Q147" i="2"/>
  <c r="R147" i="2"/>
  <c r="S147" i="2"/>
  <c r="T147" i="2"/>
  <c r="U147" i="2"/>
  <c r="V147" i="2"/>
  <c r="W147" i="2"/>
  <c r="X147" i="2"/>
  <c r="Z147" i="2"/>
  <c r="O147" i="2"/>
  <c r="Q139" i="2"/>
  <c r="R139" i="2"/>
  <c r="S139" i="2"/>
  <c r="T139" i="2"/>
  <c r="U139" i="2"/>
  <c r="V139" i="2"/>
  <c r="W139" i="2"/>
  <c r="X139" i="2"/>
  <c r="Z139" i="2"/>
  <c r="O139" i="2"/>
  <c r="Q154" i="2"/>
  <c r="R154" i="2"/>
  <c r="S154" i="2"/>
  <c r="T154" i="2"/>
  <c r="U154" i="2"/>
  <c r="V154" i="2"/>
  <c r="W154" i="2"/>
  <c r="X154" i="2"/>
  <c r="Z154" i="2"/>
  <c r="O154" i="2"/>
  <c r="Q146" i="2"/>
  <c r="R146" i="2"/>
  <c r="S146" i="2"/>
  <c r="T146" i="2"/>
  <c r="U146" i="2"/>
  <c r="V146" i="2"/>
  <c r="W146" i="2"/>
  <c r="X146" i="2"/>
  <c r="Z146" i="2"/>
  <c r="O146" i="2"/>
  <c r="Q138" i="2"/>
  <c r="R138" i="2"/>
  <c r="S138" i="2"/>
  <c r="T138" i="2"/>
  <c r="U138" i="2"/>
  <c r="V138" i="2"/>
  <c r="W138" i="2"/>
  <c r="X138" i="2"/>
  <c r="Z138" i="2"/>
  <c r="O138" i="2"/>
  <c r="Q153" i="2"/>
  <c r="R153" i="2"/>
  <c r="S153" i="2"/>
  <c r="T153" i="2"/>
  <c r="U153" i="2"/>
  <c r="V153" i="2"/>
  <c r="W153" i="2"/>
  <c r="X153" i="2"/>
  <c r="Z153" i="2"/>
  <c r="O153" i="2"/>
  <c r="Q145" i="2"/>
  <c r="R145" i="2"/>
  <c r="S145" i="2"/>
  <c r="T145" i="2"/>
  <c r="U145" i="2"/>
  <c r="V145" i="2"/>
  <c r="W145" i="2"/>
  <c r="X145" i="2"/>
  <c r="Z145" i="2"/>
  <c r="O145" i="2"/>
  <c r="Q137" i="2"/>
  <c r="R137" i="2"/>
  <c r="S137" i="2"/>
  <c r="T137" i="2"/>
  <c r="U137" i="2"/>
  <c r="V137" i="2"/>
  <c r="W137" i="2"/>
  <c r="X137" i="2"/>
  <c r="Z137" i="2"/>
  <c r="O137" i="2"/>
  <c r="Q152" i="2"/>
  <c r="R152" i="2"/>
  <c r="S152" i="2"/>
  <c r="T152" i="2"/>
  <c r="U152" i="2"/>
  <c r="V152" i="2"/>
  <c r="W152" i="2"/>
  <c r="X152" i="2"/>
  <c r="Z152" i="2"/>
  <c r="O152" i="2"/>
  <c r="Q144" i="2"/>
  <c r="R144" i="2"/>
  <c r="S144" i="2"/>
  <c r="T144" i="2"/>
  <c r="U144" i="2"/>
  <c r="V144" i="2"/>
  <c r="W144" i="2"/>
  <c r="X144" i="2"/>
  <c r="Z144" i="2"/>
  <c r="O144" i="2"/>
  <c r="Q136" i="2"/>
  <c r="R136" i="2"/>
  <c r="S136" i="2"/>
  <c r="T136" i="2"/>
  <c r="U136" i="2"/>
  <c r="V136" i="2"/>
  <c r="W136" i="2"/>
  <c r="X136" i="2"/>
  <c r="Z136" i="2"/>
  <c r="O136" i="2"/>
  <c r="W135" i="2"/>
  <c r="V135" i="2"/>
  <c r="T135" i="2"/>
  <c r="S135" i="2"/>
  <c r="R135" i="2"/>
  <c r="W134" i="2"/>
  <c r="V134" i="2"/>
  <c r="T134" i="2"/>
  <c r="S134" i="2"/>
  <c r="R134" i="2"/>
  <c r="AE91" i="2"/>
  <c r="AE92" i="2"/>
  <c r="AE90" i="2"/>
  <c r="AC95" i="2"/>
  <c r="AC94" i="2"/>
  <c r="AC91" i="2"/>
  <c r="AC92" i="2"/>
  <c r="AC90" i="2"/>
  <c r="AC42" i="2"/>
  <c r="AC43" i="2"/>
  <c r="AC41" i="2"/>
  <c r="AB42" i="2"/>
  <c r="AB43" i="2"/>
  <c r="AB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41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90" i="2"/>
  <c r="W90" i="2"/>
  <c r="V90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Q90" i="2"/>
  <c r="R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R113" i="2"/>
  <c r="S113" i="2"/>
  <c r="T113" i="2"/>
  <c r="V113" i="2"/>
  <c r="W113" i="2"/>
  <c r="Z113" i="2"/>
  <c r="O113" i="2"/>
  <c r="R112" i="2"/>
  <c r="S112" i="2"/>
  <c r="T112" i="2"/>
  <c r="V112" i="2"/>
  <c r="W112" i="2"/>
  <c r="Z112" i="2"/>
  <c r="O112" i="2"/>
  <c r="R111" i="2"/>
  <c r="S111" i="2"/>
  <c r="T111" i="2"/>
  <c r="V111" i="2"/>
  <c r="W111" i="2"/>
  <c r="Z111" i="2"/>
  <c r="O111" i="2"/>
  <c r="R110" i="2"/>
  <c r="S110" i="2"/>
  <c r="T110" i="2"/>
  <c r="V110" i="2"/>
  <c r="W110" i="2"/>
  <c r="Z110" i="2"/>
  <c r="O110" i="2"/>
  <c r="R109" i="2"/>
  <c r="S109" i="2"/>
  <c r="T109" i="2"/>
  <c r="V109" i="2"/>
  <c r="W109" i="2"/>
  <c r="Z109" i="2"/>
  <c r="O109" i="2"/>
  <c r="R108" i="2"/>
  <c r="S108" i="2"/>
  <c r="T108" i="2"/>
  <c r="V108" i="2"/>
  <c r="W108" i="2"/>
  <c r="Z108" i="2"/>
  <c r="O108" i="2"/>
  <c r="R107" i="2"/>
  <c r="S107" i="2"/>
  <c r="T107" i="2"/>
  <c r="V107" i="2"/>
  <c r="W107" i="2"/>
  <c r="Z107" i="2"/>
  <c r="O107" i="2"/>
  <c r="R106" i="2"/>
  <c r="S106" i="2"/>
  <c r="T106" i="2"/>
  <c r="V106" i="2"/>
  <c r="W106" i="2"/>
  <c r="Z106" i="2"/>
  <c r="O106" i="2"/>
  <c r="R105" i="2"/>
  <c r="S105" i="2"/>
  <c r="T105" i="2"/>
  <c r="V105" i="2"/>
  <c r="W105" i="2"/>
  <c r="Z105" i="2"/>
  <c r="O105" i="2"/>
  <c r="R104" i="2"/>
  <c r="S104" i="2"/>
  <c r="T104" i="2"/>
  <c r="V104" i="2"/>
  <c r="W104" i="2"/>
  <c r="Z104" i="2"/>
  <c r="O104" i="2"/>
  <c r="R103" i="2"/>
  <c r="S103" i="2"/>
  <c r="T103" i="2"/>
  <c r="V103" i="2"/>
  <c r="W103" i="2"/>
  <c r="Z103" i="2"/>
  <c r="O103" i="2"/>
  <c r="R102" i="2"/>
  <c r="S102" i="2"/>
  <c r="T102" i="2"/>
  <c r="V102" i="2"/>
  <c r="W102" i="2"/>
  <c r="Z102" i="2"/>
  <c r="O102" i="2"/>
  <c r="R101" i="2"/>
  <c r="S101" i="2"/>
  <c r="T101" i="2"/>
  <c r="V101" i="2"/>
  <c r="W101" i="2"/>
  <c r="Z101" i="2"/>
  <c r="O101" i="2"/>
  <c r="R100" i="2"/>
  <c r="S100" i="2"/>
  <c r="T100" i="2"/>
  <c r="V100" i="2"/>
  <c r="W100" i="2"/>
  <c r="Z100" i="2"/>
  <c r="O100" i="2"/>
  <c r="R99" i="2"/>
  <c r="S99" i="2"/>
  <c r="T99" i="2"/>
  <c r="V99" i="2"/>
  <c r="W99" i="2"/>
  <c r="Z99" i="2"/>
  <c r="O99" i="2"/>
  <c r="R98" i="2"/>
  <c r="S98" i="2"/>
  <c r="T98" i="2"/>
  <c r="V98" i="2"/>
  <c r="W98" i="2"/>
  <c r="Z98" i="2"/>
  <c r="O98" i="2"/>
  <c r="R97" i="2"/>
  <c r="S97" i="2"/>
  <c r="T97" i="2"/>
  <c r="V97" i="2"/>
  <c r="W97" i="2"/>
  <c r="Z97" i="2"/>
  <c r="O97" i="2"/>
  <c r="R96" i="2"/>
  <c r="S96" i="2"/>
  <c r="T96" i="2"/>
  <c r="V96" i="2"/>
  <c r="W96" i="2"/>
  <c r="Z96" i="2"/>
  <c r="O96" i="2"/>
  <c r="R95" i="2"/>
  <c r="S95" i="2"/>
  <c r="T95" i="2"/>
  <c r="V95" i="2"/>
  <c r="W95" i="2"/>
  <c r="Z95" i="2"/>
  <c r="O95" i="2"/>
  <c r="R94" i="2"/>
  <c r="S94" i="2"/>
  <c r="T94" i="2"/>
  <c r="V94" i="2"/>
  <c r="W94" i="2"/>
  <c r="Z94" i="2"/>
  <c r="O94" i="2"/>
  <c r="R93" i="2"/>
  <c r="S93" i="2"/>
  <c r="T93" i="2"/>
  <c r="V93" i="2"/>
  <c r="W93" i="2"/>
  <c r="Z93" i="2"/>
  <c r="O93" i="2"/>
  <c r="R92" i="2"/>
  <c r="S92" i="2"/>
  <c r="T92" i="2"/>
  <c r="V92" i="2"/>
  <c r="W92" i="2"/>
  <c r="Z92" i="2"/>
  <c r="AD92" i="2"/>
  <c r="O92" i="2"/>
  <c r="R91" i="2"/>
  <c r="S91" i="2"/>
  <c r="T91" i="2"/>
  <c r="V91" i="2"/>
  <c r="W91" i="2"/>
  <c r="Z91" i="2"/>
  <c r="AD91" i="2"/>
  <c r="O91" i="2"/>
  <c r="S90" i="2"/>
  <c r="T90" i="2"/>
  <c r="Z90" i="2"/>
  <c r="AD90" i="2"/>
  <c r="O90" i="2"/>
  <c r="W89" i="2"/>
  <c r="V89" i="2"/>
  <c r="T89" i="2"/>
  <c r="S89" i="2"/>
  <c r="R89" i="2"/>
  <c r="W88" i="2"/>
  <c r="V88" i="2"/>
  <c r="T88" i="2"/>
  <c r="S88" i="2"/>
  <c r="R88" i="2"/>
  <c r="P43" i="2"/>
  <c r="Q43" i="2"/>
  <c r="R43" i="2"/>
  <c r="S43" i="2"/>
  <c r="T43" i="2"/>
  <c r="U43" i="2"/>
  <c r="X43" i="2"/>
  <c r="P46" i="2"/>
  <c r="Q46" i="2"/>
  <c r="R46" i="2"/>
  <c r="S46" i="2"/>
  <c r="T46" i="2"/>
  <c r="U46" i="2"/>
  <c r="X46" i="2"/>
  <c r="P49" i="2"/>
  <c r="Q49" i="2"/>
  <c r="R49" i="2"/>
  <c r="S49" i="2"/>
  <c r="T49" i="2"/>
  <c r="U49" i="2"/>
  <c r="X49" i="2"/>
  <c r="P52" i="2"/>
  <c r="Q52" i="2"/>
  <c r="R52" i="2"/>
  <c r="S52" i="2"/>
  <c r="T52" i="2"/>
  <c r="U52" i="2"/>
  <c r="X52" i="2"/>
  <c r="P55" i="2"/>
  <c r="Q55" i="2"/>
  <c r="R55" i="2"/>
  <c r="S55" i="2"/>
  <c r="T55" i="2"/>
  <c r="U55" i="2"/>
  <c r="X55" i="2"/>
  <c r="P58" i="2"/>
  <c r="Q58" i="2"/>
  <c r="R58" i="2"/>
  <c r="S58" i="2"/>
  <c r="T58" i="2"/>
  <c r="U58" i="2"/>
  <c r="X58" i="2"/>
  <c r="P61" i="2"/>
  <c r="Q61" i="2"/>
  <c r="R61" i="2"/>
  <c r="S61" i="2"/>
  <c r="T61" i="2"/>
  <c r="U61" i="2"/>
  <c r="X61" i="2"/>
  <c r="P64" i="2"/>
  <c r="Q64" i="2"/>
  <c r="R64" i="2"/>
  <c r="S64" i="2"/>
  <c r="T64" i="2"/>
  <c r="U64" i="2"/>
  <c r="X64" i="2"/>
  <c r="AA43" i="2"/>
  <c r="P42" i="2"/>
  <c r="Q42" i="2"/>
  <c r="R42" i="2"/>
  <c r="S42" i="2"/>
  <c r="T42" i="2"/>
  <c r="U42" i="2"/>
  <c r="X42" i="2"/>
  <c r="P45" i="2"/>
  <c r="Q45" i="2"/>
  <c r="R45" i="2"/>
  <c r="S45" i="2"/>
  <c r="T45" i="2"/>
  <c r="U45" i="2"/>
  <c r="X45" i="2"/>
  <c r="P48" i="2"/>
  <c r="Q48" i="2"/>
  <c r="R48" i="2"/>
  <c r="S48" i="2"/>
  <c r="T48" i="2"/>
  <c r="U48" i="2"/>
  <c r="X48" i="2"/>
  <c r="P51" i="2"/>
  <c r="Q51" i="2"/>
  <c r="R51" i="2"/>
  <c r="S51" i="2"/>
  <c r="T51" i="2"/>
  <c r="U51" i="2"/>
  <c r="X51" i="2"/>
  <c r="P54" i="2"/>
  <c r="Q54" i="2"/>
  <c r="R54" i="2"/>
  <c r="S54" i="2"/>
  <c r="T54" i="2"/>
  <c r="U54" i="2"/>
  <c r="X54" i="2"/>
  <c r="P57" i="2"/>
  <c r="Q57" i="2"/>
  <c r="R57" i="2"/>
  <c r="S57" i="2"/>
  <c r="T57" i="2"/>
  <c r="U57" i="2"/>
  <c r="X57" i="2"/>
  <c r="P60" i="2"/>
  <c r="Q60" i="2"/>
  <c r="R60" i="2"/>
  <c r="S60" i="2"/>
  <c r="T60" i="2"/>
  <c r="U60" i="2"/>
  <c r="X60" i="2"/>
  <c r="P63" i="2"/>
  <c r="Q63" i="2"/>
  <c r="R63" i="2"/>
  <c r="S63" i="2"/>
  <c r="T63" i="2"/>
  <c r="U63" i="2"/>
  <c r="X63" i="2"/>
  <c r="AA42" i="2"/>
  <c r="P41" i="2"/>
  <c r="Q41" i="2"/>
  <c r="R41" i="2"/>
  <c r="S41" i="2"/>
  <c r="T41" i="2"/>
  <c r="U41" i="2"/>
  <c r="X41" i="2"/>
  <c r="P44" i="2"/>
  <c r="Q44" i="2"/>
  <c r="R44" i="2"/>
  <c r="S44" i="2"/>
  <c r="T44" i="2"/>
  <c r="U44" i="2"/>
  <c r="X44" i="2"/>
  <c r="P47" i="2"/>
  <c r="Q47" i="2"/>
  <c r="R47" i="2"/>
  <c r="S47" i="2"/>
  <c r="T47" i="2"/>
  <c r="U47" i="2"/>
  <c r="X47" i="2"/>
  <c r="P50" i="2"/>
  <c r="Q50" i="2"/>
  <c r="R50" i="2"/>
  <c r="S50" i="2"/>
  <c r="T50" i="2"/>
  <c r="U50" i="2"/>
  <c r="X50" i="2"/>
  <c r="P53" i="2"/>
  <c r="Q53" i="2"/>
  <c r="R53" i="2"/>
  <c r="S53" i="2"/>
  <c r="T53" i="2"/>
  <c r="U53" i="2"/>
  <c r="X53" i="2"/>
  <c r="P56" i="2"/>
  <c r="Q56" i="2"/>
  <c r="R56" i="2"/>
  <c r="S56" i="2"/>
  <c r="T56" i="2"/>
  <c r="U56" i="2"/>
  <c r="X56" i="2"/>
  <c r="P59" i="2"/>
  <c r="Q59" i="2"/>
  <c r="R59" i="2"/>
  <c r="S59" i="2"/>
  <c r="T59" i="2"/>
  <c r="U59" i="2"/>
  <c r="X59" i="2"/>
  <c r="P62" i="2"/>
  <c r="Q62" i="2"/>
  <c r="R62" i="2"/>
  <c r="S62" i="2"/>
  <c r="T62" i="2"/>
  <c r="U62" i="2"/>
  <c r="X62" i="2"/>
  <c r="AA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41" i="2"/>
  <c r="U39" i="2"/>
  <c r="T39" i="2"/>
  <c r="S39" i="2"/>
  <c r="R39" i="2"/>
  <c r="Q39" i="2"/>
  <c r="U40" i="2"/>
  <c r="T40" i="2"/>
  <c r="S40" i="2"/>
  <c r="R40" i="2"/>
  <c r="Q40" i="2"/>
  <c r="L22" i="3"/>
  <c r="M22" i="3"/>
  <c r="N22" i="3"/>
  <c r="O22" i="3"/>
  <c r="P22" i="3"/>
  <c r="L23" i="3"/>
  <c r="M23" i="3"/>
  <c r="N23" i="3"/>
  <c r="O23" i="3"/>
  <c r="P23" i="3"/>
  <c r="L24" i="3"/>
  <c r="M24" i="3"/>
  <c r="N24" i="3"/>
  <c r="O24" i="3"/>
  <c r="P24" i="3"/>
  <c r="P21" i="3"/>
  <c r="O21" i="3"/>
  <c r="N21" i="3"/>
  <c r="M21" i="3"/>
  <c r="L21" i="3"/>
  <c r="K22" i="3"/>
  <c r="K23" i="3"/>
  <c r="K24" i="3"/>
  <c r="K21" i="3"/>
  <c r="L20" i="3"/>
  <c r="M20" i="3"/>
  <c r="N20" i="3"/>
  <c r="O20" i="3"/>
  <c r="K20" i="3"/>
  <c r="J22" i="3"/>
  <c r="J23" i="3"/>
  <c r="J24" i="3"/>
  <c r="J21" i="3"/>
  <c r="H20" i="3"/>
  <c r="G20" i="3"/>
  <c r="E20" i="3"/>
  <c r="F20" i="3"/>
  <c r="D20" i="3"/>
  <c r="A22" i="3"/>
  <c r="B22" i="3"/>
  <c r="A23" i="3"/>
  <c r="B23" i="3"/>
  <c r="A24" i="3"/>
  <c r="B24" i="3"/>
  <c r="B21" i="3"/>
  <c r="A21" i="3"/>
</calcChain>
</file>

<file path=xl/sharedStrings.xml><?xml version="1.0" encoding="utf-8"?>
<sst xmlns="http://schemas.openxmlformats.org/spreadsheetml/2006/main" count="1523" uniqueCount="690">
  <si>
    <t>Time</t>
  </si>
  <si>
    <t>day</t>
  </si>
  <si>
    <t>night</t>
  </si>
  <si>
    <t>Type</t>
  </si>
  <si>
    <t>na</t>
  </si>
  <si>
    <t>nd</t>
  </si>
  <si>
    <t>-0.03 ± 1.1</t>
  </si>
  <si>
    <t>4.6 ± 0.5</t>
  </si>
  <si>
    <t>3.3 ± 0.6</t>
  </si>
  <si>
    <t>13.3 ± 0.1</t>
  </si>
  <si>
    <t>10.3 ± 0.5</t>
  </si>
  <si>
    <t>Ala</t>
  </si>
  <si>
    <t>Gly</t>
  </si>
  <si>
    <t>Thr</t>
  </si>
  <si>
    <t>Ser</t>
  </si>
  <si>
    <t>Val</t>
  </si>
  <si>
    <t>Leu</t>
  </si>
  <si>
    <t>Ile</t>
  </si>
  <si>
    <t>Pro</t>
  </si>
  <si>
    <t>Asp</t>
  </si>
  <si>
    <t>Met</t>
  </si>
  <si>
    <t>Glu</t>
  </si>
  <si>
    <t>Phe</t>
  </si>
  <si>
    <t>Tyr</t>
  </si>
  <si>
    <t>Lys</t>
  </si>
  <si>
    <t>Arg</t>
  </si>
  <si>
    <t>His</t>
  </si>
  <si>
    <t>-10.1 ± 0.1</t>
  </si>
  <si>
    <t>0.3 ± 0.2</t>
  </si>
  <si>
    <t>8.1 ± 0.7</t>
  </si>
  <si>
    <t>5.9 ± 0.5</t>
  </si>
  <si>
    <t>6.1 ± 0.9</t>
  </si>
  <si>
    <t>5.1 ± 0.3</t>
  </si>
  <si>
    <t>5.7 ± 0.2</t>
  </si>
  <si>
    <t>-1.5 ± 0.3</t>
  </si>
  <si>
    <t>-0.9 ± 0.2</t>
  </si>
  <si>
    <t>-0.6 ± 0.5</t>
  </si>
  <si>
    <t>7.1 ± 1.4</t>
  </si>
  <si>
    <t>2.1 ± 0.1</t>
  </si>
  <si>
    <t>1.8 ± 0.2</t>
  </si>
  <si>
    <t>12.4 ± 0.5</t>
  </si>
  <si>
    <t>3.9 ± 0.1</t>
  </si>
  <si>
    <t>-9.2 ± 0.6</t>
  </si>
  <si>
    <t>1.9 ± 0.9</t>
  </si>
  <si>
    <t>8.3 ± 0.6</t>
  </si>
  <si>
    <t>7.2 ± 0.5</t>
  </si>
  <si>
    <t>7.7 ± 0.4</t>
  </si>
  <si>
    <t>6.8 ± 0.3</t>
  </si>
  <si>
    <t>7.5 ± 0.2</t>
  </si>
  <si>
    <t>2.9 ± 0.4</t>
  </si>
  <si>
    <t>10.5 ± 0.1</t>
  </si>
  <si>
    <t>0.4 ± 0.6</t>
  </si>
  <si>
    <t>0.4 ± 0.3</t>
  </si>
  <si>
    <t>1.3 ± 0.9</t>
  </si>
  <si>
    <t>8.8 ± 1.1</t>
  </si>
  <si>
    <t>2.2 ± 0.1</t>
  </si>
  <si>
    <t>1.7 ± 0.2</t>
  </si>
  <si>
    <t>11.6 ± 0.4</t>
  </si>
  <si>
    <t>2.1 ± 0.2</t>
  </si>
  <si>
    <t>-10.7 ± 0.5</t>
  </si>
  <si>
    <t>1.4 ± 0.6</t>
  </si>
  <si>
    <t>7.3 ± 0.5</t>
  </si>
  <si>
    <t>6.6 ± 0.2</t>
  </si>
  <si>
    <t>7.6 ± 0.8</t>
  </si>
  <si>
    <t>6.8 ± 0.6</t>
  </si>
  <si>
    <t>3.3 ± 0.2</t>
  </si>
  <si>
    <t>10.3 ± 0.3</t>
  </si>
  <si>
    <t>-2.3 ± 0.3</t>
  </si>
  <si>
    <t>-0.1 ± 0.3</t>
  </si>
  <si>
    <t>-0.1 ± 0.1</t>
  </si>
  <si>
    <t>0.4 ± 0.7</t>
  </si>
  <si>
    <t>8.4 ± 1.2</t>
  </si>
  <si>
    <t>13.6 ± 0.2</t>
  </si>
  <si>
    <t>0.7 ± 0.5</t>
  </si>
  <si>
    <t>-13.6 ± 0.3</t>
  </si>
  <si>
    <t>2.1 ± 0.7</t>
  </si>
  <si>
    <t>10.5 ± 0.4</t>
  </si>
  <si>
    <t>8.9 ± 0.5</t>
  </si>
  <si>
    <t>7.1 ± 0.8</t>
  </si>
  <si>
    <t>8.8 ± 0.3</t>
  </si>
  <si>
    <t>2.3 ± 0.4</t>
  </si>
  <si>
    <t>12.5 ± 0.4</t>
  </si>
  <si>
    <t>-2.5 ± 0.5</t>
  </si>
  <si>
    <t>0.3 ± 0.4</t>
  </si>
  <si>
    <t>0.2 ± 0.3</t>
  </si>
  <si>
    <t>-0.2 ± 0.4</t>
  </si>
  <si>
    <t>10.3 ± 1.2</t>
  </si>
  <si>
    <t>2.5 ± 0.2</t>
  </si>
  <si>
    <t>2.2 ± 0.3</t>
  </si>
  <si>
    <t>7.8 ± 0.5</t>
  </si>
  <si>
    <t>1.1 ± 0.9</t>
  </si>
  <si>
    <t>-11.5 ± 0.7</t>
  </si>
  <si>
    <t>-0.3 ± 0.7</t>
  </si>
  <si>
    <t>5.6 ± 0.4</t>
  </si>
  <si>
    <t>5.2 ± 0.8</t>
  </si>
  <si>
    <t>5.8 ± 0.5</t>
  </si>
  <si>
    <t>0.8 ± 0.9</t>
  </si>
  <si>
    <t>9.5 ± 0.4</t>
  </si>
  <si>
    <t>-2.4 ± 0.5</t>
  </si>
  <si>
    <t>-0.5 ± 0.7</t>
  </si>
  <si>
    <t>0.1 ± 0.4</t>
  </si>
  <si>
    <t>-0.5 ± 1.2</t>
  </si>
  <si>
    <t>6.8 ± 1.4</t>
  </si>
  <si>
    <t>1.7 ± 0.3</t>
  </si>
  <si>
    <t>11.2 ± 0.3</t>
  </si>
  <si>
    <t>1.6 ± 0.4</t>
  </si>
  <si>
    <t>8.3 ± 0.2</t>
  </si>
  <si>
    <t>6.4 ± 0.5</t>
  </si>
  <si>
    <t>7.3 ± 0.8</t>
  </si>
  <si>
    <t>7.3 ± 0.2</t>
  </si>
  <si>
    <t>7.8 ± 0.4</t>
  </si>
  <si>
    <t>3.3 ± 0.3</t>
  </si>
  <si>
    <t>11.3 ± 0.2</t>
  </si>
  <si>
    <t>0.3 ± 0.3</t>
  </si>
  <si>
    <t>-0.1 ± 0.2</t>
  </si>
  <si>
    <t>0.5 ± 0.7</t>
  </si>
  <si>
    <t>2.3 ± 0.2</t>
  </si>
  <si>
    <t>12.5 ± 0.7</t>
  </si>
  <si>
    <t>2.6 ± 0.8</t>
  </si>
  <si>
    <t>8.7 ± 0.4</t>
  </si>
  <si>
    <t>6.7 ± 0.2</t>
  </si>
  <si>
    <t>8.3 ± 0.3</t>
  </si>
  <si>
    <t>1.7 ± 0.7</t>
  </si>
  <si>
    <t>-2.3 ± 0.4</t>
  </si>
  <si>
    <t>0.4 ± 1.3</t>
  </si>
  <si>
    <t>9.3 ± 1.3</t>
  </si>
  <si>
    <t>2.4 ± 0.2</t>
  </si>
  <si>
    <t>14.2 ± 0.5</t>
  </si>
  <si>
    <t>1.6 ± 0.8</t>
  </si>
  <si>
    <t>-14.7 ± 0.8</t>
  </si>
  <si>
    <t>10.8 ± 0.4</t>
  </si>
  <si>
    <t>8.7 ± 0.6</t>
  </si>
  <si>
    <t>10.1 ± 0.5</t>
  </si>
  <si>
    <t>8.7 ± 0.2</t>
  </si>
  <si>
    <t>2.2 ± 0.5</t>
  </si>
  <si>
    <t>12.5 ± 0.3</t>
  </si>
  <si>
    <t>-2.7 ± 0.4</t>
  </si>
  <si>
    <t>-0.4 ± 0.3</t>
  </si>
  <si>
    <t>10.7 ± 1.2</t>
  </si>
  <si>
    <t>2.3 ± 0.3</t>
  </si>
  <si>
    <t>17.4 ± 0.8</t>
  </si>
  <si>
    <t>5.5 ± 0.4</t>
  </si>
  <si>
    <t>-11.6 ± 0.9</t>
  </si>
  <si>
    <t>3.5 ± 0.9</t>
  </si>
  <si>
    <t>11.7 ± 0.7</t>
  </si>
  <si>
    <t>11.8 ± 0.7</t>
  </si>
  <si>
    <t>14.2 ± 0.2</t>
  </si>
  <si>
    <t>10.4 ± 0.3</t>
  </si>
  <si>
    <t>10.2 ± 0.3</t>
  </si>
  <si>
    <t>6.5 ± 0.5</t>
  </si>
  <si>
    <t>15.4 ± 0.3</t>
  </si>
  <si>
    <t>-0.5 ± 0.5</t>
  </si>
  <si>
    <t>1.9 ± 0.4</t>
  </si>
  <si>
    <t>1.4 ± 0.4</t>
  </si>
  <si>
    <t>2.8 ± 1.1</t>
  </si>
  <si>
    <t>13.5 ± 1.4</t>
  </si>
  <si>
    <t>2.7 ± 0.2</t>
  </si>
  <si>
    <t>15.5 ± 0.4</t>
  </si>
  <si>
    <t>3.4 ± 0.3</t>
  </si>
  <si>
    <t>-13.5 ± 0.2</t>
  </si>
  <si>
    <t>3.7 ± 0.4</t>
  </si>
  <si>
    <t>11.8 ± 0.2</t>
  </si>
  <si>
    <t>9.7 ± 0.3</t>
  </si>
  <si>
    <t>10.1 ± 0.1</t>
  </si>
  <si>
    <t>5.2 ± 0.2</t>
  </si>
  <si>
    <t>14.2 ± 0.3</t>
  </si>
  <si>
    <t>1.1 ± 0.2</t>
  </si>
  <si>
    <t>2.6 ± 0.1</t>
  </si>
  <si>
    <t>2.2 ± 0.2</t>
  </si>
  <si>
    <t>13.1 ± 0.5</t>
  </si>
  <si>
    <t>1.4 ± 0.2</t>
  </si>
  <si>
    <t>-12.6 ± 0.7</t>
  </si>
  <si>
    <t>1.4 ± 0.1</t>
  </si>
  <si>
    <t>10.4 ± 0.4</t>
  </si>
  <si>
    <t>8.6 ± 0.6</t>
  </si>
  <si>
    <t>7.8 ± 0.8</t>
  </si>
  <si>
    <t>8.5 ± 0.3</t>
  </si>
  <si>
    <t>3.9 ± 0.4</t>
  </si>
  <si>
    <t>12.3 ± 0.1</t>
  </si>
  <si>
    <t>-1.4 ± 0.4</t>
  </si>
  <si>
    <t>2.1 ± 0.4</t>
  </si>
  <si>
    <t>0.4 ± 0.1</t>
  </si>
  <si>
    <t>0.5 ± 0.4</t>
  </si>
  <si>
    <t>10.1 ± 1.2</t>
  </si>
  <si>
    <t>2.4 ± 0.1</t>
  </si>
  <si>
    <t>-14.4 ± 0.8</t>
  </si>
  <si>
    <t>2.8 ± 0.8</t>
  </si>
  <si>
    <t>12.4 ± 0.7</t>
  </si>
  <si>
    <t>11.1 ± 0.4</t>
  </si>
  <si>
    <t>12.4 ± 0.9</t>
  </si>
  <si>
    <t>4.6 ± 0.8</t>
  </si>
  <si>
    <t>13.8 ± 0.2</t>
  </si>
  <si>
    <t>-0.8 ± 0.4</t>
  </si>
  <si>
    <t>1.9 ± 0.5</t>
  </si>
  <si>
    <t>12.7 ± 1.4</t>
  </si>
  <si>
    <t>2.5 ± 0.3</t>
  </si>
  <si>
    <t>4.7 ± 0.7</t>
  </si>
  <si>
    <t>-14.2 ± 0.4</t>
  </si>
  <si>
    <t>3.5 ± 0.8</t>
  </si>
  <si>
    <t>12.8 ± 0.8</t>
  </si>
  <si>
    <t>12.3 ± 0.3</t>
  </si>
  <si>
    <t>11.8 ± 0.6</t>
  </si>
  <si>
    <t>10.5 ± 0.6</t>
  </si>
  <si>
    <t>6.5 ± 0.6</t>
  </si>
  <si>
    <t>14.9 ± 0.4</t>
  </si>
  <si>
    <t>-0.9 ± 0.6</t>
  </si>
  <si>
    <t>2.3 ± 0.8</t>
  </si>
  <si>
    <t>0.9 ± 0.9</t>
  </si>
  <si>
    <t>2.5 ± 1.3</t>
  </si>
  <si>
    <t>2.6 ± 0.2</t>
  </si>
  <si>
    <t>16.4 ± 0.2</t>
  </si>
  <si>
    <t>3.7 ± 0.3</t>
  </si>
  <si>
    <t>13.7 ± 0.2</t>
  </si>
  <si>
    <t>12.2 ± 0.2</t>
  </si>
  <si>
    <t>11.6 ± 0.2</t>
  </si>
  <si>
    <t>11.1 ± 0.6</t>
  </si>
  <si>
    <t>4.3 ± 0.1</t>
  </si>
  <si>
    <t>-0.9 ± 0.5</t>
  </si>
  <si>
    <t>2.5 ± 0.6</t>
  </si>
  <si>
    <t>1.3 ± 0.5</t>
  </si>
  <si>
    <t>13.9 ± 0.6</t>
  </si>
  <si>
    <t>2.8 ± 0.2</t>
  </si>
  <si>
    <t>19.8 ± 0.2</t>
  </si>
  <si>
    <t>5.1 ± 0.1</t>
  </si>
  <si>
    <t>-16.5 ± 0.8</t>
  </si>
  <si>
    <t>5.3 ± 0.5</t>
  </si>
  <si>
    <t>15.2 ± 0.8</t>
  </si>
  <si>
    <t>14.7 ± 0.8</t>
  </si>
  <si>
    <t>13.2 ± 0.4</t>
  </si>
  <si>
    <t>5.8 ± 0.8</t>
  </si>
  <si>
    <t>18.6 ± 0.2</t>
  </si>
  <si>
    <t>2.3 ± 0.7</t>
  </si>
  <si>
    <t>1.9 ± 0.6</t>
  </si>
  <si>
    <t>15.9 ± 1.3</t>
  </si>
  <si>
    <t>2.6 ± 0.3</t>
  </si>
  <si>
    <t>19.1 ± 0.3</t>
  </si>
  <si>
    <t>3.3 ± 0.1</t>
  </si>
  <si>
    <t>-17.3 ± 0.5</t>
  </si>
  <si>
    <t>4.9 ± 0.7</t>
  </si>
  <si>
    <t>15.6 ± 0.5</t>
  </si>
  <si>
    <t>14.5 ± 0.5</t>
  </si>
  <si>
    <t>14.9 ± 0.6</t>
  </si>
  <si>
    <t>13.1 ± 0.1</t>
  </si>
  <si>
    <t>17.3 ± 0.5</t>
  </si>
  <si>
    <t>3.6 ± 0.4</t>
  </si>
  <si>
    <t>15.7 ± 1.1</t>
  </si>
  <si>
    <t>2.9 ± 0.3</t>
  </si>
  <si>
    <t>2.7 ± 0.3</t>
  </si>
  <si>
    <t>17.8 ± 0.3</t>
  </si>
  <si>
    <t>-14.3 ± 0.2</t>
  </si>
  <si>
    <t>15.8 ± 0.2</t>
  </si>
  <si>
    <t>16.5 ± 0.3</t>
  </si>
  <si>
    <t>15.3 ± 0.3</t>
  </si>
  <si>
    <t>14.4 ± 0.1</t>
  </si>
  <si>
    <t>6.6 ± 0.4</t>
  </si>
  <si>
    <t>18.2 ± 0.2</t>
  </si>
  <si>
    <t>0.9 ± 0.6</t>
  </si>
  <si>
    <t>5.3 ± 0.1</t>
  </si>
  <si>
    <t>4.9 ± 0.9</t>
  </si>
  <si>
    <t>16.8 ± 0.7</t>
  </si>
  <si>
    <t>18.8 ± 0.2</t>
  </si>
  <si>
    <t>6.7 ± 0.1</t>
  </si>
  <si>
    <t>-17.2 ± 0.6</t>
  </si>
  <si>
    <t>6.8 ± 0.5</t>
  </si>
  <si>
    <t>17.4 ± 0.5</t>
  </si>
  <si>
    <t>16.4 ± 0.4</t>
  </si>
  <si>
    <t>15.5 ± 0.5</t>
  </si>
  <si>
    <t>14.6 ± 0.1</t>
  </si>
  <si>
    <t>6.6 ± 0.7</t>
  </si>
  <si>
    <t>1.1 ± 0.6</t>
  </si>
  <si>
    <t>5.9 ± 0.1</t>
  </si>
  <si>
    <t>3.7 ± 0.2</t>
  </si>
  <si>
    <t>4.9 ± 0.8</t>
  </si>
  <si>
    <t>17.1 ± 0.9</t>
  </si>
  <si>
    <t>2.9 ± 0.2</t>
  </si>
  <si>
    <t>19.6 ± 0.4</t>
  </si>
  <si>
    <t>5.5 ± 0.2</t>
  </si>
  <si>
    <t>15.4 ± 0.4</t>
  </si>
  <si>
    <t>16.7 ± 0.5</t>
  </si>
  <si>
    <t>16.8 ± 2.3</t>
  </si>
  <si>
    <t>15.2 ± 0.2</t>
  </si>
  <si>
    <t>7.3 ± 0.6</t>
  </si>
  <si>
    <t>1.4 ± 0.8</t>
  </si>
  <si>
    <t>4.3 ± 0.8</t>
  </si>
  <si>
    <t>17.5 ± 2.6</t>
  </si>
  <si>
    <t>2.8 ± 0.4</t>
  </si>
  <si>
    <t>21.3 ± 0.3</t>
  </si>
  <si>
    <t>7.7 ± 0.5</t>
  </si>
  <si>
    <t>-15.6 ± 0.8</t>
  </si>
  <si>
    <t>16.9 ± 0.3</t>
  </si>
  <si>
    <t>17.1 ± 0.8</t>
  </si>
  <si>
    <t>18.1 ± 0.6</t>
  </si>
  <si>
    <t>11.3 ± 0.6</t>
  </si>
  <si>
    <t>19.2 ± 0.1</t>
  </si>
  <si>
    <t>6.3 ± 0.3</t>
  </si>
  <si>
    <t>5.6 ± 0.8</t>
  </si>
  <si>
    <t>18.3 ± 1.1</t>
  </si>
  <si>
    <t>17.1 ± 0.6</t>
  </si>
  <si>
    <t>6.1 ± 0.7</t>
  </si>
  <si>
    <t>-10.9 ± 0.7</t>
  </si>
  <si>
    <t>6.1 ± 0.5</t>
  </si>
  <si>
    <t>15.8 ± 0.3</t>
  </si>
  <si>
    <t>12.9 ± 0.9</t>
  </si>
  <si>
    <t>13.6 ± 0.4</t>
  </si>
  <si>
    <t>12.1 ± 0.2</t>
  </si>
  <si>
    <t>6.9 ± 0.8</t>
  </si>
  <si>
    <t>15.9 ± 0.2</t>
  </si>
  <si>
    <t>7.6 ± 0.9</t>
  </si>
  <si>
    <t>14.9 ± 1.3</t>
  </si>
  <si>
    <t>16.2 ± 0.4</t>
  </si>
  <si>
    <t>4.5 ± 0.6</t>
  </si>
  <si>
    <t>6.5 ± 0.7</t>
  </si>
  <si>
    <t>15.6 ± 0.6</t>
  </si>
  <si>
    <t>14.6 ± 0.3</t>
  </si>
  <si>
    <t>12.8 ± 0.2</t>
  </si>
  <si>
    <t>17.1 ± 0.3</t>
  </si>
  <si>
    <t>-0.1 ± 0.6</t>
  </si>
  <si>
    <t>4.2 ± 0.8</t>
  </si>
  <si>
    <t>2.8 ± 0.5</t>
  </si>
  <si>
    <t>3.6 ± 1.1</t>
  </si>
  <si>
    <t>17.5 ± 0.6</t>
  </si>
  <si>
    <t>-16.9 ± 0.7</t>
  </si>
  <si>
    <t>6.3 ± 0.8</t>
  </si>
  <si>
    <t>15.8 ± 0.7</t>
  </si>
  <si>
    <t>12.8 ± 0.4</t>
  </si>
  <si>
    <t>14.4 ± 0.5</t>
  </si>
  <si>
    <t>13.6 ± 0.1</t>
  </si>
  <si>
    <t>5.5 ± 0.8</t>
  </si>
  <si>
    <t>18.9 ± 0.2</t>
  </si>
  <si>
    <t>0.6 ± 0.8</t>
  </si>
  <si>
    <t>4.8 ± 0.8</t>
  </si>
  <si>
    <t>2.8 ± 0.7</t>
  </si>
  <si>
    <t>3.8 ± 1.3</t>
  </si>
  <si>
    <t>15.7 ± 1.4</t>
  </si>
  <si>
    <t>17.8 ± 0.6</t>
  </si>
  <si>
    <t>3.8 ± 0.3</t>
  </si>
  <si>
    <t>-14.1 ± 0.4</t>
  </si>
  <si>
    <t>13.1 ± 0.3</t>
  </si>
  <si>
    <t>14.5 ± 0.8</t>
  </si>
  <si>
    <t>13.2 ± 0.1</t>
  </si>
  <si>
    <t>12.6 ± 0.4</t>
  </si>
  <si>
    <t>3.9 ± 0.5</t>
  </si>
  <si>
    <t>-6.6 ± 0.8</t>
  </si>
  <si>
    <t>2.7 ± 0.5</t>
  </si>
  <si>
    <t>14.7 ± 1.1</t>
  </si>
  <si>
    <t>-3.7 ± 0.034</t>
  </si>
  <si>
    <t>4.5 ± 0.2</t>
  </si>
  <si>
    <t>2.4 ± 0.5</t>
  </si>
  <si>
    <t>2.3 ± 0.1</t>
  </si>
  <si>
    <t>6.1 ± 0.2</t>
  </si>
  <si>
    <t>3.4 ± 0.2</t>
  </si>
  <si>
    <t>-2.2 ± 0.4</t>
  </si>
  <si>
    <t>-0.2 ± 0.2</t>
  </si>
  <si>
    <t>1.5 ± 0.1</t>
  </si>
  <si>
    <t>1.3 ± 0.2</t>
  </si>
  <si>
    <t>7.1 ± 0.7</t>
  </si>
  <si>
    <t>6.5 ± 0.2</t>
  </si>
  <si>
    <t>-3.3 ± 0.4</t>
  </si>
  <si>
    <t>5.2 ± 0.1</t>
  </si>
  <si>
    <t>5.6 ± 0.2</t>
  </si>
  <si>
    <t>6.6 ± 0.3</t>
  </si>
  <si>
    <t>3.6 ± 0.5</t>
  </si>
  <si>
    <t>1.6 ± 0.1</t>
  </si>
  <si>
    <t>0.9 ± 0.2</t>
  </si>
  <si>
    <t>10.1 ± 0.4</t>
  </si>
  <si>
    <t>-4.9 ± 0.6</t>
  </si>
  <si>
    <t>10.9 ± 0.5</t>
  </si>
  <si>
    <t>15.9 ± 0.7</t>
  </si>
  <si>
    <t>13.8 ± 0.5</t>
  </si>
  <si>
    <t>14.5 ± 0.6</t>
  </si>
  <si>
    <t>15.4 ± 0.5</t>
  </si>
  <si>
    <t>15.6 ± 0.3</t>
  </si>
  <si>
    <t>6.9 ± 0.4</t>
  </si>
  <si>
    <t>5.7 ± 0.6</t>
  </si>
  <si>
    <t>9.3 ± 0.8</t>
  </si>
  <si>
    <t>15.4 ± 1.2</t>
  </si>
  <si>
    <t>1.7 ± 0.1</t>
  </si>
  <si>
    <t>1.5 ± 0.2</t>
  </si>
  <si>
    <t>12.2 ± 0.4</t>
  </si>
  <si>
    <t>-4.3 ± 0.6</t>
  </si>
  <si>
    <t>12.1 ± 0.1</t>
  </si>
  <si>
    <t>13.5 ± 0.4</t>
  </si>
  <si>
    <t>16.3 ± 0.4</t>
  </si>
  <si>
    <t>13.4 ± 0.2</t>
  </si>
  <si>
    <t>7.5 ± 0.6</t>
  </si>
  <si>
    <t>4.3 ± 0.4</t>
  </si>
  <si>
    <t>10.6 ± 0.7</t>
  </si>
  <si>
    <t>14.5 ± 1.1</t>
  </si>
  <si>
    <t>16.0 ± 0.5</t>
  </si>
  <si>
    <t>15.0 ± 0.6</t>
  </si>
  <si>
    <t>17.0 ± 0.1</t>
  </si>
  <si>
    <t>1.0 ± 0.3</t>
  </si>
  <si>
    <t>2.0 ± 0.3</t>
  </si>
  <si>
    <t>1.0 ± 0.4</t>
  </si>
  <si>
    <t>-11.0 ± 0.8</t>
  </si>
  <si>
    <t>-16.0 ± 0.3</t>
  </si>
  <si>
    <t>-18.0 ± 0.3</t>
  </si>
  <si>
    <t>-16.4 ± 1.0</t>
  </si>
  <si>
    <t>0.9 ± 1.0</t>
  </si>
  <si>
    <t>1.0 ± 0.6</t>
  </si>
  <si>
    <t>5.0 ± 0.8</t>
  </si>
  <si>
    <t>7.0 ± 0.7</t>
  </si>
  <si>
    <t>6.0 ± 0.2</t>
  </si>
  <si>
    <t>7.0 ± 0.2</t>
  </si>
  <si>
    <t>7.0 ± 0.8</t>
  </si>
  <si>
    <t>9.0 ± 0.8</t>
  </si>
  <si>
    <t>17.0 ± 0.2</t>
  </si>
  <si>
    <t>16.8 ± 1.0</t>
  </si>
  <si>
    <t>8.0 ± 0.6</t>
  </si>
  <si>
    <t>7.0 ± 0.6</t>
  </si>
  <si>
    <t>9.0 ± 0.5</t>
  </si>
  <si>
    <t>6.0 ± 0.3</t>
  </si>
  <si>
    <t>11.0 ± 0.2</t>
  </si>
  <si>
    <t>15.0 ± 0.2</t>
  </si>
  <si>
    <t>15.0 ± 0.8</t>
  </si>
  <si>
    <t>10.0 ± 0.1</t>
  </si>
  <si>
    <t>13.0 ± 0.2</t>
  </si>
  <si>
    <t>14.0 ± 0.4</t>
  </si>
  <si>
    <t>10.0 ± 0.3</t>
  </si>
  <si>
    <t>1.0 ± 0.2</t>
  </si>
  <si>
    <t>6.0 ± 0.5</t>
  </si>
  <si>
    <t>2.0 ± 0.5</t>
  </si>
  <si>
    <t>9.0 ± 0.1</t>
  </si>
  <si>
    <t>12.0 ± 0.2</t>
  </si>
  <si>
    <t>16.0 ± 0.1</t>
  </si>
  <si>
    <t>5.0 ± 0.1</t>
  </si>
  <si>
    <t>-3.0 ± 0.2</t>
  </si>
  <si>
    <t>-2.0 ± 0.1</t>
  </si>
  <si>
    <t>-2.0 ± 0.4</t>
  </si>
  <si>
    <t>-1.0 ± 0.2</t>
  </si>
  <si>
    <t>2.0 ± 0.6</t>
  </si>
  <si>
    <t>-0.6 ± 0.04</t>
  </si>
  <si>
    <t>1.0 ± 0.1</t>
  </si>
  <si>
    <t>3.0 ± 0.2</t>
  </si>
  <si>
    <t>suspended POM</t>
  </si>
  <si>
    <t>Trophic Amino Acids</t>
  </si>
  <si>
    <t>Bulk</t>
  </si>
  <si>
    <t>0.2 - 0.5</t>
  </si>
  <si>
    <t>0.5 - 1.0</t>
  </si>
  <si>
    <t>1.0 - 2.0</t>
  </si>
  <si>
    <t>2.0 - 5.0</t>
  </si>
  <si>
    <t>Size (mm)</t>
  </si>
  <si>
    <t>Depth (m)</t>
  </si>
  <si>
    <t>Source Amino Acids</t>
  </si>
  <si>
    <t>8.6 ± 1.0</t>
  </si>
  <si>
    <t>12.0 ± 0.7</t>
  </si>
  <si>
    <t>13.0 ± 1.3</t>
  </si>
  <si>
    <t>15.2 ± 1.0</t>
  </si>
  <si>
    <t>4.0 ± 0.6</t>
  </si>
  <si>
    <t>6.6 ± 1.0</t>
  </si>
  <si>
    <t>0.1 ± 1.0</t>
  </si>
  <si>
    <t>1.0 ± 1.0</t>
  </si>
  <si>
    <t>4.0 ± 1.1</t>
  </si>
  <si>
    <t>2.6 ± 1.0</t>
  </si>
  <si>
    <t>3.0 ± 0.3</t>
  </si>
  <si>
    <t>zooplankton</t>
  </si>
  <si>
    <t>-16.5 ± 0.7</t>
  </si>
  <si>
    <t>-11.7 ± 0.9</t>
  </si>
  <si>
    <t>-12.4 ± 0.6</t>
  </si>
  <si>
    <t>-6.9 ± 0.5</t>
  </si>
  <si>
    <t>-22.8 ± 0.9</t>
  </si>
  <si>
    <t>-25.4 ± 0.3</t>
  </si>
  <si>
    <t>-16.9 ± 0.9</t>
  </si>
  <si>
    <t>-21.5 ± 0.4</t>
  </si>
  <si>
    <t>-15.5 ± 0.7</t>
  </si>
  <si>
    <t>-25.5 ± 0.8</t>
  </si>
  <si>
    <t>-24.1 ± 0.9</t>
  </si>
  <si>
    <t>-16.2 ± 0.5</t>
  </si>
  <si>
    <t>-11.4 ± 0.4</t>
  </si>
  <si>
    <t>-23.5 ± 0.3</t>
  </si>
  <si>
    <t>-25.4 ± 0.1</t>
  </si>
  <si>
    <t>-17.2 ± 0.8</t>
  </si>
  <si>
    <t>-15.5 ± 0.6</t>
  </si>
  <si>
    <t>-16.7 ± 0.3</t>
  </si>
  <si>
    <t>-27.1 ± 0.5</t>
  </si>
  <si>
    <t>-23.7 ± 0.7</t>
  </si>
  <si>
    <t>-17.1 ± 0.4</t>
  </si>
  <si>
    <t>-17.8 ± 0.5</t>
  </si>
  <si>
    <t>-13.2 ± 0.4</t>
  </si>
  <si>
    <t>-8.7 ± 0.3</t>
  </si>
  <si>
    <t>-24.7 ± 0.5</t>
  </si>
  <si>
    <t>-26.4 ± 0.3</t>
  </si>
  <si>
    <t>-17.7 ± 0.5</t>
  </si>
  <si>
    <t>-19.5 ± 0.3</t>
  </si>
  <si>
    <t>-23.2 ± 0.3</t>
  </si>
  <si>
    <t>-18.3 ± 0.2</t>
  </si>
  <si>
    <t>-28.3 ± 0.3</t>
  </si>
  <si>
    <t>-18.7 ± 0.7</t>
  </si>
  <si>
    <t>-17.1 ± 0.9</t>
  </si>
  <si>
    <t>-10.6 ± 0.2</t>
  </si>
  <si>
    <t>-5.1 ± 0.5</t>
  </si>
  <si>
    <t>-23.2 ± 0.6</t>
  </si>
  <si>
    <t>-24.8 ± 0.2</t>
  </si>
  <si>
    <t>-17.7 ± 0.7</t>
  </si>
  <si>
    <t>-14.3 ± 0.5</t>
  </si>
  <si>
    <t>-26.3 ± 0.4</t>
  </si>
  <si>
    <t>-21.8 ± 0.8</t>
  </si>
  <si>
    <t>-17.7 ± 0.9</t>
  </si>
  <si>
    <t>-14.5 ± 0.3</t>
  </si>
  <si>
    <t>-10.7 ± 0.7</t>
  </si>
  <si>
    <t>-2.9 ± 0.9</t>
  </si>
  <si>
    <t>-22.5 ± 0.7</t>
  </si>
  <si>
    <t>-24.7 ± 0.2</t>
  </si>
  <si>
    <t>-14.3 ± 0.4</t>
  </si>
  <si>
    <t>-15.6 ± 0.6</t>
  </si>
  <si>
    <t>-22.7 ± 0.5</t>
  </si>
  <si>
    <t>-13.6 ± 0.6</t>
  </si>
  <si>
    <t>-25.1 ± 0.3</t>
  </si>
  <si>
    <t>-25.3 ± 0.7</t>
  </si>
  <si>
    <t>-15.4 ± 0.4</t>
  </si>
  <si>
    <t>-18.3 ± 0.4</t>
  </si>
  <si>
    <t>-8.8 ± 0.6</t>
  </si>
  <si>
    <t>-14.1 ± 0.7</t>
  </si>
  <si>
    <t>-6.9 ± 0.4</t>
  </si>
  <si>
    <t>-24.4 ± 0.6</t>
  </si>
  <si>
    <t>-26.1 ± 0.2</t>
  </si>
  <si>
    <t>-15.7 ± 0.2</t>
  </si>
  <si>
    <t>-18.3 ± 0.6</t>
  </si>
  <si>
    <t>-23.6 ± 0.3</t>
  </si>
  <si>
    <t>-16.5 ± 0.2</t>
  </si>
  <si>
    <t>-26.7 ± 0.3</t>
  </si>
  <si>
    <t>-24.4 ± 0.9</t>
  </si>
  <si>
    <t>-18.4 ± 0.8</t>
  </si>
  <si>
    <t>-17.4 ± 1.0</t>
  </si>
  <si>
    <t>-19.0 ± 0.8</t>
  </si>
  <si>
    <t>-21.3 ± 1.0</t>
  </si>
  <si>
    <t>-25.0 ± 0.7</t>
  </si>
  <si>
    <t>-16.0 ± 0.2</t>
  </si>
  <si>
    <t>-18.0 ± 0.9</t>
  </si>
  <si>
    <t>-17.0 ± 1.0</t>
  </si>
  <si>
    <t>-11.0 ± 0.9</t>
  </si>
  <si>
    <t>-10.0 ± 0.7</t>
  </si>
  <si>
    <t>-6.8 ± 1.0</t>
  </si>
  <si>
    <t>-15.2 ± 1.0</t>
  </si>
  <si>
    <t>-7.0 ± 1.0</t>
  </si>
  <si>
    <t>-24.1 ± 1.0</t>
  </si>
  <si>
    <t>-17.4 ± 0.5</t>
  </si>
  <si>
    <t>-11.9 ± 0.6</t>
  </si>
  <si>
    <t>-11.6 ± 0.8</t>
  </si>
  <si>
    <t>-26.7 ± 0.9</t>
  </si>
  <si>
    <t>-19.2 ± 0.8</t>
  </si>
  <si>
    <t>-16.2 ± 0.7</t>
  </si>
  <si>
    <t>-14.8 ± 0.3</t>
  </si>
  <si>
    <t>-24.1 ± 0.6</t>
  </si>
  <si>
    <t>-17.3 ± 0.7</t>
  </si>
  <si>
    <t>-25.5 ± 0.5</t>
  </si>
  <si>
    <t>-15.1 ± 0.7</t>
  </si>
  <si>
    <t>-19.2 ± 0.2</t>
  </si>
  <si>
    <t>-15.5 ± 0.2</t>
  </si>
  <si>
    <t>-14.8 ± 0.6</t>
  </si>
  <si>
    <t>-12.2 ± 0.8</t>
  </si>
  <si>
    <t>-19.1 ± 0.6</t>
  </si>
  <si>
    <t>-28.1 ± 0.3</t>
  </si>
  <si>
    <t>-21.8 ± 0.6</t>
  </si>
  <si>
    <t>-18.7 ± 0.2</t>
  </si>
  <si>
    <t>-23.3 ± 0.9</t>
  </si>
  <si>
    <t>-18.1 ± 0.3</t>
  </si>
  <si>
    <t>-27.8 ± 0.3</t>
  </si>
  <si>
    <t>-23.5 ± 0.1</t>
  </si>
  <si>
    <t>-18.5 ± 0.5</t>
  </si>
  <si>
    <t>-17.9 ± 0.4</t>
  </si>
  <si>
    <t>-10.8 ± 0.9</t>
  </si>
  <si>
    <t>-8.9 ± 0.8</t>
  </si>
  <si>
    <t>0.7 ± 1.2</t>
  </si>
  <si>
    <t>-23.1 ± 0.5</t>
  </si>
  <si>
    <t>-23.4 ± 0.7</t>
  </si>
  <si>
    <t>-17.8 ± 0.6</t>
  </si>
  <si>
    <t>-14.4 ± 0.9</t>
  </si>
  <si>
    <t>-14.9 ± 0.8</t>
  </si>
  <si>
    <t>-15.1 ± 0.5</t>
  </si>
  <si>
    <t>-23.9 ± 0.8</t>
  </si>
  <si>
    <t>-15.7 ± 0.7</t>
  </si>
  <si>
    <t>-10.1 ± 0.8</t>
  </si>
  <si>
    <t>-5.4 ± 0.9</t>
  </si>
  <si>
    <t>-4.4 ± 0.8</t>
  </si>
  <si>
    <t>-24.9 ± 0.9</t>
  </si>
  <si>
    <t>-24.6 ± 0.6</t>
  </si>
  <si>
    <t>-15.8 ± 0.4</t>
  </si>
  <si>
    <t>-15.7 ± 0.6</t>
  </si>
  <si>
    <t>-15.3 ± 0.5</t>
  </si>
  <si>
    <t>-25.7 ± 0.2</t>
  </si>
  <si>
    <t>-8.9 ± 0.7</t>
  </si>
  <si>
    <t>-16.7 ± 0.5</t>
  </si>
  <si>
    <t>-18.0 ± 0.7</t>
  </si>
  <si>
    <t>-16.9 ± 1.0</t>
  </si>
  <si>
    <t>-14.9 ± 1.0</t>
  </si>
  <si>
    <t>-8.7 ± 1.0</t>
  </si>
  <si>
    <t>-23.3 ± 1.0</t>
  </si>
  <si>
    <t>50 - 100</t>
  </si>
  <si>
    <t>300 - 500</t>
  </si>
  <si>
    <t>700 - 1000</t>
  </si>
  <si>
    <r>
      <t>Tr-AA</t>
    </r>
    <r>
      <rPr>
        <vertAlign val="superscript"/>
        <sz val="12"/>
        <rFont val="Times New Roman"/>
        <family val="1"/>
      </rPr>
      <t>b</t>
    </r>
  </si>
  <si>
    <r>
      <t>Sr-AA</t>
    </r>
    <r>
      <rPr>
        <vertAlign val="superscript"/>
        <sz val="12"/>
        <rFont val="Times New Roman"/>
        <family val="1"/>
      </rPr>
      <t>b</t>
    </r>
  </si>
  <si>
    <r>
      <t>TP</t>
    </r>
    <r>
      <rPr>
        <vertAlign val="subscript"/>
        <sz val="12"/>
        <rFont val="Times New Roman"/>
        <family val="1"/>
      </rPr>
      <t>Glu-Phe</t>
    </r>
    <r>
      <rPr>
        <vertAlign val="superscript"/>
        <sz val="12"/>
        <rFont val="Times New Roman"/>
        <family val="1"/>
      </rPr>
      <t>c</t>
    </r>
  </si>
  <si>
    <r>
      <t>TP</t>
    </r>
    <r>
      <rPr>
        <vertAlign val="subscript"/>
        <sz val="12"/>
        <rFont val="Times New Roman"/>
        <family val="1"/>
      </rPr>
      <t>Tr-Sr</t>
    </r>
    <r>
      <rPr>
        <vertAlign val="superscript"/>
        <sz val="12"/>
        <rFont val="Times New Roman"/>
        <family val="1"/>
      </rPr>
      <t>c</t>
    </r>
  </si>
  <si>
    <r>
      <t>8.5 ± 0.6</t>
    </r>
    <r>
      <rPr>
        <vertAlign val="superscript"/>
        <sz val="11"/>
        <color indexed="8"/>
        <rFont val="Times New Roman"/>
        <family val="1"/>
      </rPr>
      <t>a</t>
    </r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</si>
  <si>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Times New Roman"/>
        <family val="1"/>
      </rPr>
      <t>15</t>
    </r>
    <r>
      <rPr>
        <sz val="12"/>
        <rFont val="Times New Roman"/>
        <family val="1"/>
      </rPr>
      <t>N (‰)</t>
    </r>
  </si>
  <si>
    <r>
      <rPr>
        <vertAlign val="superscript"/>
        <sz val="10"/>
        <rFont val="Times New Roman"/>
        <family val="1"/>
      </rPr>
      <t>a</t>
    </r>
    <r>
      <rPr>
        <sz val="10"/>
        <rFont val="Times New Roman"/>
        <family val="1"/>
      </rPr>
      <t xml:space="preserve"> Standard deviation (SD) of replicate injections (all amino acid measurements).</t>
    </r>
  </si>
  <si>
    <r>
      <rPr>
        <vertAlign val="superscript"/>
        <sz val="10"/>
        <rFont val="Times New Roman"/>
        <family val="1"/>
      </rPr>
      <t>b</t>
    </r>
    <r>
      <rPr>
        <sz val="10"/>
        <rFont val="Times New Roman"/>
        <family val="1"/>
      </rPr>
      <t xml:space="preserve"> Tr-AA = average(Ala, Glu, Ile, Leu, Pro, Val 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15</t>
    </r>
    <r>
      <rPr>
        <sz val="10"/>
        <rFont val="Times New Roman"/>
        <family val="1"/>
      </rPr>
      <t xml:space="preserve">N);  Sr-AA = average(Gly, Phe, Ser 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15</t>
    </r>
    <r>
      <rPr>
        <sz val="10"/>
        <rFont val="Times New Roman"/>
        <family val="1"/>
      </rPr>
      <t>N).  SD calculated assuming propagation of error.</t>
    </r>
  </si>
  <si>
    <r>
      <rPr>
        <vertAlign val="super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TP</t>
    </r>
    <r>
      <rPr>
        <vertAlign val="subscript"/>
        <sz val="10"/>
        <rFont val="Times New Roman"/>
        <family val="1"/>
      </rPr>
      <t>Glu-Phe</t>
    </r>
    <r>
      <rPr>
        <sz val="10"/>
        <rFont val="Times New Roman"/>
        <family val="1"/>
      </rPr>
      <t xml:space="preserve"> = 1 + (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15</t>
    </r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Glu</t>
    </r>
    <r>
      <rPr>
        <sz val="10"/>
        <rFont val="Times New Roman"/>
        <family val="1"/>
      </rPr>
      <t xml:space="preserve"> - 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15</t>
    </r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Phe</t>
    </r>
    <r>
      <rPr>
        <sz val="10"/>
        <rFont val="Times New Roman"/>
        <family val="1"/>
      </rPr>
      <t xml:space="preserve"> - 3.4) / 7.6; TP</t>
    </r>
    <r>
      <rPr>
        <vertAlign val="subscript"/>
        <sz val="10"/>
        <rFont val="Times New Roman"/>
        <family val="1"/>
      </rPr>
      <t>Tr-Sr</t>
    </r>
    <r>
      <rPr>
        <sz val="10"/>
        <rFont val="Times New Roman"/>
        <family val="1"/>
      </rPr>
      <t xml:space="preserve"> = 1 + (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15</t>
    </r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Tr-AA</t>
    </r>
    <r>
      <rPr>
        <sz val="10"/>
        <rFont val="Times New Roman"/>
        <family val="1"/>
      </rPr>
      <t xml:space="preserve"> - 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15</t>
    </r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Sr-AA</t>
    </r>
    <r>
      <rPr>
        <sz val="10"/>
        <rFont val="Times New Roman"/>
        <family val="1"/>
      </rPr>
      <t xml:space="preserve"> - 3.4) / 5.6.  SD calculated as in Dale et al. (2011).</t>
    </r>
  </si>
  <si>
    <r>
      <t>TP</t>
    </r>
    <r>
      <rPr>
        <vertAlign val="subscript"/>
        <sz val="12"/>
        <rFont val="Times New Roman"/>
        <family val="1"/>
      </rPr>
      <t>Glu-Phe</t>
    </r>
    <r>
      <rPr>
        <vertAlign val="superscript"/>
        <sz val="12"/>
        <rFont val="Times New Roman"/>
        <family val="1"/>
      </rPr>
      <t>d</t>
    </r>
  </si>
  <si>
    <r>
      <t>TP</t>
    </r>
    <r>
      <rPr>
        <vertAlign val="subscript"/>
        <sz val="12"/>
        <rFont val="Times New Roman"/>
        <family val="1"/>
      </rPr>
      <t>Tr-Sr</t>
    </r>
    <r>
      <rPr>
        <vertAlign val="superscript"/>
        <sz val="12"/>
        <rFont val="Times New Roman"/>
        <family val="1"/>
      </rPr>
      <t>d</t>
    </r>
  </si>
  <si>
    <r>
      <t>d</t>
    </r>
    <r>
      <rPr>
        <vertAlign val="superscript"/>
        <sz val="11"/>
        <rFont val="Times New Roman"/>
        <family val="1"/>
      </rPr>
      <t>15</t>
    </r>
    <r>
      <rPr>
        <sz val="11"/>
        <rFont val="Times New Roman"/>
        <family val="1"/>
      </rPr>
      <t>N (‰)</t>
    </r>
  </si>
  <si>
    <r>
      <t>4.0 ± 0.1</t>
    </r>
    <r>
      <rPr>
        <vertAlign val="superscript"/>
        <sz val="11"/>
        <color indexed="8"/>
        <rFont val="Times New Roman"/>
        <family val="1"/>
      </rPr>
      <t>a</t>
    </r>
  </si>
  <si>
    <r>
      <t>nd</t>
    </r>
    <r>
      <rPr>
        <vertAlign val="superscript"/>
        <sz val="11"/>
        <color indexed="8"/>
        <rFont val="Times New Roman"/>
        <family val="1"/>
      </rPr>
      <t>c</t>
    </r>
  </si>
  <si>
    <r>
      <rPr>
        <vertAlign val="super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nd = data not available.</t>
    </r>
  </si>
  <si>
    <r>
      <rPr>
        <vertAlign val="superscript"/>
        <sz val="10"/>
        <rFont val="Times New Roman"/>
        <family val="1"/>
      </rPr>
      <t>d</t>
    </r>
    <r>
      <rPr>
        <sz val="10"/>
        <rFont val="Times New Roman"/>
        <family val="1"/>
      </rPr>
      <t xml:space="preserve"> TP</t>
    </r>
    <r>
      <rPr>
        <vertAlign val="subscript"/>
        <sz val="10"/>
        <rFont val="Times New Roman"/>
        <family val="1"/>
      </rPr>
      <t>Glu-Phe</t>
    </r>
    <r>
      <rPr>
        <sz val="10"/>
        <rFont val="Times New Roman"/>
        <family val="1"/>
      </rPr>
      <t xml:space="preserve"> = 1 + (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15</t>
    </r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Glu</t>
    </r>
    <r>
      <rPr>
        <sz val="10"/>
        <rFont val="Times New Roman"/>
        <family val="1"/>
      </rPr>
      <t xml:space="preserve"> - 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15</t>
    </r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Phe</t>
    </r>
    <r>
      <rPr>
        <sz val="10"/>
        <rFont val="Times New Roman"/>
        <family val="1"/>
      </rPr>
      <t xml:space="preserve"> - 3.4) / 7.6; TP</t>
    </r>
    <r>
      <rPr>
        <vertAlign val="subscript"/>
        <sz val="10"/>
        <rFont val="Times New Roman"/>
        <family val="1"/>
      </rPr>
      <t>Tr-Sr</t>
    </r>
    <r>
      <rPr>
        <sz val="10"/>
        <rFont val="Times New Roman"/>
        <family val="1"/>
      </rPr>
      <t xml:space="preserve"> = 1 + (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15</t>
    </r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Tr-AA</t>
    </r>
    <r>
      <rPr>
        <sz val="10"/>
        <rFont val="Times New Roman"/>
        <family val="1"/>
      </rPr>
      <t xml:space="preserve"> - 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 New Roman"/>
        <family val="1"/>
      </rPr>
      <t>15</t>
    </r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Sr-AA</t>
    </r>
    <r>
      <rPr>
        <sz val="10"/>
        <rFont val="Times New Roman"/>
        <family val="1"/>
      </rPr>
      <t xml:space="preserve"> - 3.4) / 5.6.  SD calculated as in Dale et al. (2011).</t>
    </r>
  </si>
  <si>
    <r>
      <rPr>
        <sz val="12"/>
        <rFont val="Symbol"/>
        <family val="1"/>
        <charset val="2"/>
      </rPr>
      <t>S</t>
    </r>
    <r>
      <rPr>
        <sz val="12"/>
        <rFont val="Times New Roman"/>
        <family val="1"/>
      </rPr>
      <t>V</t>
    </r>
    <r>
      <rPr>
        <vertAlign val="superscript"/>
        <sz val="12"/>
        <rFont val="Times New Roman"/>
        <family val="1"/>
      </rPr>
      <t>e</t>
    </r>
  </si>
  <si>
    <r>
      <rPr>
        <vertAlign val="superscript"/>
        <sz val="10"/>
        <rFont val="Times New Roman"/>
        <family val="1"/>
      </rPr>
      <t>e</t>
    </r>
    <r>
      <rPr>
        <sz val="10"/>
        <rFont val="Times New Roman"/>
        <family val="1"/>
      </rPr>
      <t xml:space="preserve"> </t>
    </r>
    <r>
      <rPr>
        <sz val="10"/>
        <rFont val="Symbol"/>
        <family val="1"/>
        <charset val="2"/>
      </rPr>
      <t>S</t>
    </r>
    <r>
      <rPr>
        <sz val="10"/>
        <rFont val="Times New Roman"/>
        <family val="1"/>
      </rPr>
      <t>V = 1/n * Σ Abs (χAAi), where n = the total number of AA summed and χAAi is the deviation of each trophic AA from their mean.</t>
    </r>
  </si>
  <si>
    <r>
      <t>-18.7 ± 1.0</t>
    </r>
    <r>
      <rPr>
        <vertAlign val="superscript"/>
        <sz val="11"/>
        <color indexed="8"/>
        <rFont val="Times New Roman"/>
        <family val="1"/>
      </rPr>
      <t>a</t>
    </r>
  </si>
  <si>
    <r>
      <t>na</t>
    </r>
    <r>
      <rPr>
        <vertAlign val="superscript"/>
        <sz val="11"/>
        <rFont val="Times New Roman"/>
        <family val="1"/>
      </rPr>
      <t>b</t>
    </r>
  </si>
  <si>
    <r>
      <t>nd</t>
    </r>
    <r>
      <rPr>
        <vertAlign val="superscript"/>
        <sz val="11"/>
        <rFont val="Times New Roman"/>
        <family val="1"/>
      </rPr>
      <t>b</t>
    </r>
  </si>
  <si>
    <r>
      <rPr>
        <vertAlign val="superscript"/>
        <sz val="10"/>
        <rFont val="Times New Roman"/>
        <family val="1"/>
      </rPr>
      <t>b</t>
    </r>
    <r>
      <rPr>
        <sz val="10"/>
        <rFont val="Times New Roman"/>
        <family val="1"/>
      </rPr>
      <t xml:space="preserve"> na - not applicable.  nd - no data.</t>
    </r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</si>
  <si>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Times New Roman"/>
        <family val="1"/>
      </rPr>
      <t>13</t>
    </r>
    <r>
      <rPr>
        <sz val="12"/>
        <rFont val="Times New Roman"/>
        <family val="1"/>
      </rPr>
      <t>C (‰)</t>
    </r>
  </si>
  <si>
    <t>-19.3 ± 0.5</t>
  </si>
  <si>
    <t>-25.5 ± 0.2</t>
  </si>
  <si>
    <t>-17.9 ± 0.3</t>
  </si>
  <si>
    <t>-22.2 ± 0.7</t>
  </si>
  <si>
    <t>-24.6 ± 0.4</t>
  </si>
  <si>
    <t>-24.2 ± 0.8</t>
  </si>
  <si>
    <t>-14.0 ± 0.7</t>
  </si>
  <si>
    <t>-18.9 ± 0.9</t>
  </si>
  <si>
    <t>-25.3 ± 0.3</t>
  </si>
  <si>
    <t>-17.5 ± 0.5</t>
  </si>
  <si>
    <t>-23.5 ± 0.8</t>
  </si>
  <si>
    <t>-25.1 ± 0.6</t>
  </si>
  <si>
    <t>-11.3 ± 0.5</t>
  </si>
  <si>
    <t>-24.4 ± 0.2</t>
  </si>
  <si>
    <t>-16.4 ± 0.2</t>
  </si>
  <si>
    <t>-15.8 ± 0.2</t>
  </si>
  <si>
    <t>-13.6 ± 0.8</t>
  </si>
  <si>
    <t>-15.3 ± 0.4</t>
  </si>
  <si>
    <t>-8.8 ± 0.5</t>
  </si>
  <si>
    <t>-17.5 ± 0.3</t>
  </si>
  <si>
    <t>-15.2 ± 0.2</t>
  </si>
  <si>
    <t>-14.7 ± 0.2</t>
  </si>
  <si>
    <t>-24.2 ± 0.3</t>
  </si>
  <si>
    <t>-13.0 ± 0.2</t>
  </si>
  <si>
    <t>-4.0 ± 0.6</t>
  </si>
  <si>
    <t>Essential Amino Acids (EAA)</t>
  </si>
  <si>
    <t>Nonessential Amino Acids (NAA)</t>
  </si>
  <si>
    <r>
      <t xml:space="preserve">Table 1.  Bulk and amino acid </t>
    </r>
    <r>
      <rPr>
        <sz val="12"/>
        <color indexed="8"/>
        <rFont val="Symbol"/>
        <family val="1"/>
        <charset val="2"/>
      </rPr>
      <t>d</t>
    </r>
    <r>
      <rPr>
        <vertAlign val="superscript"/>
        <sz val="12"/>
        <color indexed="8"/>
        <rFont val="Times New Roman"/>
        <family val="1"/>
      </rPr>
      <t>15</t>
    </r>
    <r>
      <rPr>
        <sz val="12"/>
        <color indexed="8"/>
        <rFont val="Times New Roman"/>
        <family val="1"/>
      </rPr>
      <t>N values and trophic positions (TP) for NPSG zooplankton.</t>
    </r>
  </si>
  <si>
    <t>Journal:</t>
  </si>
  <si>
    <t>Limnology and Oceanography</t>
  </si>
  <si>
    <t>Article:</t>
  </si>
  <si>
    <t>Midwater zooplankton and suspended particle dynamics in the North Pacific Subtropical Gyre: A stable isotope perspective</t>
  </si>
  <si>
    <t>Authors:</t>
  </si>
  <si>
    <t>Hannides, Cecelia C. S., Popp, Brian N., Choy, C. Anela, Drazen, Jeffrey C.</t>
  </si>
  <si>
    <r>
      <t xml:space="preserve">Table 2.  Bulk and amino acid </t>
    </r>
    <r>
      <rPr>
        <sz val="12"/>
        <color indexed="8"/>
        <rFont val="Symbol"/>
        <family val="1"/>
        <charset val="2"/>
      </rPr>
      <t>d</t>
    </r>
    <r>
      <rPr>
        <vertAlign val="superscript"/>
        <sz val="12"/>
        <color indexed="8"/>
        <rFont val="Times New Roman"/>
        <family val="1"/>
      </rPr>
      <t>15</t>
    </r>
    <r>
      <rPr>
        <sz val="12"/>
        <color indexed="8"/>
        <rFont val="Times New Roman"/>
        <family val="1"/>
      </rPr>
      <t xml:space="preserve">N values, trophic positions (TP) and </t>
    </r>
    <r>
      <rPr>
        <sz val="12"/>
        <color indexed="8"/>
        <rFont val="Symbol"/>
        <family val="1"/>
        <charset val="2"/>
      </rPr>
      <t>S</t>
    </r>
    <r>
      <rPr>
        <sz val="12"/>
        <color indexed="8"/>
        <rFont val="Times New Roman"/>
        <family val="1"/>
      </rPr>
      <t>V for NPSG suspended particles.</t>
    </r>
  </si>
  <si>
    <r>
      <t xml:space="preserve">Table 3.  Bulk and amino acid </t>
    </r>
    <r>
      <rPr>
        <sz val="12"/>
        <color indexed="8"/>
        <rFont val="Symbol"/>
        <family val="1"/>
        <charset val="2"/>
      </rPr>
      <t>d</t>
    </r>
    <r>
      <rPr>
        <vertAlign val="superscript"/>
        <sz val="12"/>
        <color indexed="8"/>
        <rFont val="Times New Roman"/>
        <family val="1"/>
      </rPr>
      <t>13</t>
    </r>
    <r>
      <rPr>
        <sz val="12"/>
        <color indexed="8"/>
        <rFont val="Times New Roman"/>
        <family val="1"/>
      </rPr>
      <t>C values for NPSG zooplankton and suspended particles.</t>
    </r>
  </si>
  <si>
    <t>Average Tr</t>
  </si>
  <si>
    <t>Sum-V</t>
  </si>
  <si>
    <t>Ave Depth</t>
  </si>
  <si>
    <t>Ave size</t>
  </si>
  <si>
    <t>TP (glu-phe)</t>
  </si>
  <si>
    <t>Particle</t>
  </si>
  <si>
    <r>
      <rPr>
        <sz val="11"/>
        <color indexed="8"/>
        <rFont val="Calibri"/>
        <family val="2"/>
      </rPr>
      <t>ΔS</t>
    </r>
    <r>
      <rPr>
        <sz val="11"/>
        <color indexed="8"/>
        <rFont val="Times New Roman"/>
        <family val="1"/>
      </rPr>
      <t>um-V</t>
    </r>
  </si>
  <si>
    <t>75 m</t>
  </si>
  <si>
    <t>400 m</t>
  </si>
  <si>
    <t>850 m</t>
  </si>
  <si>
    <t>Day</t>
  </si>
  <si>
    <t>Night</t>
  </si>
  <si>
    <t>Ave all</t>
  </si>
  <si>
    <t>SD</t>
  </si>
  <si>
    <t>Daytime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</si>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</sst>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0"/>
      <name val="Symbol"/>
      <family val="1"/>
      <charset val="2"/>
    </font>
    <font>
      <sz val="12"/>
      <name val="Symbol"/>
      <family val="1"/>
      <charset val="2"/>
    </font>
    <font>
      <sz val="12"/>
      <color indexed="8"/>
      <name val="Symbol"/>
      <family val="1"/>
      <charset val="2"/>
    </font>
    <font>
      <sz val="12"/>
      <color indexed="8"/>
      <name val="Times New Roman"/>
      <family val="1"/>
    </font>
    <font>
      <sz val="12"/>
      <name val="Times New Roman"/>
      <family val="1"/>
    </font>
    <font>
      <sz val="8"/>
      <name val="Calibri"/>
      <family val="2"/>
    </font>
    <font>
      <sz val="11"/>
      <color indexed="8"/>
      <name val="Times New Roman"/>
      <family val="1"/>
    </font>
    <font>
      <vertAlign val="superscript"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4"/>
      <name val="Times New Roman"/>
      <family val="1"/>
    </font>
    <font>
      <vertAlign val="superscript"/>
      <sz val="12"/>
      <name val="Times New Roman"/>
      <family val="1"/>
    </font>
    <font>
      <vertAlign val="subscript"/>
      <sz val="12"/>
      <name val="Times New Roman"/>
      <family val="1"/>
    </font>
    <font>
      <sz val="11"/>
      <name val="Times New Roman"/>
      <family val="1"/>
    </font>
    <font>
      <vertAlign val="superscript"/>
      <sz val="11"/>
      <color indexed="8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vertAlign val="subscript"/>
      <sz val="10"/>
      <name val="Times New Roman"/>
      <family val="1"/>
    </font>
    <font>
      <sz val="8"/>
      <name val="Times New Roman"/>
      <family val="1"/>
    </font>
    <font>
      <vertAlign val="superscript"/>
      <sz val="11"/>
      <name val="Times New Roman"/>
      <family val="1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0" borderId="0" xfId="0" applyFont="1"/>
    <xf numFmtId="0" fontId="4" fillId="0" borderId="0" xfId="0" applyFont="1" applyBorder="1"/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/>
    <xf numFmtId="0" fontId="7" fillId="0" borderId="1" xfId="0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right"/>
    </xf>
    <xf numFmtId="164" fontId="13" fillId="0" borderId="0" xfId="0" applyNumberFormat="1" applyFont="1" applyAlignment="1">
      <alignment horizontal="right"/>
    </xf>
    <xf numFmtId="0" fontId="7" fillId="0" borderId="0" xfId="0" quotePrefix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1" xfId="0" applyFont="1" applyBorder="1"/>
    <xf numFmtId="0" fontId="13" fillId="0" borderId="1" xfId="0" applyFont="1" applyBorder="1" applyAlignment="1">
      <alignment horizontal="right"/>
    </xf>
    <xf numFmtId="164" fontId="1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64" fontId="13" fillId="0" borderId="1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18" fillId="0" borderId="0" xfId="0" applyFont="1" applyFill="1" applyBorder="1"/>
    <xf numFmtId="0" fontId="13" fillId="0" borderId="1" xfId="0" applyFont="1" applyFill="1" applyBorder="1" applyAlignment="1">
      <alignment horizontal="center"/>
    </xf>
    <xf numFmtId="164" fontId="13" fillId="0" borderId="0" xfId="0" applyNumberFormat="1" applyFont="1"/>
    <xf numFmtId="0" fontId="13" fillId="0" borderId="0" xfId="0" applyFont="1" applyBorder="1"/>
    <xf numFmtId="164" fontId="13" fillId="0" borderId="0" xfId="0" applyNumberFormat="1" applyFont="1" applyBorder="1"/>
    <xf numFmtId="0" fontId="7" fillId="0" borderId="0" xfId="0" quotePrefix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13" fillId="0" borderId="2" xfId="0" applyFont="1" applyBorder="1"/>
    <xf numFmtId="0" fontId="13" fillId="0" borderId="2" xfId="0" applyFont="1" applyBorder="1" applyAlignment="1">
      <alignment horizontal="right"/>
    </xf>
    <xf numFmtId="164" fontId="13" fillId="0" borderId="2" xfId="0" applyNumberFormat="1" applyFont="1" applyBorder="1"/>
    <xf numFmtId="0" fontId="7" fillId="0" borderId="2" xfId="0" quotePrefix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13" fillId="0" borderId="0" xfId="0" quotePrefix="1" applyFont="1" applyAlignment="1">
      <alignment horizontal="right"/>
    </xf>
    <xf numFmtId="164" fontId="13" fillId="0" borderId="1" xfId="0" applyNumberFormat="1" applyFont="1" applyBorder="1"/>
    <xf numFmtId="0" fontId="13" fillId="0" borderId="1" xfId="0" quotePrefix="1" applyFont="1" applyBorder="1" applyAlignment="1">
      <alignment horizontal="right"/>
    </xf>
    <xf numFmtId="0" fontId="4" fillId="0" borderId="3" xfId="0" applyFont="1" applyBorder="1" applyAlignment="1">
      <alignment horizontal="center"/>
    </xf>
    <xf numFmtId="164" fontId="7" fillId="0" borderId="0" xfId="0" applyNumberFormat="1" applyFont="1"/>
    <xf numFmtId="0" fontId="4" fillId="0" borderId="1" xfId="0" applyFont="1" applyBorder="1" applyAlignment="1">
      <alignment horizontal="center"/>
    </xf>
    <xf numFmtId="2" fontId="7" fillId="0" borderId="0" xfId="0" applyNumberFormat="1" applyFont="1"/>
    <xf numFmtId="164" fontId="13" fillId="0" borderId="0" xfId="0" applyNumberFormat="1" applyFont="1" applyBorder="1" applyAlignment="1">
      <alignment horizontal="right"/>
    </xf>
    <xf numFmtId="2" fontId="7" fillId="0" borderId="0" xfId="0" applyNumberFormat="1" applyFont="1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21" fillId="0" borderId="3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1'!$F$41:$F$64</c:f>
              <c:numCache>
                <c:formatCode>General</c:formatCode>
                <c:ptCount val="24"/>
                <c:pt idx="0">
                  <c:v>75</c:v>
                </c:pt>
                <c:pt idx="1">
                  <c:v>400</c:v>
                </c:pt>
                <c:pt idx="2">
                  <c:v>850</c:v>
                </c:pt>
                <c:pt idx="3">
                  <c:v>75</c:v>
                </c:pt>
                <c:pt idx="4">
                  <c:v>400</c:v>
                </c:pt>
                <c:pt idx="5">
                  <c:v>850</c:v>
                </c:pt>
                <c:pt idx="6">
                  <c:v>75</c:v>
                </c:pt>
                <c:pt idx="7">
                  <c:v>400</c:v>
                </c:pt>
                <c:pt idx="8">
                  <c:v>850</c:v>
                </c:pt>
                <c:pt idx="9">
                  <c:v>75</c:v>
                </c:pt>
                <c:pt idx="10">
                  <c:v>400</c:v>
                </c:pt>
                <c:pt idx="11">
                  <c:v>850</c:v>
                </c:pt>
                <c:pt idx="12">
                  <c:v>75</c:v>
                </c:pt>
                <c:pt idx="13">
                  <c:v>400</c:v>
                </c:pt>
                <c:pt idx="14">
                  <c:v>850</c:v>
                </c:pt>
                <c:pt idx="15">
                  <c:v>75</c:v>
                </c:pt>
                <c:pt idx="16">
                  <c:v>400</c:v>
                </c:pt>
                <c:pt idx="17">
                  <c:v>850</c:v>
                </c:pt>
                <c:pt idx="18">
                  <c:v>75</c:v>
                </c:pt>
                <c:pt idx="19">
                  <c:v>400</c:v>
                </c:pt>
                <c:pt idx="20">
                  <c:v>850</c:v>
                </c:pt>
                <c:pt idx="21">
                  <c:v>75</c:v>
                </c:pt>
                <c:pt idx="22">
                  <c:v>400</c:v>
                </c:pt>
                <c:pt idx="23">
                  <c:v>850</c:v>
                </c:pt>
              </c:numCache>
            </c:numRef>
          </c:xVal>
          <c:yVal>
            <c:numRef>
              <c:f>'Table 1'!$V$41:$V$64</c:f>
              <c:numCache>
                <c:formatCode>0.0</c:formatCode>
                <c:ptCount val="24"/>
                <c:pt idx="0">
                  <c:v>1.5280000000000002</c:v>
                </c:pt>
                <c:pt idx="1">
                  <c:v>2.6880000000000002</c:v>
                </c:pt>
                <c:pt idx="2">
                  <c:v>1.3599999999999999</c:v>
                </c:pt>
                <c:pt idx="3">
                  <c:v>2.0559999999999996</c:v>
                </c:pt>
                <c:pt idx="4">
                  <c:v>2.3600000000000003</c:v>
                </c:pt>
                <c:pt idx="5">
                  <c:v>1.8160000000000005</c:v>
                </c:pt>
                <c:pt idx="6">
                  <c:v>1.9600000000000002</c:v>
                </c:pt>
                <c:pt idx="7">
                  <c:v>2.16</c:v>
                </c:pt>
                <c:pt idx="8">
                  <c:v>1.8720000000000003</c:v>
                </c:pt>
                <c:pt idx="9">
                  <c:v>2.2959999999999998</c:v>
                </c:pt>
                <c:pt idx="10">
                  <c:v>2.0960000000000001</c:v>
                </c:pt>
                <c:pt idx="11">
                  <c:v>1.7839999999999998</c:v>
                </c:pt>
                <c:pt idx="12">
                  <c:v>1.4960000000000004</c:v>
                </c:pt>
                <c:pt idx="13">
                  <c:v>1.8159999999999998</c:v>
                </c:pt>
                <c:pt idx="14">
                  <c:v>1.6800000000000006</c:v>
                </c:pt>
                <c:pt idx="15">
                  <c:v>1.9600000000000002</c:v>
                </c:pt>
                <c:pt idx="16">
                  <c:v>2.1919999999999997</c:v>
                </c:pt>
                <c:pt idx="17">
                  <c:v>1.5120000000000002</c:v>
                </c:pt>
                <c:pt idx="18">
                  <c:v>2.3600000000000003</c:v>
                </c:pt>
                <c:pt idx="19">
                  <c:v>2.7040000000000011</c:v>
                </c:pt>
                <c:pt idx="20">
                  <c:v>2.2079999999999997</c:v>
                </c:pt>
                <c:pt idx="21">
                  <c:v>2.3759999999999999</c:v>
                </c:pt>
                <c:pt idx="22">
                  <c:v>2.2400000000000007</c:v>
                </c:pt>
                <c:pt idx="23">
                  <c:v>1.8080000000000007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0-4199-A611-6F2173999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96136"/>
        <c:axId val="369297120"/>
      </c:scatterChart>
      <c:valAx>
        <c:axId val="36929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Depth,</a:t>
                </a:r>
                <a:r>
                  <a:rPr lang="en-US" baseline="0"/>
                  <a:t> 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97120"/>
        <c:crosses val="autoZero"/>
        <c:crossBetween val="midCat"/>
      </c:valAx>
      <c:valAx>
        <c:axId val="369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Sum-V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9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1'!$N$41:$N$64</c:f>
              <c:numCache>
                <c:formatCode>0.00</c:formatCode>
                <c:ptCount val="24"/>
                <c:pt idx="0">
                  <c:v>1.6973684210526314</c:v>
                </c:pt>
                <c:pt idx="1">
                  <c:v>1.9605263157894735</c:v>
                </c:pt>
                <c:pt idx="2">
                  <c:v>2.3289473684210527</c:v>
                </c:pt>
                <c:pt idx="3">
                  <c:v>1.8026315789473684</c:v>
                </c:pt>
                <c:pt idx="4">
                  <c:v>2.013157894736842</c:v>
                </c:pt>
                <c:pt idx="5">
                  <c:v>2.3289473684210527</c:v>
                </c:pt>
                <c:pt idx="6">
                  <c:v>1.8026315789473684</c:v>
                </c:pt>
                <c:pt idx="7">
                  <c:v>1.8552631578947367</c:v>
                </c:pt>
                <c:pt idx="8">
                  <c:v>2.3684210526315788</c:v>
                </c:pt>
                <c:pt idx="9">
                  <c:v>2.0394736842105265</c:v>
                </c:pt>
                <c:pt idx="10">
                  <c:v>1.9736842105263159</c:v>
                </c:pt>
                <c:pt idx="11">
                  <c:v>2.3289473684210527</c:v>
                </c:pt>
                <c:pt idx="12">
                  <c:v>1.6315789473684208</c:v>
                </c:pt>
                <c:pt idx="13">
                  <c:v>2.0526315789473681</c:v>
                </c:pt>
                <c:pt idx="14">
                  <c:v>2.1842105263157894</c:v>
                </c:pt>
                <c:pt idx="15">
                  <c:v>1.8421052631578947</c:v>
                </c:pt>
                <c:pt idx="16">
                  <c:v>2.1315789473684212</c:v>
                </c:pt>
                <c:pt idx="17">
                  <c:v>2.25</c:v>
                </c:pt>
                <c:pt idx="18">
                  <c:v>1.9473684210526319</c:v>
                </c:pt>
                <c:pt idx="19">
                  <c:v>2.3552631578947372</c:v>
                </c:pt>
                <c:pt idx="20">
                  <c:v>2.263157894736842</c:v>
                </c:pt>
                <c:pt idx="21">
                  <c:v>2.0526315789473681</c:v>
                </c:pt>
                <c:pt idx="22">
                  <c:v>2.3421052631578947</c:v>
                </c:pt>
                <c:pt idx="23">
                  <c:v>2.1578947368421053</c:v>
                </c:pt>
              </c:numCache>
            </c:numRef>
          </c:xVal>
          <c:yVal>
            <c:numRef>
              <c:f>'Table 1'!$V$41:$V$64</c:f>
              <c:numCache>
                <c:formatCode>0.0</c:formatCode>
                <c:ptCount val="24"/>
                <c:pt idx="0">
                  <c:v>1.5280000000000002</c:v>
                </c:pt>
                <c:pt idx="1">
                  <c:v>2.6880000000000002</c:v>
                </c:pt>
                <c:pt idx="2">
                  <c:v>1.3599999999999999</c:v>
                </c:pt>
                <c:pt idx="3">
                  <c:v>2.0559999999999996</c:v>
                </c:pt>
                <c:pt idx="4">
                  <c:v>2.3600000000000003</c:v>
                </c:pt>
                <c:pt idx="5">
                  <c:v>1.8160000000000005</c:v>
                </c:pt>
                <c:pt idx="6">
                  <c:v>1.9600000000000002</c:v>
                </c:pt>
                <c:pt idx="7">
                  <c:v>2.16</c:v>
                </c:pt>
                <c:pt idx="8">
                  <c:v>1.8720000000000003</c:v>
                </c:pt>
                <c:pt idx="9">
                  <c:v>2.2959999999999998</c:v>
                </c:pt>
                <c:pt idx="10">
                  <c:v>2.0960000000000001</c:v>
                </c:pt>
                <c:pt idx="11">
                  <c:v>1.7839999999999998</c:v>
                </c:pt>
                <c:pt idx="12">
                  <c:v>1.4960000000000004</c:v>
                </c:pt>
                <c:pt idx="13">
                  <c:v>1.8159999999999998</c:v>
                </c:pt>
                <c:pt idx="14">
                  <c:v>1.6800000000000006</c:v>
                </c:pt>
                <c:pt idx="15">
                  <c:v>1.9600000000000002</c:v>
                </c:pt>
                <c:pt idx="16">
                  <c:v>2.1919999999999997</c:v>
                </c:pt>
                <c:pt idx="17">
                  <c:v>1.5120000000000002</c:v>
                </c:pt>
                <c:pt idx="18">
                  <c:v>2.3600000000000003</c:v>
                </c:pt>
                <c:pt idx="19">
                  <c:v>2.7040000000000011</c:v>
                </c:pt>
                <c:pt idx="20">
                  <c:v>2.2079999999999997</c:v>
                </c:pt>
                <c:pt idx="21">
                  <c:v>2.3759999999999999</c:v>
                </c:pt>
                <c:pt idx="22">
                  <c:v>2.2400000000000007</c:v>
                </c:pt>
                <c:pt idx="23">
                  <c:v>1.8080000000000007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D-48FD-AFB5-01CBCE48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05976"/>
        <c:axId val="369308928"/>
      </c:scatterChart>
      <c:valAx>
        <c:axId val="369305976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08928"/>
        <c:crosses val="autoZero"/>
        <c:crossBetween val="midCat"/>
      </c:valAx>
      <c:valAx>
        <c:axId val="3693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Sum-V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0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1'!$F$41:$F$52</c:f>
              <c:numCache>
                <c:formatCode>General</c:formatCode>
                <c:ptCount val="12"/>
                <c:pt idx="0">
                  <c:v>75</c:v>
                </c:pt>
                <c:pt idx="1">
                  <c:v>400</c:v>
                </c:pt>
                <c:pt idx="2">
                  <c:v>850</c:v>
                </c:pt>
                <c:pt idx="3">
                  <c:v>75</c:v>
                </c:pt>
                <c:pt idx="4">
                  <c:v>400</c:v>
                </c:pt>
                <c:pt idx="5">
                  <c:v>850</c:v>
                </c:pt>
                <c:pt idx="6">
                  <c:v>75</c:v>
                </c:pt>
                <c:pt idx="7">
                  <c:v>400</c:v>
                </c:pt>
                <c:pt idx="8">
                  <c:v>850</c:v>
                </c:pt>
                <c:pt idx="9">
                  <c:v>75</c:v>
                </c:pt>
                <c:pt idx="10">
                  <c:v>400</c:v>
                </c:pt>
                <c:pt idx="11">
                  <c:v>850</c:v>
                </c:pt>
              </c:numCache>
            </c:numRef>
          </c:xVal>
          <c:yVal>
            <c:numRef>
              <c:f>'Table 1'!$X$41:$X$52</c:f>
              <c:numCache>
                <c:formatCode>0.0</c:formatCode>
                <c:ptCount val="12"/>
                <c:pt idx="0">
                  <c:v>0.57800000000000029</c:v>
                </c:pt>
                <c:pt idx="1">
                  <c:v>1.2400000000000007</c:v>
                </c:pt>
                <c:pt idx="2">
                  <c:v>-0.75200000000000022</c:v>
                </c:pt>
                <c:pt idx="3">
                  <c:v>1.1059999999999997</c:v>
                </c:pt>
                <c:pt idx="4">
                  <c:v>0.91200000000000081</c:v>
                </c:pt>
                <c:pt idx="5">
                  <c:v>-0.2959999999999996</c:v>
                </c:pt>
                <c:pt idx="6">
                  <c:v>1.0100000000000002</c:v>
                </c:pt>
                <c:pt idx="7">
                  <c:v>0.71200000000000063</c:v>
                </c:pt>
                <c:pt idx="8">
                  <c:v>-0.23999999999999977</c:v>
                </c:pt>
                <c:pt idx="9">
                  <c:v>1.3459999999999999</c:v>
                </c:pt>
                <c:pt idx="10">
                  <c:v>0.64800000000000058</c:v>
                </c:pt>
                <c:pt idx="11">
                  <c:v>-0.32800000000000029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B-4E1E-9861-91ED547790F9}"/>
            </c:ext>
          </c:extLst>
        </c:ser>
        <c:ser>
          <c:idx val="1"/>
          <c:order val="1"/>
          <c:tx>
            <c:v>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'Table 1'!$F$53:$F$64</c:f>
              <c:numCache>
                <c:formatCode>General</c:formatCode>
                <c:ptCount val="12"/>
                <c:pt idx="0">
                  <c:v>75</c:v>
                </c:pt>
                <c:pt idx="1">
                  <c:v>400</c:v>
                </c:pt>
                <c:pt idx="2">
                  <c:v>850</c:v>
                </c:pt>
                <c:pt idx="3">
                  <c:v>75</c:v>
                </c:pt>
                <c:pt idx="4">
                  <c:v>400</c:v>
                </c:pt>
                <c:pt idx="5">
                  <c:v>850</c:v>
                </c:pt>
                <c:pt idx="6">
                  <c:v>75</c:v>
                </c:pt>
                <c:pt idx="7">
                  <c:v>400</c:v>
                </c:pt>
                <c:pt idx="8">
                  <c:v>850</c:v>
                </c:pt>
                <c:pt idx="9">
                  <c:v>75</c:v>
                </c:pt>
                <c:pt idx="10">
                  <c:v>400</c:v>
                </c:pt>
                <c:pt idx="11">
                  <c:v>850</c:v>
                </c:pt>
              </c:numCache>
            </c:numRef>
          </c:xVal>
          <c:yVal>
            <c:numRef>
              <c:f>'Table 1'!$X$53:$X$64</c:f>
              <c:numCache>
                <c:formatCode>0.0</c:formatCode>
                <c:ptCount val="12"/>
                <c:pt idx="0">
                  <c:v>0.54600000000000048</c:v>
                </c:pt>
                <c:pt idx="1">
                  <c:v>0.36800000000000033</c:v>
                </c:pt>
                <c:pt idx="2">
                  <c:v>-0.4319999999999995</c:v>
                </c:pt>
                <c:pt idx="3">
                  <c:v>1.0100000000000002</c:v>
                </c:pt>
                <c:pt idx="4">
                  <c:v>0.74400000000000022</c:v>
                </c:pt>
                <c:pt idx="5">
                  <c:v>-0.59999999999999987</c:v>
                </c:pt>
                <c:pt idx="6">
                  <c:v>1.4100000000000004</c:v>
                </c:pt>
                <c:pt idx="7">
                  <c:v>1.2560000000000016</c:v>
                </c:pt>
                <c:pt idx="8">
                  <c:v>9.5999999999999641E-2</c:v>
                </c:pt>
                <c:pt idx="9">
                  <c:v>1.4259999999999999</c:v>
                </c:pt>
                <c:pt idx="10">
                  <c:v>0.79200000000000115</c:v>
                </c:pt>
                <c:pt idx="11">
                  <c:v>-0.30399999999999938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6B-4E1E-9861-91ED54779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09912"/>
        <c:axId val="369300400"/>
      </c:scatterChart>
      <c:valAx>
        <c:axId val="36930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00400"/>
        <c:crossesAt val="-1"/>
        <c:crossBetween val="midCat"/>
      </c:valAx>
      <c:valAx>
        <c:axId val="3693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l-GR"/>
                  <a:t>Δ</a:t>
                </a:r>
                <a:r>
                  <a:rPr lang="en-US"/>
                  <a:t>Sum-V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0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1'!$F$90:$F$113</c:f>
              <c:numCache>
                <c:formatCode>General</c:formatCode>
                <c:ptCount val="24"/>
                <c:pt idx="0">
                  <c:v>75</c:v>
                </c:pt>
                <c:pt idx="1">
                  <c:v>400</c:v>
                </c:pt>
                <c:pt idx="2">
                  <c:v>850</c:v>
                </c:pt>
                <c:pt idx="3">
                  <c:v>75</c:v>
                </c:pt>
                <c:pt idx="4">
                  <c:v>400</c:v>
                </c:pt>
                <c:pt idx="5">
                  <c:v>850</c:v>
                </c:pt>
                <c:pt idx="6">
                  <c:v>75</c:v>
                </c:pt>
                <c:pt idx="7">
                  <c:v>400</c:v>
                </c:pt>
                <c:pt idx="8">
                  <c:v>850</c:v>
                </c:pt>
                <c:pt idx="9">
                  <c:v>75</c:v>
                </c:pt>
                <c:pt idx="10">
                  <c:v>400</c:v>
                </c:pt>
                <c:pt idx="11">
                  <c:v>850</c:v>
                </c:pt>
                <c:pt idx="12">
                  <c:v>75</c:v>
                </c:pt>
                <c:pt idx="13">
                  <c:v>400</c:v>
                </c:pt>
                <c:pt idx="14">
                  <c:v>850</c:v>
                </c:pt>
                <c:pt idx="15">
                  <c:v>75</c:v>
                </c:pt>
                <c:pt idx="16">
                  <c:v>400</c:v>
                </c:pt>
                <c:pt idx="17">
                  <c:v>850</c:v>
                </c:pt>
                <c:pt idx="18">
                  <c:v>75</c:v>
                </c:pt>
                <c:pt idx="19">
                  <c:v>400</c:v>
                </c:pt>
                <c:pt idx="20">
                  <c:v>850</c:v>
                </c:pt>
                <c:pt idx="21">
                  <c:v>75</c:v>
                </c:pt>
                <c:pt idx="22">
                  <c:v>400</c:v>
                </c:pt>
                <c:pt idx="23">
                  <c:v>850</c:v>
                </c:pt>
              </c:numCache>
            </c:numRef>
          </c:xVal>
          <c:yVal>
            <c:numRef>
              <c:f>'Table 1'!$X$90:$X$113</c:f>
              <c:numCache>
                <c:formatCode>0.0</c:formatCode>
                <c:ptCount val="24"/>
                <c:pt idx="0">
                  <c:v>1.3555555555555554</c:v>
                </c:pt>
                <c:pt idx="1">
                  <c:v>2.4333333333333327</c:v>
                </c:pt>
                <c:pt idx="2">
                  <c:v>1.1666666666666663</c:v>
                </c:pt>
                <c:pt idx="3">
                  <c:v>1.8444444444444443</c:v>
                </c:pt>
                <c:pt idx="4">
                  <c:v>2.0666666666666664</c:v>
                </c:pt>
                <c:pt idx="5">
                  <c:v>1.5444444444444461</c:v>
                </c:pt>
                <c:pt idx="6">
                  <c:v>1.7333333333333336</c:v>
                </c:pt>
                <c:pt idx="7">
                  <c:v>1.9555555555555557</c:v>
                </c:pt>
                <c:pt idx="8">
                  <c:v>1.6333333333333337</c:v>
                </c:pt>
                <c:pt idx="9">
                  <c:v>2.0444444444444438</c:v>
                </c:pt>
                <c:pt idx="10">
                  <c:v>1.7666666666666668</c:v>
                </c:pt>
                <c:pt idx="11">
                  <c:v>1.5</c:v>
                </c:pt>
                <c:pt idx="12">
                  <c:v>1.3333333333333339</c:v>
                </c:pt>
                <c:pt idx="13">
                  <c:v>1.5555555555555556</c:v>
                </c:pt>
                <c:pt idx="14">
                  <c:v>1.4888888888888894</c:v>
                </c:pt>
                <c:pt idx="15">
                  <c:v>1.7999999999999994</c:v>
                </c:pt>
                <c:pt idx="16">
                  <c:v>1.8444444444444437</c:v>
                </c:pt>
                <c:pt idx="17">
                  <c:v>1.3</c:v>
                </c:pt>
                <c:pt idx="18">
                  <c:v>2.0333333333333337</c:v>
                </c:pt>
                <c:pt idx="19">
                  <c:v>2.3777777777777787</c:v>
                </c:pt>
                <c:pt idx="20">
                  <c:v>1.8888888888888886</c:v>
                </c:pt>
                <c:pt idx="21">
                  <c:v>2.0111111111111115</c:v>
                </c:pt>
                <c:pt idx="22">
                  <c:v>1.9222222222222229</c:v>
                </c:pt>
                <c:pt idx="23">
                  <c:v>1.5222222222222226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C-4E8D-BCE6-7B4AA6078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29232"/>
        <c:axId val="369621032"/>
      </c:scatterChart>
      <c:valAx>
        <c:axId val="3696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Depth,</a:t>
                </a:r>
                <a:r>
                  <a:rPr lang="en-US" baseline="0"/>
                  <a:t> 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21032"/>
        <c:crosses val="autoZero"/>
        <c:crossBetween val="midCat"/>
      </c:valAx>
      <c:valAx>
        <c:axId val="36962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Sum-V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1'!$O$90:$O$113</c:f>
              <c:numCache>
                <c:formatCode>0.00</c:formatCode>
                <c:ptCount val="24"/>
                <c:pt idx="0">
                  <c:v>1.6973684210526314</c:v>
                </c:pt>
                <c:pt idx="1">
                  <c:v>1.9605263157894735</c:v>
                </c:pt>
                <c:pt idx="2">
                  <c:v>2.3289473684210527</c:v>
                </c:pt>
                <c:pt idx="3">
                  <c:v>1.8026315789473684</c:v>
                </c:pt>
                <c:pt idx="4">
                  <c:v>2.013157894736842</c:v>
                </c:pt>
                <c:pt idx="5">
                  <c:v>2.3289473684210527</c:v>
                </c:pt>
                <c:pt idx="6">
                  <c:v>1.8026315789473684</c:v>
                </c:pt>
                <c:pt idx="7">
                  <c:v>1.8552631578947367</c:v>
                </c:pt>
                <c:pt idx="8">
                  <c:v>2.3684210526315788</c:v>
                </c:pt>
                <c:pt idx="9">
                  <c:v>2.0394736842105265</c:v>
                </c:pt>
                <c:pt idx="10">
                  <c:v>1.9736842105263159</c:v>
                </c:pt>
                <c:pt idx="11">
                  <c:v>2.3289473684210527</c:v>
                </c:pt>
                <c:pt idx="12">
                  <c:v>1.6315789473684208</c:v>
                </c:pt>
                <c:pt idx="13">
                  <c:v>2.0526315789473681</c:v>
                </c:pt>
                <c:pt idx="14">
                  <c:v>2.1842105263157894</c:v>
                </c:pt>
                <c:pt idx="15">
                  <c:v>1.8421052631578947</c:v>
                </c:pt>
                <c:pt idx="16">
                  <c:v>2.1315789473684212</c:v>
                </c:pt>
                <c:pt idx="17">
                  <c:v>2.25</c:v>
                </c:pt>
                <c:pt idx="18">
                  <c:v>1.9473684210526319</c:v>
                </c:pt>
                <c:pt idx="19">
                  <c:v>2.3552631578947372</c:v>
                </c:pt>
                <c:pt idx="20">
                  <c:v>2.263157894736842</c:v>
                </c:pt>
                <c:pt idx="21">
                  <c:v>2.0526315789473681</c:v>
                </c:pt>
                <c:pt idx="22">
                  <c:v>2.3421052631578947</c:v>
                </c:pt>
                <c:pt idx="23">
                  <c:v>2.1578947368421053</c:v>
                </c:pt>
              </c:numCache>
            </c:numRef>
          </c:xVal>
          <c:yVal>
            <c:numRef>
              <c:f>'Table 1'!$X$90:$X$113</c:f>
              <c:numCache>
                <c:formatCode>0.0</c:formatCode>
                <c:ptCount val="24"/>
                <c:pt idx="0">
                  <c:v>1.3555555555555554</c:v>
                </c:pt>
                <c:pt idx="1">
                  <c:v>2.4333333333333327</c:v>
                </c:pt>
                <c:pt idx="2">
                  <c:v>1.1666666666666663</c:v>
                </c:pt>
                <c:pt idx="3">
                  <c:v>1.8444444444444443</c:v>
                </c:pt>
                <c:pt idx="4">
                  <c:v>2.0666666666666664</c:v>
                </c:pt>
                <c:pt idx="5">
                  <c:v>1.5444444444444461</c:v>
                </c:pt>
                <c:pt idx="6">
                  <c:v>1.7333333333333336</c:v>
                </c:pt>
                <c:pt idx="7">
                  <c:v>1.9555555555555557</c:v>
                </c:pt>
                <c:pt idx="8">
                  <c:v>1.6333333333333337</c:v>
                </c:pt>
                <c:pt idx="9">
                  <c:v>2.0444444444444438</c:v>
                </c:pt>
                <c:pt idx="10">
                  <c:v>1.7666666666666668</c:v>
                </c:pt>
                <c:pt idx="11">
                  <c:v>1.5</c:v>
                </c:pt>
                <c:pt idx="12">
                  <c:v>1.3333333333333339</c:v>
                </c:pt>
                <c:pt idx="13">
                  <c:v>1.5555555555555556</c:v>
                </c:pt>
                <c:pt idx="14">
                  <c:v>1.4888888888888894</c:v>
                </c:pt>
                <c:pt idx="15">
                  <c:v>1.7999999999999994</c:v>
                </c:pt>
                <c:pt idx="16">
                  <c:v>1.8444444444444437</c:v>
                </c:pt>
                <c:pt idx="17">
                  <c:v>1.3</c:v>
                </c:pt>
                <c:pt idx="18">
                  <c:v>2.0333333333333337</c:v>
                </c:pt>
                <c:pt idx="19">
                  <c:v>2.3777777777777787</c:v>
                </c:pt>
                <c:pt idx="20">
                  <c:v>1.8888888888888886</c:v>
                </c:pt>
                <c:pt idx="21">
                  <c:v>2.0111111111111115</c:v>
                </c:pt>
                <c:pt idx="22">
                  <c:v>1.9222222222222229</c:v>
                </c:pt>
                <c:pt idx="23">
                  <c:v>1.5222222222222226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F-4865-8A31-B5F56EA14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70536"/>
        <c:axId val="370762336"/>
      </c:scatterChart>
      <c:valAx>
        <c:axId val="370770536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62336"/>
        <c:crosses val="autoZero"/>
        <c:crossBetween val="midCat"/>
      </c:valAx>
      <c:valAx>
        <c:axId val="3707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Sum-V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7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1'!$F$90:$F$113</c:f>
              <c:numCache>
                <c:formatCode>General</c:formatCode>
                <c:ptCount val="24"/>
                <c:pt idx="0">
                  <c:v>75</c:v>
                </c:pt>
                <c:pt idx="1">
                  <c:v>400</c:v>
                </c:pt>
                <c:pt idx="2">
                  <c:v>850</c:v>
                </c:pt>
                <c:pt idx="3">
                  <c:v>75</c:v>
                </c:pt>
                <c:pt idx="4">
                  <c:v>400</c:v>
                </c:pt>
                <c:pt idx="5">
                  <c:v>850</c:v>
                </c:pt>
                <c:pt idx="6">
                  <c:v>75</c:v>
                </c:pt>
                <c:pt idx="7">
                  <c:v>400</c:v>
                </c:pt>
                <c:pt idx="8">
                  <c:v>850</c:v>
                </c:pt>
                <c:pt idx="9">
                  <c:v>75</c:v>
                </c:pt>
                <c:pt idx="10">
                  <c:v>400</c:v>
                </c:pt>
                <c:pt idx="11">
                  <c:v>850</c:v>
                </c:pt>
                <c:pt idx="12">
                  <c:v>75</c:v>
                </c:pt>
                <c:pt idx="13">
                  <c:v>400</c:v>
                </c:pt>
                <c:pt idx="14">
                  <c:v>850</c:v>
                </c:pt>
                <c:pt idx="15">
                  <c:v>75</c:v>
                </c:pt>
                <c:pt idx="16">
                  <c:v>400</c:v>
                </c:pt>
                <c:pt idx="17">
                  <c:v>850</c:v>
                </c:pt>
                <c:pt idx="18">
                  <c:v>75</c:v>
                </c:pt>
                <c:pt idx="19">
                  <c:v>400</c:v>
                </c:pt>
                <c:pt idx="20">
                  <c:v>850</c:v>
                </c:pt>
                <c:pt idx="21">
                  <c:v>75</c:v>
                </c:pt>
                <c:pt idx="22">
                  <c:v>400</c:v>
                </c:pt>
                <c:pt idx="23">
                  <c:v>850</c:v>
                </c:pt>
              </c:numCache>
            </c:numRef>
          </c:xVal>
          <c:yVal>
            <c:numRef>
              <c:f>'Table 1'!$Z$90:$Z$113</c:f>
              <c:numCache>
                <c:formatCode>0.0</c:formatCode>
                <c:ptCount val="24"/>
                <c:pt idx="0">
                  <c:v>0.40555555555555545</c:v>
                </c:pt>
                <c:pt idx="1">
                  <c:v>0.98533333333333317</c:v>
                </c:pt>
                <c:pt idx="2">
                  <c:v>-0.9453333333333338</c:v>
                </c:pt>
                <c:pt idx="3">
                  <c:v>0.89444444444444438</c:v>
                </c:pt>
                <c:pt idx="4">
                  <c:v>0.61866666666666692</c:v>
                </c:pt>
                <c:pt idx="5">
                  <c:v>-0.56755555555555404</c:v>
                </c:pt>
                <c:pt idx="6">
                  <c:v>0.78333333333333366</c:v>
                </c:pt>
                <c:pt idx="7">
                  <c:v>0.5075555555555562</c:v>
                </c:pt>
                <c:pt idx="8">
                  <c:v>-0.47866666666666635</c:v>
                </c:pt>
                <c:pt idx="9">
                  <c:v>1.0944444444444439</c:v>
                </c:pt>
                <c:pt idx="10">
                  <c:v>0.31866666666666732</c:v>
                </c:pt>
                <c:pt idx="11">
                  <c:v>-0.6120000000000001</c:v>
                </c:pt>
                <c:pt idx="12">
                  <c:v>0.38333333333333397</c:v>
                </c:pt>
                <c:pt idx="13">
                  <c:v>0.10755555555555607</c:v>
                </c:pt>
                <c:pt idx="14">
                  <c:v>-0.62311111111111073</c:v>
                </c:pt>
                <c:pt idx="15">
                  <c:v>0.84999999999999942</c:v>
                </c:pt>
                <c:pt idx="16">
                  <c:v>0.39644444444444416</c:v>
                </c:pt>
                <c:pt idx="17">
                  <c:v>-0.81200000000000006</c:v>
                </c:pt>
                <c:pt idx="18">
                  <c:v>1.0833333333333337</c:v>
                </c:pt>
                <c:pt idx="19">
                  <c:v>0.92977777777777915</c:v>
                </c:pt>
                <c:pt idx="20">
                  <c:v>-0.22311111111111148</c:v>
                </c:pt>
                <c:pt idx="21">
                  <c:v>1.0611111111111116</c:v>
                </c:pt>
                <c:pt idx="22">
                  <c:v>0.47422222222222343</c:v>
                </c:pt>
                <c:pt idx="23">
                  <c:v>-0.58977777777777751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D-474B-946D-A68FAF341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76088"/>
        <c:axId val="493984288"/>
      </c:scatterChart>
      <c:valAx>
        <c:axId val="49397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Depth,</a:t>
                </a:r>
                <a:r>
                  <a:rPr lang="en-US" baseline="0"/>
                  <a:t> 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84288"/>
        <c:crossesAt val="-1"/>
        <c:crossBetween val="midCat"/>
      </c:valAx>
      <c:valAx>
        <c:axId val="4939842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ΔSum-V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7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50-100</a:t>
            </a:r>
            <a:r>
              <a:rPr lang="en-US" baseline="0"/>
              <a:t> m Day and Night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588232720909887"/>
                  <c:y val="-2.79604111986001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1'!$O$136:$O$143</c:f>
              <c:numCache>
                <c:formatCode>0.00</c:formatCode>
                <c:ptCount val="8"/>
                <c:pt idx="0">
                  <c:v>1.6973684210526314</c:v>
                </c:pt>
                <c:pt idx="1">
                  <c:v>1.8026315789473684</c:v>
                </c:pt>
                <c:pt idx="2">
                  <c:v>1.8026315789473684</c:v>
                </c:pt>
                <c:pt idx="3">
                  <c:v>2.0394736842105265</c:v>
                </c:pt>
                <c:pt idx="4">
                  <c:v>1.6315789473684208</c:v>
                </c:pt>
                <c:pt idx="5">
                  <c:v>1.8421052631578947</c:v>
                </c:pt>
                <c:pt idx="6">
                  <c:v>1.9473684210526319</c:v>
                </c:pt>
                <c:pt idx="7">
                  <c:v>2.0526315789473681</c:v>
                </c:pt>
              </c:numCache>
            </c:numRef>
          </c:xVal>
          <c:yVal>
            <c:numRef>
              <c:f>'Table 1'!$X$136:$X$143</c:f>
              <c:numCache>
                <c:formatCode>0.0</c:formatCode>
                <c:ptCount val="8"/>
                <c:pt idx="0">
                  <c:v>1.3555555555555554</c:v>
                </c:pt>
                <c:pt idx="1">
                  <c:v>1.8444444444444443</c:v>
                </c:pt>
                <c:pt idx="2">
                  <c:v>1.7333333333333336</c:v>
                </c:pt>
                <c:pt idx="3">
                  <c:v>2.0444444444444438</c:v>
                </c:pt>
                <c:pt idx="4">
                  <c:v>1.3333333333333339</c:v>
                </c:pt>
                <c:pt idx="5">
                  <c:v>1.7999999999999994</c:v>
                </c:pt>
                <c:pt idx="6">
                  <c:v>2.0333333333333337</c:v>
                </c:pt>
                <c:pt idx="7">
                  <c:v>2.0111111111111115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4-4203-ADD0-61706E622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50456"/>
        <c:axId val="365749800"/>
      </c:scatterChart>
      <c:valAx>
        <c:axId val="365750456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49800"/>
        <c:crosses val="autoZero"/>
        <c:crossBetween val="midCat"/>
      </c:valAx>
      <c:valAx>
        <c:axId val="36574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Sum-V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5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Zooplankton 0.2-0.5 mm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1'!$O$189:$O$194</c:f>
              <c:numCache>
                <c:formatCode>0.00</c:formatCode>
                <c:ptCount val="6"/>
                <c:pt idx="0">
                  <c:v>1.6973684210526314</c:v>
                </c:pt>
                <c:pt idx="1">
                  <c:v>1.6315789473684208</c:v>
                </c:pt>
                <c:pt idx="2">
                  <c:v>1.9605263157894735</c:v>
                </c:pt>
                <c:pt idx="3">
                  <c:v>2.0526315789473681</c:v>
                </c:pt>
                <c:pt idx="4">
                  <c:v>2.3289473684210527</c:v>
                </c:pt>
                <c:pt idx="5">
                  <c:v>2.1842105263157894</c:v>
                </c:pt>
              </c:numCache>
            </c:numRef>
          </c:xVal>
          <c:yVal>
            <c:numRef>
              <c:f>'Table 1'!$X$189:$X$194</c:f>
              <c:numCache>
                <c:formatCode>0.0</c:formatCode>
                <c:ptCount val="6"/>
                <c:pt idx="0">
                  <c:v>1.3555555555555554</c:v>
                </c:pt>
                <c:pt idx="1">
                  <c:v>1.3333333333333339</c:v>
                </c:pt>
                <c:pt idx="2">
                  <c:v>2.4333333333333327</c:v>
                </c:pt>
                <c:pt idx="3">
                  <c:v>1.5555555555555556</c:v>
                </c:pt>
                <c:pt idx="4">
                  <c:v>1.1666666666666663</c:v>
                </c:pt>
                <c:pt idx="5">
                  <c:v>1.4888888888888894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3-47BF-B3F5-A4F8448B6FD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378144"/>
        <c:axId val="14379456"/>
      </c:scatterChart>
      <c:valAx>
        <c:axId val="14378144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456"/>
        <c:crosses val="autoZero"/>
        <c:crossBetween val="midCat"/>
      </c:valAx>
      <c:valAx>
        <c:axId val="143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Sum-V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67</xdr:row>
      <xdr:rowOff>185737</xdr:rowOff>
    </xdr:from>
    <xdr:to>
      <xdr:col>10</xdr:col>
      <xdr:colOff>19050</xdr:colOff>
      <xdr:row>82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638175</xdr:colOff>
      <xdr:row>68</xdr:row>
      <xdr:rowOff>4762</xdr:rowOff>
    </xdr:from>
    <xdr:to>
      <xdr:col>17</xdr:col>
      <xdr:colOff>609600</xdr:colOff>
      <xdr:row>82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</xdr:colOff>
      <xdr:row>68</xdr:row>
      <xdr:rowOff>14287</xdr:rowOff>
    </xdr:from>
    <xdr:to>
      <xdr:col>26</xdr:col>
      <xdr:colOff>219075</xdr:colOff>
      <xdr:row>82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114</xdr:row>
      <xdr:rowOff>176212</xdr:rowOff>
    </xdr:from>
    <xdr:to>
      <xdr:col>11</xdr:col>
      <xdr:colOff>28575</xdr:colOff>
      <xdr:row>129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114</xdr:row>
      <xdr:rowOff>176212</xdr:rowOff>
    </xdr:from>
    <xdr:to>
      <xdr:col>18</xdr:col>
      <xdr:colOff>628650</xdr:colOff>
      <xdr:row>129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647700</xdr:colOff>
      <xdr:row>115</xdr:row>
      <xdr:rowOff>4762</xdr:rowOff>
    </xdr:from>
    <xdr:to>
      <xdr:col>27</xdr:col>
      <xdr:colOff>247650</xdr:colOff>
      <xdr:row>129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9525</xdr:colOff>
      <xdr:row>161</xdr:row>
      <xdr:rowOff>9525</xdr:rowOff>
    </xdr:from>
    <xdr:to>
      <xdr:col>10</xdr:col>
      <xdr:colOff>28575</xdr:colOff>
      <xdr:row>175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638175</xdr:colOff>
      <xdr:row>213</xdr:row>
      <xdr:rowOff>9525</xdr:rowOff>
    </xdr:from>
    <xdr:to>
      <xdr:col>12</xdr:col>
      <xdr:colOff>609600</xdr:colOff>
      <xdr:row>227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2"/>
  <sheetViews>
    <sheetView tabSelected="1" topLeftCell="A87" workbookViewId="0">
      <selection activeCell="V218" sqref="V218"/>
    </sheetView>
  </sheetViews>
  <sheetFormatPr defaultColWidth="8.85546875" defaultRowHeight="15" x14ac:dyDescent="0.25"/>
  <cols>
    <col min="1" max="1" width="11.42578125" style="6" customWidth="1"/>
    <col min="2" max="2" width="5.7109375" style="6" bestFit="1" customWidth="1"/>
    <col min="3" max="3" width="9.42578125" style="6" bestFit="1" customWidth="1"/>
    <col min="4" max="4" width="10" style="6" bestFit="1" customWidth="1"/>
    <col min="5" max="5" width="9" style="6" bestFit="1" customWidth="1"/>
    <col min="6" max="19" width="9.85546875" style="6" customWidth="1"/>
    <col min="20" max="20" width="9.85546875" style="6" bestFit="1" customWidth="1"/>
    <col min="21" max="21" width="10.42578125" style="6" bestFit="1" customWidth="1"/>
    <col min="22" max="22" width="10.140625" style="6" bestFit="1" customWidth="1"/>
    <col min="23" max="23" width="8.7109375" style="6" bestFit="1" customWidth="1"/>
    <col min="24" max="16384" width="8.85546875" style="6"/>
  </cols>
  <sheetData>
    <row r="1" spans="1:23" ht="15.75" x14ac:dyDescent="0.25">
      <c r="A1" s="1" t="s">
        <v>642</v>
      </c>
      <c r="B1" s="1" t="s">
        <v>643</v>
      </c>
    </row>
    <row r="2" spans="1:23" ht="15.75" x14ac:dyDescent="0.25">
      <c r="A2" s="1" t="s">
        <v>644</v>
      </c>
      <c r="B2" s="1" t="s">
        <v>645</v>
      </c>
    </row>
    <row r="3" spans="1:23" ht="15.75" x14ac:dyDescent="0.25">
      <c r="A3" s="1" t="s">
        <v>646</v>
      </c>
      <c r="B3" s="1" t="s">
        <v>647</v>
      </c>
    </row>
    <row r="4" spans="1:23" ht="15.75" x14ac:dyDescent="0.25">
      <c r="A4" s="1"/>
      <c r="B4" s="1"/>
    </row>
    <row r="5" spans="1:23" ht="18.75" x14ac:dyDescent="0.25">
      <c r="A5" s="1" t="s">
        <v>641</v>
      </c>
    </row>
    <row r="6" spans="1:23" ht="15.75" thickBo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5.75" x14ac:dyDescent="0.25">
      <c r="A7" s="1"/>
      <c r="B7" s="1"/>
      <c r="C7" s="1"/>
      <c r="D7" s="1"/>
      <c r="E7" s="1"/>
      <c r="F7" s="38" t="s">
        <v>435</v>
      </c>
      <c r="G7" s="38"/>
      <c r="H7" s="38"/>
      <c r="I7" s="38"/>
      <c r="J7" s="38"/>
      <c r="K7" s="38"/>
      <c r="L7" s="38"/>
      <c r="M7" s="38" t="s">
        <v>443</v>
      </c>
      <c r="N7" s="38"/>
      <c r="O7" s="38"/>
      <c r="P7" s="38"/>
      <c r="Q7" s="38"/>
      <c r="R7" s="38"/>
      <c r="S7" s="38"/>
      <c r="T7" s="2"/>
      <c r="U7" s="1"/>
      <c r="V7" s="1"/>
      <c r="W7" s="1"/>
    </row>
    <row r="8" spans="1:23" ht="18.75" x14ac:dyDescent="0.25">
      <c r="A8" s="1"/>
      <c r="B8" s="1"/>
      <c r="C8" s="8"/>
      <c r="D8" s="8"/>
      <c r="E8" s="3" t="s">
        <v>436</v>
      </c>
      <c r="F8" s="3" t="s">
        <v>11</v>
      </c>
      <c r="G8" s="3" t="s">
        <v>19</v>
      </c>
      <c r="H8" s="3" t="s">
        <v>21</v>
      </c>
      <c r="I8" s="3" t="s">
        <v>17</v>
      </c>
      <c r="J8" s="3" t="s">
        <v>16</v>
      </c>
      <c r="K8" s="3" t="s">
        <v>18</v>
      </c>
      <c r="L8" s="3" t="s">
        <v>15</v>
      </c>
      <c r="M8" s="3" t="s">
        <v>12</v>
      </c>
      <c r="N8" s="3" t="s">
        <v>24</v>
      </c>
      <c r="O8" s="3" t="s">
        <v>20</v>
      </c>
      <c r="P8" s="3" t="s">
        <v>22</v>
      </c>
      <c r="Q8" s="3" t="s">
        <v>14</v>
      </c>
      <c r="R8" s="3" t="s">
        <v>13</v>
      </c>
      <c r="S8" s="3" t="s">
        <v>23</v>
      </c>
      <c r="T8" s="3" t="s">
        <v>591</v>
      </c>
      <c r="U8" s="3" t="s">
        <v>592</v>
      </c>
      <c r="V8" s="3"/>
      <c r="W8" s="3"/>
    </row>
    <row r="9" spans="1:23" ht="21" thickBot="1" x14ac:dyDescent="0.4">
      <c r="A9" s="10" t="s">
        <v>3</v>
      </c>
      <c r="B9" s="10" t="s">
        <v>0</v>
      </c>
      <c r="C9" s="10" t="s">
        <v>441</v>
      </c>
      <c r="D9" s="10" t="s">
        <v>442</v>
      </c>
      <c r="E9" s="4" t="s">
        <v>596</v>
      </c>
      <c r="F9" s="4" t="s">
        <v>596</v>
      </c>
      <c r="G9" s="4" t="s">
        <v>596</v>
      </c>
      <c r="H9" s="4" t="s">
        <v>596</v>
      </c>
      <c r="I9" s="4" t="s">
        <v>596</v>
      </c>
      <c r="J9" s="4" t="s">
        <v>596</v>
      </c>
      <c r="K9" s="4" t="s">
        <v>596</v>
      </c>
      <c r="L9" s="4" t="s">
        <v>596</v>
      </c>
      <c r="M9" s="4" t="s">
        <v>596</v>
      </c>
      <c r="N9" s="4" t="s">
        <v>596</v>
      </c>
      <c r="O9" s="4" t="s">
        <v>596</v>
      </c>
      <c r="P9" s="4" t="s">
        <v>596</v>
      </c>
      <c r="Q9" s="4" t="s">
        <v>596</v>
      </c>
      <c r="R9" s="4" t="s">
        <v>596</v>
      </c>
      <c r="S9" s="4" t="s">
        <v>596</v>
      </c>
      <c r="T9" s="4" t="s">
        <v>596</v>
      </c>
      <c r="U9" s="4" t="s">
        <v>596</v>
      </c>
      <c r="V9" s="4" t="s">
        <v>593</v>
      </c>
      <c r="W9" s="4" t="s">
        <v>594</v>
      </c>
    </row>
    <row r="10" spans="1:23" ht="18" x14ac:dyDescent="0.25">
      <c r="A10" s="11" t="s">
        <v>455</v>
      </c>
      <c r="B10" s="11" t="s">
        <v>1</v>
      </c>
      <c r="C10" s="12" t="s">
        <v>437</v>
      </c>
      <c r="D10" s="12" t="s">
        <v>588</v>
      </c>
      <c r="E10" s="13">
        <v>1.5</v>
      </c>
      <c r="F10" s="5" t="s">
        <v>595</v>
      </c>
      <c r="G10" s="5" t="s">
        <v>33</v>
      </c>
      <c r="H10" s="5" t="s">
        <v>422</v>
      </c>
      <c r="I10" s="5" t="s">
        <v>31</v>
      </c>
      <c r="J10" s="5" t="s">
        <v>30</v>
      </c>
      <c r="K10" s="5" t="s">
        <v>32</v>
      </c>
      <c r="L10" s="5" t="s">
        <v>29</v>
      </c>
      <c r="M10" s="5" t="s">
        <v>391</v>
      </c>
      <c r="N10" s="5" t="s">
        <v>35</v>
      </c>
      <c r="O10" s="5" t="s">
        <v>419</v>
      </c>
      <c r="P10" s="14" t="s">
        <v>426</v>
      </c>
      <c r="Q10" s="5" t="s">
        <v>28</v>
      </c>
      <c r="R10" s="5" t="s">
        <v>27</v>
      </c>
      <c r="S10" s="5" t="s">
        <v>34</v>
      </c>
      <c r="T10" s="5" t="s">
        <v>37</v>
      </c>
      <c r="U10" s="5" t="s">
        <v>36</v>
      </c>
      <c r="V10" s="5" t="s">
        <v>38</v>
      </c>
      <c r="W10" s="5" t="s">
        <v>39</v>
      </c>
    </row>
    <row r="11" spans="1:23" x14ac:dyDescent="0.25">
      <c r="A11" s="11" t="s">
        <v>455</v>
      </c>
      <c r="B11" s="11" t="s">
        <v>1</v>
      </c>
      <c r="C11" s="12" t="s">
        <v>437</v>
      </c>
      <c r="D11" s="12" t="s">
        <v>589</v>
      </c>
      <c r="E11" s="13">
        <v>4.4000000000000004</v>
      </c>
      <c r="F11" s="5" t="s">
        <v>140</v>
      </c>
      <c r="G11" s="5" t="s">
        <v>148</v>
      </c>
      <c r="H11" s="5" t="s">
        <v>150</v>
      </c>
      <c r="I11" s="5" t="s">
        <v>146</v>
      </c>
      <c r="J11" s="5" t="s">
        <v>145</v>
      </c>
      <c r="K11" s="5" t="s">
        <v>147</v>
      </c>
      <c r="L11" s="5" t="s">
        <v>144</v>
      </c>
      <c r="M11" s="5" t="s">
        <v>141</v>
      </c>
      <c r="N11" s="5" t="s">
        <v>153</v>
      </c>
      <c r="O11" s="5" t="s">
        <v>149</v>
      </c>
      <c r="P11" s="5" t="s">
        <v>151</v>
      </c>
      <c r="Q11" s="5" t="s">
        <v>143</v>
      </c>
      <c r="R11" s="5" t="s">
        <v>142</v>
      </c>
      <c r="S11" s="5" t="s">
        <v>152</v>
      </c>
      <c r="T11" s="5" t="s">
        <v>155</v>
      </c>
      <c r="U11" s="5" t="s">
        <v>154</v>
      </c>
      <c r="V11" s="5" t="s">
        <v>156</v>
      </c>
      <c r="W11" s="5" t="s">
        <v>139</v>
      </c>
    </row>
    <row r="12" spans="1:23" x14ac:dyDescent="0.25">
      <c r="A12" s="11" t="s">
        <v>455</v>
      </c>
      <c r="B12" s="11" t="s">
        <v>1</v>
      </c>
      <c r="C12" s="12" t="s">
        <v>437</v>
      </c>
      <c r="D12" s="12" t="s">
        <v>590</v>
      </c>
      <c r="E12" s="13">
        <v>7.9</v>
      </c>
      <c r="F12" s="5" t="s">
        <v>248</v>
      </c>
      <c r="G12" s="5" t="s">
        <v>253</v>
      </c>
      <c r="H12" s="5" t="s">
        <v>255</v>
      </c>
      <c r="I12" s="5" t="s">
        <v>251</v>
      </c>
      <c r="J12" s="5" t="s">
        <v>250</v>
      </c>
      <c r="K12" s="5" t="s">
        <v>252</v>
      </c>
      <c r="L12" s="5" t="s">
        <v>406</v>
      </c>
      <c r="M12" s="5" t="s">
        <v>47</v>
      </c>
      <c r="N12" s="5" t="s">
        <v>111</v>
      </c>
      <c r="O12" s="5" t="s">
        <v>254</v>
      </c>
      <c r="P12" s="5" t="s">
        <v>256</v>
      </c>
      <c r="Q12" s="5" t="s">
        <v>401</v>
      </c>
      <c r="R12" s="5" t="s">
        <v>249</v>
      </c>
      <c r="S12" s="5" t="s">
        <v>257</v>
      </c>
      <c r="T12" s="5" t="s">
        <v>259</v>
      </c>
      <c r="U12" s="5" t="s">
        <v>258</v>
      </c>
      <c r="V12" s="5" t="s">
        <v>221</v>
      </c>
      <c r="W12" s="5" t="s">
        <v>87</v>
      </c>
    </row>
    <row r="13" spans="1:23" x14ac:dyDescent="0.25">
      <c r="A13" s="11" t="s">
        <v>455</v>
      </c>
      <c r="B13" s="11" t="s">
        <v>1</v>
      </c>
      <c r="C13" s="12" t="s">
        <v>438</v>
      </c>
      <c r="D13" s="12" t="s">
        <v>588</v>
      </c>
      <c r="E13" s="13">
        <v>1.7</v>
      </c>
      <c r="F13" s="5" t="s">
        <v>40</v>
      </c>
      <c r="G13" s="5" t="s">
        <v>48</v>
      </c>
      <c r="H13" s="5" t="s">
        <v>50</v>
      </c>
      <c r="I13" s="5" t="s">
        <v>46</v>
      </c>
      <c r="J13" s="5" t="s">
        <v>45</v>
      </c>
      <c r="K13" s="5" t="s">
        <v>47</v>
      </c>
      <c r="L13" s="5" t="s">
        <v>44</v>
      </c>
      <c r="M13" s="5" t="s">
        <v>41</v>
      </c>
      <c r="N13" s="5" t="s">
        <v>52</v>
      </c>
      <c r="O13" s="5" t="s">
        <v>49</v>
      </c>
      <c r="P13" s="14" t="s">
        <v>427</v>
      </c>
      <c r="Q13" s="5" t="s">
        <v>43</v>
      </c>
      <c r="R13" s="5" t="s">
        <v>42</v>
      </c>
      <c r="S13" s="5" t="s">
        <v>51</v>
      </c>
      <c r="T13" s="5" t="s">
        <v>54</v>
      </c>
      <c r="U13" s="5" t="s">
        <v>53</v>
      </c>
      <c r="V13" s="5" t="s">
        <v>55</v>
      </c>
      <c r="W13" s="5" t="s">
        <v>56</v>
      </c>
    </row>
    <row r="14" spans="1:23" x14ac:dyDescent="0.25">
      <c r="A14" s="11" t="s">
        <v>455</v>
      </c>
      <c r="B14" s="11" t="s">
        <v>1</v>
      </c>
      <c r="C14" s="12" t="s">
        <v>438</v>
      </c>
      <c r="D14" s="12" t="s">
        <v>589</v>
      </c>
      <c r="E14" s="13">
        <v>4.0999999999999996</v>
      </c>
      <c r="F14" s="5" t="s">
        <v>157</v>
      </c>
      <c r="G14" s="5" t="s">
        <v>163</v>
      </c>
      <c r="H14" s="5" t="s">
        <v>165</v>
      </c>
      <c r="I14" s="5" t="s">
        <v>412</v>
      </c>
      <c r="J14" s="5" t="s">
        <v>162</v>
      </c>
      <c r="K14" s="5" t="s">
        <v>415</v>
      </c>
      <c r="L14" s="5" t="s">
        <v>161</v>
      </c>
      <c r="M14" s="5" t="s">
        <v>158</v>
      </c>
      <c r="N14" s="5" t="s">
        <v>166</v>
      </c>
      <c r="O14" s="5" t="s">
        <v>164</v>
      </c>
      <c r="P14" s="14" t="s">
        <v>429</v>
      </c>
      <c r="Q14" s="5" t="s">
        <v>160</v>
      </c>
      <c r="R14" s="5" t="s">
        <v>159</v>
      </c>
      <c r="S14" s="5" t="s">
        <v>421</v>
      </c>
      <c r="T14" s="5" t="s">
        <v>445</v>
      </c>
      <c r="U14" s="5" t="s">
        <v>421</v>
      </c>
      <c r="V14" s="5" t="s">
        <v>167</v>
      </c>
      <c r="W14" s="5" t="s">
        <v>168</v>
      </c>
    </row>
    <row r="15" spans="1:23" x14ac:dyDescent="0.25">
      <c r="A15" s="11" t="s">
        <v>455</v>
      </c>
      <c r="B15" s="11" t="s">
        <v>1</v>
      </c>
      <c r="C15" s="12" t="s">
        <v>438</v>
      </c>
      <c r="D15" s="12" t="s">
        <v>590</v>
      </c>
      <c r="E15" s="13">
        <v>6.8</v>
      </c>
      <c r="F15" s="5" t="s">
        <v>260</v>
      </c>
      <c r="G15" s="5" t="s">
        <v>267</v>
      </c>
      <c r="H15" s="5" t="s">
        <v>235</v>
      </c>
      <c r="I15" s="5" t="s">
        <v>265</v>
      </c>
      <c r="J15" s="5" t="s">
        <v>150</v>
      </c>
      <c r="K15" s="5" t="s">
        <v>266</v>
      </c>
      <c r="L15" s="5" t="s">
        <v>264</v>
      </c>
      <c r="M15" s="5" t="s">
        <v>261</v>
      </c>
      <c r="N15" s="5" t="s">
        <v>271</v>
      </c>
      <c r="O15" s="5" t="s">
        <v>268</v>
      </c>
      <c r="P15" s="5" t="s">
        <v>269</v>
      </c>
      <c r="Q15" s="5" t="s">
        <v>263</v>
      </c>
      <c r="R15" s="5" t="s">
        <v>262</v>
      </c>
      <c r="S15" s="5" t="s">
        <v>270</v>
      </c>
      <c r="T15" s="5" t="s">
        <v>273</v>
      </c>
      <c r="U15" s="5" t="s">
        <v>272</v>
      </c>
      <c r="V15" s="5" t="s">
        <v>274</v>
      </c>
      <c r="W15" s="5" t="s">
        <v>209</v>
      </c>
    </row>
    <row r="16" spans="1:23" x14ac:dyDescent="0.25">
      <c r="A16" s="11" t="s">
        <v>455</v>
      </c>
      <c r="B16" s="11" t="s">
        <v>1</v>
      </c>
      <c r="C16" s="12" t="s">
        <v>439</v>
      </c>
      <c r="D16" s="12" t="s">
        <v>588</v>
      </c>
      <c r="E16" s="13">
        <v>1.9</v>
      </c>
      <c r="F16" s="5" t="s">
        <v>57</v>
      </c>
      <c r="G16" s="5" t="s">
        <v>45</v>
      </c>
      <c r="H16" s="5" t="s">
        <v>66</v>
      </c>
      <c r="I16" s="5" t="s">
        <v>63</v>
      </c>
      <c r="J16" s="5" t="s">
        <v>62</v>
      </c>
      <c r="K16" s="5" t="s">
        <v>64</v>
      </c>
      <c r="L16" s="5" t="s">
        <v>61</v>
      </c>
      <c r="M16" s="5" t="s">
        <v>58</v>
      </c>
      <c r="N16" s="5" t="s">
        <v>69</v>
      </c>
      <c r="O16" s="5" t="s">
        <v>65</v>
      </c>
      <c r="P16" s="5" t="s">
        <v>67</v>
      </c>
      <c r="Q16" s="5" t="s">
        <v>60</v>
      </c>
      <c r="R16" s="5" t="s">
        <v>59</v>
      </c>
      <c r="S16" s="5" t="s">
        <v>68</v>
      </c>
      <c r="T16" s="5" t="s">
        <v>71</v>
      </c>
      <c r="U16" s="5" t="s">
        <v>70</v>
      </c>
      <c r="V16" s="5" t="s">
        <v>55</v>
      </c>
      <c r="W16" s="5" t="s">
        <v>39</v>
      </c>
    </row>
    <row r="17" spans="1:23" x14ac:dyDescent="0.25">
      <c r="A17" s="11" t="s">
        <v>455</v>
      </c>
      <c r="B17" s="11" t="s">
        <v>1</v>
      </c>
      <c r="C17" s="12" t="s">
        <v>439</v>
      </c>
      <c r="D17" s="12" t="s">
        <v>589</v>
      </c>
      <c r="E17" s="13">
        <v>2.8</v>
      </c>
      <c r="F17" s="5" t="s">
        <v>169</v>
      </c>
      <c r="G17" s="5" t="s">
        <v>176</v>
      </c>
      <c r="H17" s="5" t="s">
        <v>178</v>
      </c>
      <c r="I17" s="5" t="s">
        <v>174</v>
      </c>
      <c r="J17" s="5" t="s">
        <v>106</v>
      </c>
      <c r="K17" s="5" t="s">
        <v>175</v>
      </c>
      <c r="L17" s="5" t="s">
        <v>173</v>
      </c>
      <c r="M17" s="5" t="s">
        <v>170</v>
      </c>
      <c r="N17" s="5" t="s">
        <v>181</v>
      </c>
      <c r="O17" s="5" t="s">
        <v>177</v>
      </c>
      <c r="P17" s="5" t="s">
        <v>179</v>
      </c>
      <c r="Q17" s="5" t="s">
        <v>172</v>
      </c>
      <c r="R17" s="5" t="s">
        <v>171</v>
      </c>
      <c r="S17" s="5" t="s">
        <v>180</v>
      </c>
      <c r="T17" s="5" t="s">
        <v>183</v>
      </c>
      <c r="U17" s="5" t="s">
        <v>182</v>
      </c>
      <c r="V17" s="5" t="s">
        <v>184</v>
      </c>
      <c r="W17" s="5" t="s">
        <v>58</v>
      </c>
    </row>
    <row r="18" spans="1:23" x14ac:dyDescent="0.25">
      <c r="A18" s="11" t="s">
        <v>455</v>
      </c>
      <c r="B18" s="11" t="s">
        <v>1</v>
      </c>
      <c r="C18" s="12" t="s">
        <v>439</v>
      </c>
      <c r="D18" s="12" t="s">
        <v>590</v>
      </c>
      <c r="E18" s="13">
        <v>6.8</v>
      </c>
      <c r="F18" s="5" t="s">
        <v>275</v>
      </c>
      <c r="G18" s="5" t="s">
        <v>280</v>
      </c>
      <c r="H18" s="5" t="s">
        <v>222</v>
      </c>
      <c r="I18" s="5" t="s">
        <v>278</v>
      </c>
      <c r="J18" s="5" t="s">
        <v>277</v>
      </c>
      <c r="K18" s="5" t="s">
        <v>279</v>
      </c>
      <c r="L18" s="5" t="s">
        <v>407</v>
      </c>
      <c r="M18" s="5" t="s">
        <v>276</v>
      </c>
      <c r="N18" s="5" t="s">
        <v>156</v>
      </c>
      <c r="O18" s="5" t="s">
        <v>281</v>
      </c>
      <c r="P18" s="5" t="s">
        <v>282</v>
      </c>
      <c r="Q18" s="5" t="s">
        <v>402</v>
      </c>
      <c r="R18" s="14" t="s">
        <v>396</v>
      </c>
      <c r="S18" s="5" t="s">
        <v>7</v>
      </c>
      <c r="T18" s="5" t="s">
        <v>284</v>
      </c>
      <c r="U18" s="5" t="s">
        <v>283</v>
      </c>
      <c r="V18" s="5" t="s">
        <v>454</v>
      </c>
      <c r="W18" s="5" t="s">
        <v>285</v>
      </c>
    </row>
    <row r="19" spans="1:23" x14ac:dyDescent="0.25">
      <c r="A19" s="11" t="s">
        <v>455</v>
      </c>
      <c r="B19" s="11" t="s">
        <v>1</v>
      </c>
      <c r="C19" s="12" t="s">
        <v>440</v>
      </c>
      <c r="D19" s="12" t="s">
        <v>588</v>
      </c>
      <c r="E19" s="13">
        <v>2.7</v>
      </c>
      <c r="F19" s="5" t="s">
        <v>72</v>
      </c>
      <c r="G19" s="5" t="s">
        <v>79</v>
      </c>
      <c r="H19" s="5" t="s">
        <v>81</v>
      </c>
      <c r="I19" s="5" t="s">
        <v>410</v>
      </c>
      <c r="J19" s="5" t="s">
        <v>77</v>
      </c>
      <c r="K19" s="5" t="s">
        <v>78</v>
      </c>
      <c r="L19" s="5" t="s">
        <v>76</v>
      </c>
      <c r="M19" s="5" t="s">
        <v>73</v>
      </c>
      <c r="N19" s="5" t="s">
        <v>84</v>
      </c>
      <c r="O19" s="5" t="s">
        <v>80</v>
      </c>
      <c r="P19" s="5" t="s">
        <v>82</v>
      </c>
      <c r="Q19" s="5" t="s">
        <v>75</v>
      </c>
      <c r="R19" s="5" t="s">
        <v>74</v>
      </c>
      <c r="S19" s="5" t="s">
        <v>83</v>
      </c>
      <c r="T19" s="5" t="s">
        <v>86</v>
      </c>
      <c r="U19" s="5" t="s">
        <v>450</v>
      </c>
      <c r="V19" s="5" t="s">
        <v>87</v>
      </c>
      <c r="W19" s="5" t="s">
        <v>88</v>
      </c>
    </row>
    <row r="20" spans="1:23" x14ac:dyDescent="0.25">
      <c r="A20" s="11" t="s">
        <v>455</v>
      </c>
      <c r="B20" s="11" t="s">
        <v>1</v>
      </c>
      <c r="C20" s="12" t="s">
        <v>440</v>
      </c>
      <c r="D20" s="12" t="s">
        <v>589</v>
      </c>
      <c r="E20" s="13">
        <v>4</v>
      </c>
      <c r="F20" s="5" t="s">
        <v>388</v>
      </c>
      <c r="G20" s="5" t="s">
        <v>418</v>
      </c>
      <c r="H20" s="5" t="s">
        <v>191</v>
      </c>
      <c r="I20" s="5" t="s">
        <v>189</v>
      </c>
      <c r="J20" s="5" t="s">
        <v>188</v>
      </c>
      <c r="K20" s="5" t="s">
        <v>76</v>
      </c>
      <c r="L20" s="5" t="s">
        <v>187</v>
      </c>
      <c r="M20" s="5" t="s">
        <v>393</v>
      </c>
      <c r="N20" s="5" t="s">
        <v>432</v>
      </c>
      <c r="O20" s="5" t="s">
        <v>190</v>
      </c>
      <c r="P20" s="5" t="s">
        <v>192</v>
      </c>
      <c r="Q20" s="5" t="s">
        <v>186</v>
      </c>
      <c r="R20" s="5" t="s">
        <v>185</v>
      </c>
      <c r="S20" s="5" t="s">
        <v>193</v>
      </c>
      <c r="T20" s="5" t="s">
        <v>194</v>
      </c>
      <c r="U20" s="5" t="s">
        <v>451</v>
      </c>
      <c r="V20" s="5" t="s">
        <v>87</v>
      </c>
      <c r="W20" s="5" t="s">
        <v>195</v>
      </c>
    </row>
    <row r="21" spans="1:23" x14ac:dyDescent="0.25">
      <c r="A21" s="11" t="s">
        <v>455</v>
      </c>
      <c r="B21" s="11" t="s">
        <v>1</v>
      </c>
      <c r="C21" s="12" t="s">
        <v>440</v>
      </c>
      <c r="D21" s="12" t="s">
        <v>590</v>
      </c>
      <c r="E21" s="13">
        <v>7.5</v>
      </c>
      <c r="F21" s="5" t="s">
        <v>286</v>
      </c>
      <c r="G21" s="5" t="s">
        <v>157</v>
      </c>
      <c r="H21" s="5" t="s">
        <v>293</v>
      </c>
      <c r="I21" s="5" t="s">
        <v>291</v>
      </c>
      <c r="J21" s="5" t="s">
        <v>290</v>
      </c>
      <c r="K21" s="5" t="s">
        <v>406</v>
      </c>
      <c r="L21" s="5" t="s">
        <v>289</v>
      </c>
      <c r="M21" s="5" t="s">
        <v>287</v>
      </c>
      <c r="N21" s="5" t="s">
        <v>433</v>
      </c>
      <c r="O21" s="5" t="s">
        <v>292</v>
      </c>
      <c r="P21" s="5" t="s">
        <v>430</v>
      </c>
      <c r="Q21" s="5" t="s">
        <v>403</v>
      </c>
      <c r="R21" s="5" t="s">
        <v>288</v>
      </c>
      <c r="S21" s="5" t="s">
        <v>294</v>
      </c>
      <c r="T21" s="5" t="s">
        <v>296</v>
      </c>
      <c r="U21" s="5" t="s">
        <v>295</v>
      </c>
      <c r="V21" s="5" t="s">
        <v>221</v>
      </c>
      <c r="W21" s="5" t="s">
        <v>156</v>
      </c>
    </row>
    <row r="22" spans="1:23" x14ac:dyDescent="0.25">
      <c r="A22" s="11" t="s">
        <v>455</v>
      </c>
      <c r="B22" s="11" t="s">
        <v>2</v>
      </c>
      <c r="C22" s="12" t="s">
        <v>437</v>
      </c>
      <c r="D22" s="12" t="s">
        <v>588</v>
      </c>
      <c r="E22" s="13">
        <v>1.9</v>
      </c>
      <c r="F22" s="5" t="s">
        <v>89</v>
      </c>
      <c r="G22" s="5" t="s">
        <v>95</v>
      </c>
      <c r="H22" s="5" t="s">
        <v>97</v>
      </c>
      <c r="I22" s="5" t="s">
        <v>411</v>
      </c>
      <c r="J22" s="5" t="s">
        <v>93</v>
      </c>
      <c r="K22" s="5" t="s">
        <v>94</v>
      </c>
      <c r="L22" s="5" t="s">
        <v>404</v>
      </c>
      <c r="M22" s="5" t="s">
        <v>90</v>
      </c>
      <c r="N22" s="5" t="s">
        <v>100</v>
      </c>
      <c r="O22" s="5" t="s">
        <v>96</v>
      </c>
      <c r="P22" s="5" t="s">
        <v>98</v>
      </c>
      <c r="Q22" s="5" t="s">
        <v>92</v>
      </c>
      <c r="R22" s="5" t="s">
        <v>91</v>
      </c>
      <c r="S22" s="5" t="s">
        <v>99</v>
      </c>
      <c r="T22" s="5" t="s">
        <v>102</v>
      </c>
      <c r="U22" s="5" t="s">
        <v>101</v>
      </c>
      <c r="V22" s="5" t="s">
        <v>58</v>
      </c>
      <c r="W22" s="5" t="s">
        <v>103</v>
      </c>
    </row>
    <row r="23" spans="1:23" x14ac:dyDescent="0.25">
      <c r="A23" s="11" t="s">
        <v>455</v>
      </c>
      <c r="B23" s="11" t="s">
        <v>2</v>
      </c>
      <c r="C23" s="12" t="s">
        <v>437</v>
      </c>
      <c r="D23" s="12" t="s">
        <v>589</v>
      </c>
      <c r="E23" s="13">
        <v>5.3</v>
      </c>
      <c r="F23" s="5" t="s">
        <v>389</v>
      </c>
      <c r="G23" s="5" t="s">
        <v>202</v>
      </c>
      <c r="H23" s="5" t="s">
        <v>204</v>
      </c>
      <c r="I23" s="5" t="s">
        <v>200</v>
      </c>
      <c r="J23" s="5" t="s">
        <v>104</v>
      </c>
      <c r="K23" s="5" t="s">
        <v>201</v>
      </c>
      <c r="L23" s="5" t="s">
        <v>199</v>
      </c>
      <c r="M23" s="5" t="s">
        <v>196</v>
      </c>
      <c r="N23" s="5" t="s">
        <v>207</v>
      </c>
      <c r="O23" s="5" t="s">
        <v>203</v>
      </c>
      <c r="P23" s="5" t="s">
        <v>205</v>
      </c>
      <c r="Q23" s="5" t="s">
        <v>198</v>
      </c>
      <c r="R23" s="5" t="s">
        <v>197</v>
      </c>
      <c r="S23" s="5" t="s">
        <v>206</v>
      </c>
      <c r="T23" s="5" t="s">
        <v>446</v>
      </c>
      <c r="U23" s="5" t="s">
        <v>208</v>
      </c>
      <c r="V23" s="5" t="s">
        <v>209</v>
      </c>
      <c r="W23" s="5" t="s">
        <v>139</v>
      </c>
    </row>
    <row r="24" spans="1:23" x14ac:dyDescent="0.25">
      <c r="A24" s="11" t="s">
        <v>455</v>
      </c>
      <c r="B24" s="11" t="s">
        <v>2</v>
      </c>
      <c r="C24" s="12" t="s">
        <v>437</v>
      </c>
      <c r="D24" s="12" t="s">
        <v>590</v>
      </c>
      <c r="E24" s="13">
        <v>5.8</v>
      </c>
      <c r="F24" s="5" t="s">
        <v>297</v>
      </c>
      <c r="G24" s="5" t="s">
        <v>304</v>
      </c>
      <c r="H24" s="5" t="s">
        <v>306</v>
      </c>
      <c r="I24" s="5" t="s">
        <v>303</v>
      </c>
      <c r="J24" s="5" t="s">
        <v>302</v>
      </c>
      <c r="K24" s="5" t="s">
        <v>417</v>
      </c>
      <c r="L24" s="5" t="s">
        <v>301</v>
      </c>
      <c r="M24" s="5" t="s">
        <v>298</v>
      </c>
      <c r="N24" s="5" t="s">
        <v>8</v>
      </c>
      <c r="O24" s="5" t="s">
        <v>305</v>
      </c>
      <c r="P24" s="5" t="s">
        <v>92</v>
      </c>
      <c r="Q24" s="5" t="s">
        <v>300</v>
      </c>
      <c r="R24" s="5" t="s">
        <v>299</v>
      </c>
      <c r="S24" s="5" t="s">
        <v>307</v>
      </c>
      <c r="T24" s="5" t="s">
        <v>308</v>
      </c>
      <c r="U24" s="5" t="s">
        <v>452</v>
      </c>
      <c r="V24" s="5" t="s">
        <v>156</v>
      </c>
      <c r="W24" s="5" t="s">
        <v>139</v>
      </c>
    </row>
    <row r="25" spans="1:23" x14ac:dyDescent="0.25">
      <c r="A25" s="11" t="s">
        <v>455</v>
      </c>
      <c r="B25" s="11" t="s">
        <v>2</v>
      </c>
      <c r="C25" s="12" t="s">
        <v>438</v>
      </c>
      <c r="D25" s="12" t="s">
        <v>588</v>
      </c>
      <c r="E25" s="13">
        <v>2.6</v>
      </c>
      <c r="F25" s="5" t="s">
        <v>104</v>
      </c>
      <c r="G25" s="5" t="s">
        <v>110</v>
      </c>
      <c r="H25" s="5" t="s">
        <v>112</v>
      </c>
      <c r="I25" s="5" t="s">
        <v>108</v>
      </c>
      <c r="J25" s="5" t="s">
        <v>107</v>
      </c>
      <c r="K25" s="5" t="s">
        <v>109</v>
      </c>
      <c r="L25" s="5" t="s">
        <v>106</v>
      </c>
      <c r="M25" s="5" t="s">
        <v>392</v>
      </c>
      <c r="N25" s="5" t="s">
        <v>114</v>
      </c>
      <c r="O25" s="5" t="s">
        <v>111</v>
      </c>
      <c r="P25" s="14" t="s">
        <v>428</v>
      </c>
      <c r="Q25" s="5" t="s">
        <v>105</v>
      </c>
      <c r="R25" s="14" t="s">
        <v>394</v>
      </c>
      <c r="S25" s="5" t="s">
        <v>113</v>
      </c>
      <c r="T25" s="5" t="s">
        <v>444</v>
      </c>
      <c r="U25" s="5" t="s">
        <v>115</v>
      </c>
      <c r="V25" s="5" t="s">
        <v>116</v>
      </c>
      <c r="W25" s="5" t="s">
        <v>39</v>
      </c>
    </row>
    <row r="26" spans="1:23" x14ac:dyDescent="0.25">
      <c r="A26" s="11" t="s">
        <v>455</v>
      </c>
      <c r="B26" s="11" t="s">
        <v>2</v>
      </c>
      <c r="C26" s="12" t="s">
        <v>438</v>
      </c>
      <c r="D26" s="12" t="s">
        <v>589</v>
      </c>
      <c r="E26" s="13">
        <v>5.4</v>
      </c>
      <c r="F26" s="5" t="s">
        <v>210</v>
      </c>
      <c r="G26" s="5" t="s">
        <v>215</v>
      </c>
      <c r="H26" s="5" t="s">
        <v>388</v>
      </c>
      <c r="I26" s="5" t="s">
        <v>9</v>
      </c>
      <c r="J26" s="5" t="s">
        <v>213</v>
      </c>
      <c r="K26" s="5" t="s">
        <v>214</v>
      </c>
      <c r="L26" s="5" t="s">
        <v>212</v>
      </c>
      <c r="M26" s="5" t="s">
        <v>211</v>
      </c>
      <c r="N26" s="5" t="s">
        <v>219</v>
      </c>
      <c r="O26" s="5" t="s">
        <v>216</v>
      </c>
      <c r="P26" s="5" t="s">
        <v>217</v>
      </c>
      <c r="Q26" s="5" t="s">
        <v>400</v>
      </c>
      <c r="R26" s="14" t="s">
        <v>395</v>
      </c>
      <c r="S26" s="5" t="s">
        <v>218</v>
      </c>
      <c r="T26" s="5" t="s">
        <v>220</v>
      </c>
      <c r="U26" s="5" t="s">
        <v>453</v>
      </c>
      <c r="V26" s="5" t="s">
        <v>221</v>
      </c>
      <c r="W26" s="5" t="s">
        <v>126</v>
      </c>
    </row>
    <row r="27" spans="1:23" x14ac:dyDescent="0.25">
      <c r="A27" s="11" t="s">
        <v>455</v>
      </c>
      <c r="B27" s="11" t="s">
        <v>2</v>
      </c>
      <c r="C27" s="12" t="s">
        <v>438</v>
      </c>
      <c r="D27" s="12" t="s">
        <v>590</v>
      </c>
      <c r="E27" s="13">
        <v>6.3</v>
      </c>
      <c r="F27" s="5" t="s">
        <v>309</v>
      </c>
      <c r="G27" s="5" t="s">
        <v>314</v>
      </c>
      <c r="H27" s="5" t="s">
        <v>315</v>
      </c>
      <c r="I27" s="5" t="s">
        <v>413</v>
      </c>
      <c r="J27" s="5" t="s">
        <v>169</v>
      </c>
      <c r="K27" s="5" t="s">
        <v>313</v>
      </c>
      <c r="L27" s="5" t="s">
        <v>312</v>
      </c>
      <c r="M27" s="5" t="s">
        <v>310</v>
      </c>
      <c r="N27" s="5" t="s">
        <v>318</v>
      </c>
      <c r="O27" s="5" t="s">
        <v>400</v>
      </c>
      <c r="P27" s="5" t="s">
        <v>316</v>
      </c>
      <c r="Q27" s="5" t="s">
        <v>311</v>
      </c>
      <c r="R27" s="14" t="s">
        <v>397</v>
      </c>
      <c r="S27" s="5" t="s">
        <v>317</v>
      </c>
      <c r="T27" s="5" t="s">
        <v>447</v>
      </c>
      <c r="U27" s="5" t="s">
        <v>319</v>
      </c>
      <c r="V27" s="5" t="s">
        <v>221</v>
      </c>
      <c r="W27" s="5" t="s">
        <v>195</v>
      </c>
    </row>
    <row r="28" spans="1:23" x14ac:dyDescent="0.25">
      <c r="A28" s="11" t="s">
        <v>455</v>
      </c>
      <c r="B28" s="11" t="s">
        <v>2</v>
      </c>
      <c r="C28" s="12" t="s">
        <v>439</v>
      </c>
      <c r="D28" s="12" t="s">
        <v>588</v>
      </c>
      <c r="E28" s="13">
        <v>2.5</v>
      </c>
      <c r="F28" s="5" t="s">
        <v>117</v>
      </c>
      <c r="G28" s="5" t="s">
        <v>121</v>
      </c>
      <c r="H28" s="5" t="s">
        <v>423</v>
      </c>
      <c r="I28" s="5" t="s">
        <v>119</v>
      </c>
      <c r="J28" s="5" t="s">
        <v>409</v>
      </c>
      <c r="K28" s="5" t="s">
        <v>120</v>
      </c>
      <c r="L28" s="5" t="s">
        <v>405</v>
      </c>
      <c r="M28" s="5" t="s">
        <v>118</v>
      </c>
      <c r="N28" s="14" t="s">
        <v>431</v>
      </c>
      <c r="O28" s="5" t="s">
        <v>122</v>
      </c>
      <c r="P28" s="5" t="s">
        <v>123</v>
      </c>
      <c r="Q28" s="5" t="s">
        <v>398</v>
      </c>
      <c r="R28" s="5" t="s">
        <v>91</v>
      </c>
      <c r="S28" s="5" t="s">
        <v>69</v>
      </c>
      <c r="T28" s="5" t="s">
        <v>125</v>
      </c>
      <c r="U28" s="5" t="s">
        <v>124</v>
      </c>
      <c r="V28" s="5" t="s">
        <v>126</v>
      </c>
      <c r="W28" s="5" t="s">
        <v>392</v>
      </c>
    </row>
    <row r="29" spans="1:23" x14ac:dyDescent="0.25">
      <c r="A29" s="11" t="s">
        <v>455</v>
      </c>
      <c r="B29" s="11" t="s">
        <v>2</v>
      </c>
      <c r="C29" s="12" t="s">
        <v>439</v>
      </c>
      <c r="D29" s="12" t="s">
        <v>589</v>
      </c>
      <c r="E29" s="13">
        <v>6</v>
      </c>
      <c r="F29" s="5" t="s">
        <v>222</v>
      </c>
      <c r="G29" s="5" t="s">
        <v>9</v>
      </c>
      <c r="H29" s="5" t="s">
        <v>230</v>
      </c>
      <c r="I29" s="5" t="s">
        <v>227</v>
      </c>
      <c r="J29" s="5" t="s">
        <v>127</v>
      </c>
      <c r="K29" s="5" t="s">
        <v>228</v>
      </c>
      <c r="L29" s="5" t="s">
        <v>226</v>
      </c>
      <c r="M29" s="5" t="s">
        <v>223</v>
      </c>
      <c r="N29" s="5" t="s">
        <v>232</v>
      </c>
      <c r="O29" s="5" t="s">
        <v>229</v>
      </c>
      <c r="P29" s="5" t="s">
        <v>137</v>
      </c>
      <c r="Q29" s="5" t="s">
        <v>225</v>
      </c>
      <c r="R29" s="5" t="s">
        <v>224</v>
      </c>
      <c r="S29" s="5" t="s">
        <v>231</v>
      </c>
      <c r="T29" s="5" t="s">
        <v>233</v>
      </c>
      <c r="U29" s="5" t="s">
        <v>8</v>
      </c>
      <c r="V29" s="5" t="s">
        <v>433</v>
      </c>
      <c r="W29" s="5" t="s">
        <v>234</v>
      </c>
    </row>
    <row r="30" spans="1:23" x14ac:dyDescent="0.25">
      <c r="A30" s="11" t="s">
        <v>455</v>
      </c>
      <c r="B30" s="11" t="s">
        <v>2</v>
      </c>
      <c r="C30" s="12" t="s">
        <v>439</v>
      </c>
      <c r="D30" s="12" t="s">
        <v>590</v>
      </c>
      <c r="E30" s="13">
        <v>6.9</v>
      </c>
      <c r="F30" s="5" t="s">
        <v>320</v>
      </c>
      <c r="G30" s="5" t="s">
        <v>326</v>
      </c>
      <c r="H30" s="5" t="s">
        <v>328</v>
      </c>
      <c r="I30" s="5" t="s">
        <v>414</v>
      </c>
      <c r="J30" s="5" t="s">
        <v>324</v>
      </c>
      <c r="K30" s="5" t="s">
        <v>325</v>
      </c>
      <c r="L30" s="5" t="s">
        <v>323</v>
      </c>
      <c r="M30" s="5" t="s">
        <v>310</v>
      </c>
      <c r="N30" s="5" t="s">
        <v>331</v>
      </c>
      <c r="O30" s="5" t="s">
        <v>327</v>
      </c>
      <c r="P30" s="5" t="s">
        <v>329</v>
      </c>
      <c r="Q30" s="5" t="s">
        <v>322</v>
      </c>
      <c r="R30" s="5" t="s">
        <v>321</v>
      </c>
      <c r="S30" s="5" t="s">
        <v>330</v>
      </c>
      <c r="T30" s="5" t="s">
        <v>333</v>
      </c>
      <c r="U30" s="5" t="s">
        <v>332</v>
      </c>
      <c r="V30" s="5" t="s">
        <v>454</v>
      </c>
      <c r="W30" s="5" t="s">
        <v>195</v>
      </c>
    </row>
    <row r="31" spans="1:23" x14ac:dyDescent="0.25">
      <c r="A31" s="11" t="s">
        <v>455</v>
      </c>
      <c r="B31" s="11" t="s">
        <v>2</v>
      </c>
      <c r="C31" s="12" t="s">
        <v>440</v>
      </c>
      <c r="D31" s="16" t="s">
        <v>588</v>
      </c>
      <c r="E31" s="13">
        <v>3</v>
      </c>
      <c r="F31" s="5" t="s">
        <v>127</v>
      </c>
      <c r="G31" s="5" t="s">
        <v>133</v>
      </c>
      <c r="H31" s="5" t="s">
        <v>135</v>
      </c>
      <c r="I31" s="5" t="s">
        <v>132</v>
      </c>
      <c r="J31" s="5" t="s">
        <v>131</v>
      </c>
      <c r="K31" s="5" t="s">
        <v>110</v>
      </c>
      <c r="L31" s="5" t="s">
        <v>130</v>
      </c>
      <c r="M31" s="5" t="s">
        <v>128</v>
      </c>
      <c r="N31" s="5" t="s">
        <v>137</v>
      </c>
      <c r="O31" s="5" t="s">
        <v>134</v>
      </c>
      <c r="P31" s="5" t="s">
        <v>136</v>
      </c>
      <c r="Q31" s="5" t="s">
        <v>399</v>
      </c>
      <c r="R31" s="5" t="s">
        <v>129</v>
      </c>
      <c r="S31" s="5" t="s">
        <v>92</v>
      </c>
      <c r="T31" s="5" t="s">
        <v>138</v>
      </c>
      <c r="U31" s="5" t="s">
        <v>6</v>
      </c>
      <c r="V31" s="5" t="s">
        <v>87</v>
      </c>
      <c r="W31" s="5" t="s">
        <v>139</v>
      </c>
    </row>
    <row r="32" spans="1:23" x14ac:dyDescent="0.25">
      <c r="A32" s="11" t="s">
        <v>455</v>
      </c>
      <c r="B32" s="11" t="s">
        <v>2</v>
      </c>
      <c r="C32" s="12" t="s">
        <v>440</v>
      </c>
      <c r="D32" s="16" t="s">
        <v>589</v>
      </c>
      <c r="E32" s="13">
        <v>6.3</v>
      </c>
      <c r="F32" s="5" t="s">
        <v>235</v>
      </c>
      <c r="G32" s="5" t="s">
        <v>242</v>
      </c>
      <c r="H32" s="5" t="s">
        <v>243</v>
      </c>
      <c r="I32" s="5" t="s">
        <v>241</v>
      </c>
      <c r="J32" s="5" t="s">
        <v>240</v>
      </c>
      <c r="K32" s="5" t="s">
        <v>416</v>
      </c>
      <c r="L32" s="5" t="s">
        <v>239</v>
      </c>
      <c r="M32" s="5" t="s">
        <v>236</v>
      </c>
      <c r="N32" s="5" t="s">
        <v>38</v>
      </c>
      <c r="O32" s="5" t="s">
        <v>420</v>
      </c>
      <c r="P32" s="5" t="s">
        <v>99</v>
      </c>
      <c r="Q32" s="5" t="s">
        <v>238</v>
      </c>
      <c r="R32" s="5" t="s">
        <v>237</v>
      </c>
      <c r="S32" s="5" t="s">
        <v>244</v>
      </c>
      <c r="T32" s="5" t="s">
        <v>245</v>
      </c>
      <c r="U32" s="5" t="s">
        <v>453</v>
      </c>
      <c r="V32" s="5" t="s">
        <v>246</v>
      </c>
      <c r="W32" s="5" t="s">
        <v>247</v>
      </c>
    </row>
    <row r="33" spans="1:29" ht="15.75" thickBot="1" x14ac:dyDescent="0.3">
      <c r="A33" s="17" t="s">
        <v>455</v>
      </c>
      <c r="B33" s="17" t="s">
        <v>2</v>
      </c>
      <c r="C33" s="18" t="s">
        <v>440</v>
      </c>
      <c r="D33" s="18" t="s">
        <v>590</v>
      </c>
      <c r="E33" s="19">
        <v>6.2</v>
      </c>
      <c r="F33" s="20" t="s">
        <v>334</v>
      </c>
      <c r="G33" s="20" t="s">
        <v>340</v>
      </c>
      <c r="H33" s="20" t="s">
        <v>424</v>
      </c>
      <c r="I33" s="20" t="s">
        <v>338</v>
      </c>
      <c r="J33" s="20" t="s">
        <v>72</v>
      </c>
      <c r="K33" s="20" t="s">
        <v>339</v>
      </c>
      <c r="L33" s="20" t="s">
        <v>337</v>
      </c>
      <c r="M33" s="20" t="s">
        <v>335</v>
      </c>
      <c r="N33" s="20" t="s">
        <v>103</v>
      </c>
      <c r="O33" s="20" t="s">
        <v>322</v>
      </c>
      <c r="P33" s="20" t="s">
        <v>52</v>
      </c>
      <c r="Q33" s="20" t="s">
        <v>335</v>
      </c>
      <c r="R33" s="20" t="s">
        <v>336</v>
      </c>
      <c r="S33" s="20" t="s">
        <v>341</v>
      </c>
      <c r="T33" s="20" t="s">
        <v>344</v>
      </c>
      <c r="U33" s="20" t="s">
        <v>343</v>
      </c>
      <c r="V33" s="20" t="s">
        <v>167</v>
      </c>
      <c r="W33" s="20" t="s">
        <v>87</v>
      </c>
    </row>
    <row r="34" spans="1:29" ht="16.5" x14ac:dyDescent="0.25">
      <c r="A34" s="22" t="s">
        <v>597</v>
      </c>
    </row>
    <row r="35" spans="1:29" ht="16.5" x14ac:dyDescent="0.25">
      <c r="A35" s="22" t="s">
        <v>598</v>
      </c>
    </row>
    <row r="36" spans="1:29" ht="16.5" x14ac:dyDescent="0.25">
      <c r="A36" s="22" t="s">
        <v>599</v>
      </c>
    </row>
    <row r="37" spans="1:29" x14ac:dyDescent="0.25">
      <c r="A37" s="22"/>
    </row>
    <row r="38" spans="1:29" x14ac:dyDescent="0.25">
      <c r="A38" s="23"/>
    </row>
    <row r="39" spans="1:29" ht="15.75" x14ac:dyDescent="0.25">
      <c r="A39" s="1"/>
      <c r="B39" s="1"/>
      <c r="C39" s="8"/>
      <c r="D39" s="8"/>
      <c r="E39" s="8"/>
      <c r="G39" s="3" t="s">
        <v>436</v>
      </c>
      <c r="H39" s="3" t="s">
        <v>11</v>
      </c>
      <c r="I39" s="3" t="s">
        <v>19</v>
      </c>
      <c r="J39" s="3" t="s">
        <v>21</v>
      </c>
      <c r="K39" s="3" t="s">
        <v>16</v>
      </c>
      <c r="L39" s="3" t="s">
        <v>18</v>
      </c>
      <c r="M39" s="3" t="s">
        <v>22</v>
      </c>
      <c r="Q39" s="6" t="str">
        <f>H39</f>
        <v>Ala</v>
      </c>
      <c r="R39" s="6" t="str">
        <f>I39</f>
        <v>Asp</v>
      </c>
      <c r="S39" s="6" t="str">
        <f>J39</f>
        <v>Glu</v>
      </c>
      <c r="T39" s="6" t="str">
        <f>K39</f>
        <v>Leu</v>
      </c>
      <c r="U39" s="6" t="str">
        <f>L39</f>
        <v>Pro</v>
      </c>
      <c r="W39" s="6" t="s">
        <v>655</v>
      </c>
      <c r="AB39" s="6" t="s">
        <v>660</v>
      </c>
      <c r="AC39" s="6" t="s">
        <v>661</v>
      </c>
    </row>
    <row r="40" spans="1:29" ht="19.5" thickBot="1" x14ac:dyDescent="0.3">
      <c r="A40" s="10" t="s">
        <v>3</v>
      </c>
      <c r="B40" s="10" t="s">
        <v>0</v>
      </c>
      <c r="C40" s="10" t="s">
        <v>441</v>
      </c>
      <c r="D40" s="40" t="s">
        <v>653</v>
      </c>
      <c r="E40" s="10" t="s">
        <v>442</v>
      </c>
      <c r="F40" s="40" t="s">
        <v>652</v>
      </c>
      <c r="G40" s="4" t="s">
        <v>596</v>
      </c>
      <c r="H40" s="4" t="s">
        <v>596</v>
      </c>
      <c r="I40" s="4" t="s">
        <v>596</v>
      </c>
      <c r="J40" s="4" t="s">
        <v>596</v>
      </c>
      <c r="K40" s="4" t="s">
        <v>596</v>
      </c>
      <c r="L40" s="4" t="s">
        <v>596</v>
      </c>
      <c r="M40" s="4" t="s">
        <v>596</v>
      </c>
      <c r="N40" s="6" t="s">
        <v>654</v>
      </c>
      <c r="P40" s="6" t="s">
        <v>650</v>
      </c>
      <c r="Q40" s="6" t="str">
        <f>H40</f>
        <v>d15N (‰)</v>
      </c>
      <c r="R40" s="6" t="str">
        <f>I40</f>
        <v>d15N (‰)</v>
      </c>
      <c r="S40" s="6" t="str">
        <f>J40</f>
        <v>d15N (‰)</v>
      </c>
      <c r="T40" s="6" t="str">
        <f>K40</f>
        <v>d15N (‰)</v>
      </c>
      <c r="U40" s="6" t="str">
        <f>L40</f>
        <v>d15N (‰)</v>
      </c>
      <c r="V40" s="6" t="s">
        <v>651</v>
      </c>
      <c r="W40" s="6" t="s">
        <v>651</v>
      </c>
      <c r="X40" s="6" t="s">
        <v>656</v>
      </c>
      <c r="AA40" s="6" t="s">
        <v>656</v>
      </c>
      <c r="AB40" s="6" t="s">
        <v>656</v>
      </c>
      <c r="AC40" s="6" t="s">
        <v>656</v>
      </c>
    </row>
    <row r="41" spans="1:29" x14ac:dyDescent="0.25">
      <c r="A41" s="11" t="s">
        <v>455</v>
      </c>
      <c r="B41" s="11" t="s">
        <v>1</v>
      </c>
      <c r="C41" s="12" t="s">
        <v>437</v>
      </c>
      <c r="D41" s="12">
        <v>0.35</v>
      </c>
      <c r="E41" s="12" t="s">
        <v>588</v>
      </c>
      <c r="F41" s="12">
        <v>75</v>
      </c>
      <c r="G41" s="13">
        <v>1.5</v>
      </c>
      <c r="H41" s="5">
        <v>8.5</v>
      </c>
      <c r="I41" s="5">
        <v>5.7</v>
      </c>
      <c r="J41" s="5">
        <v>9</v>
      </c>
      <c r="K41" s="5">
        <v>5.9</v>
      </c>
      <c r="L41" s="5">
        <v>5.0999999999999996</v>
      </c>
      <c r="M41" s="14">
        <v>-3</v>
      </c>
      <c r="N41" s="41">
        <f>((I41-M41-3.4)/7.6)+1</f>
        <v>1.6973684210526314</v>
      </c>
      <c r="P41" s="6">
        <f>AVERAGE(H41:L41)</f>
        <v>6.8400000000000007</v>
      </c>
      <c r="Q41" s="6">
        <f>ABS(H41-P41)</f>
        <v>1.6599999999999993</v>
      </c>
      <c r="R41" s="6">
        <f>ABS(I41-P41)</f>
        <v>1.1400000000000006</v>
      </c>
      <c r="S41" s="6">
        <f>ABS(J41-P41)</f>
        <v>2.1599999999999993</v>
      </c>
      <c r="T41" s="6">
        <f>ABS(K41-P41)</f>
        <v>0.94000000000000039</v>
      </c>
      <c r="U41" s="6">
        <f>ABS(L41-P41)</f>
        <v>1.7400000000000011</v>
      </c>
      <c r="V41" s="39">
        <f>(1/5)*SUM(Q41:U41)</f>
        <v>1.5280000000000002</v>
      </c>
      <c r="W41" s="39">
        <v>0.95</v>
      </c>
      <c r="X41" s="39">
        <f>V41-W41</f>
        <v>0.57800000000000029</v>
      </c>
      <c r="Z41" s="6" t="s">
        <v>657</v>
      </c>
      <c r="AA41" s="39">
        <f>AVERAGE(X41,X44,X47,X50,X53,X56,X59,X62)</f>
        <v>1.054</v>
      </c>
      <c r="AB41" s="39">
        <f>AVERAGE(X41,X44,X47,X50)</f>
        <v>1.01</v>
      </c>
      <c r="AC41" s="39">
        <f>AVERAGE(X53,X56,X59,X62)</f>
        <v>1.0980000000000003</v>
      </c>
    </row>
    <row r="42" spans="1:29" x14ac:dyDescent="0.25">
      <c r="A42" s="11" t="s">
        <v>455</v>
      </c>
      <c r="B42" s="11" t="s">
        <v>1</v>
      </c>
      <c r="C42" s="12" t="s">
        <v>437</v>
      </c>
      <c r="D42" s="12">
        <v>0.35</v>
      </c>
      <c r="E42" s="12" t="s">
        <v>589</v>
      </c>
      <c r="F42" s="12">
        <v>400</v>
      </c>
      <c r="G42" s="13">
        <v>4.4000000000000004</v>
      </c>
      <c r="H42" s="5">
        <v>17.399999999999999</v>
      </c>
      <c r="I42" s="5">
        <v>10.199999999999999</v>
      </c>
      <c r="J42" s="5">
        <v>15.4</v>
      </c>
      <c r="K42" s="5">
        <v>11.8</v>
      </c>
      <c r="L42" s="5">
        <v>10.4</v>
      </c>
      <c r="M42" s="5">
        <v>-0.5</v>
      </c>
      <c r="N42" s="41">
        <f t="shared" ref="N42:N64" si="0">((I42-M42-3.4)/7.6)+1</f>
        <v>1.9605263157894735</v>
      </c>
      <c r="P42" s="6">
        <f>AVERAGE(H42:L42)</f>
        <v>13.040000000000001</v>
      </c>
      <c r="Q42" s="6">
        <f>ABS(H42-P42)</f>
        <v>4.3599999999999977</v>
      </c>
      <c r="R42" s="6">
        <f>ABS(I42-P42)</f>
        <v>2.8400000000000016</v>
      </c>
      <c r="S42" s="6">
        <f>ABS(J42-P42)</f>
        <v>2.3599999999999994</v>
      </c>
      <c r="T42" s="6">
        <f>ABS(K42-P42)</f>
        <v>1.2400000000000002</v>
      </c>
      <c r="U42" s="6">
        <f>ABS(L42-P42)</f>
        <v>2.6400000000000006</v>
      </c>
      <c r="V42" s="39">
        <f t="shared" ref="V42:V64" si="1">(1/5)*SUM(Q42:U42)</f>
        <v>2.6880000000000002</v>
      </c>
      <c r="W42" s="39">
        <v>1.4479999999999995</v>
      </c>
      <c r="X42" s="39">
        <f t="shared" ref="X42:X64" si="2">V42-W42</f>
        <v>1.2400000000000007</v>
      </c>
      <c r="Z42" s="6" t="s">
        <v>658</v>
      </c>
      <c r="AA42" s="39">
        <f t="shared" ref="AA42" si="3">AVERAGE(X42,X45,X48,X51,X54,X57,X60,X63)</f>
        <v>0.83400000000000074</v>
      </c>
      <c r="AB42" s="39">
        <f t="shared" ref="AB42:AB43" si="4">AVERAGE(X42,X45,X48,X51)</f>
        <v>0.87800000000000067</v>
      </c>
      <c r="AC42" s="39">
        <f t="shared" ref="AC42:AC43" si="5">AVERAGE(X54,X57,X60,X63)</f>
        <v>0.79000000000000081</v>
      </c>
    </row>
    <row r="43" spans="1:29" x14ac:dyDescent="0.25">
      <c r="A43" s="11" t="s">
        <v>455</v>
      </c>
      <c r="B43" s="11" t="s">
        <v>1</v>
      </c>
      <c r="C43" s="12" t="s">
        <v>437</v>
      </c>
      <c r="D43" s="12">
        <v>0.35</v>
      </c>
      <c r="E43" s="12" t="s">
        <v>590</v>
      </c>
      <c r="F43" s="12">
        <v>850</v>
      </c>
      <c r="G43" s="13">
        <v>7.9</v>
      </c>
      <c r="H43" s="5">
        <v>17.8</v>
      </c>
      <c r="I43" s="5">
        <v>14.4</v>
      </c>
      <c r="J43" s="5">
        <v>18.2</v>
      </c>
      <c r="K43" s="5">
        <v>15.8</v>
      </c>
      <c r="L43" s="5">
        <v>15.3</v>
      </c>
      <c r="M43" s="5">
        <v>0.9</v>
      </c>
      <c r="N43" s="41">
        <f t="shared" si="0"/>
        <v>2.3289473684210527</v>
      </c>
      <c r="P43" s="6">
        <f>AVERAGE(H43:L43)</f>
        <v>16.3</v>
      </c>
      <c r="Q43" s="6">
        <f>ABS(H43-P43)</f>
        <v>1.5</v>
      </c>
      <c r="R43" s="6">
        <f>ABS(I43-P43)</f>
        <v>1.9000000000000004</v>
      </c>
      <c r="S43" s="6">
        <f>ABS(J43-P43)</f>
        <v>1.8999999999999986</v>
      </c>
      <c r="T43" s="6">
        <f>ABS(K43-P43)</f>
        <v>0.5</v>
      </c>
      <c r="U43" s="6">
        <f>ABS(L43-P43)</f>
        <v>1</v>
      </c>
      <c r="V43" s="39">
        <f t="shared" si="1"/>
        <v>1.3599999999999999</v>
      </c>
      <c r="W43" s="39">
        <v>2.1120000000000001</v>
      </c>
      <c r="X43" s="39">
        <f t="shared" si="2"/>
        <v>-0.75200000000000022</v>
      </c>
      <c r="Z43" s="6" t="s">
        <v>659</v>
      </c>
      <c r="AA43" s="39">
        <f>AVERAGE(X43,X46,X49,X52,X55,X58,X61,X64)</f>
        <v>-0.35699999999999982</v>
      </c>
      <c r="AB43" s="39">
        <f t="shared" si="4"/>
        <v>-0.40399999999999997</v>
      </c>
      <c r="AC43" s="39">
        <f t="shared" si="5"/>
        <v>-0.30999999999999978</v>
      </c>
    </row>
    <row r="44" spans="1:29" x14ac:dyDescent="0.25">
      <c r="A44" s="11" t="s">
        <v>455</v>
      </c>
      <c r="B44" s="11" t="s">
        <v>1</v>
      </c>
      <c r="C44" s="12" t="s">
        <v>438</v>
      </c>
      <c r="D44" s="12">
        <v>0.35</v>
      </c>
      <c r="E44" s="12" t="s">
        <v>588</v>
      </c>
      <c r="F44" s="12">
        <v>75</v>
      </c>
      <c r="G44" s="13">
        <v>1.7</v>
      </c>
      <c r="H44" s="5">
        <v>12.4</v>
      </c>
      <c r="I44" s="5">
        <v>7.5</v>
      </c>
      <c r="J44" s="5">
        <v>10.5</v>
      </c>
      <c r="K44" s="5">
        <v>7.2</v>
      </c>
      <c r="L44" s="5">
        <v>6.8</v>
      </c>
      <c r="M44" s="14">
        <v>-2</v>
      </c>
      <c r="N44" s="41">
        <f t="shared" si="0"/>
        <v>1.8026315789473684</v>
      </c>
      <c r="P44" s="6">
        <f>AVERAGE(H44:L44)</f>
        <v>8.879999999999999</v>
      </c>
      <c r="Q44" s="6">
        <f>ABS(H44-P44)</f>
        <v>3.5200000000000014</v>
      </c>
      <c r="R44" s="6">
        <f>ABS(I44-P44)</f>
        <v>1.379999999999999</v>
      </c>
      <c r="S44" s="6">
        <f>ABS(J44-P44)</f>
        <v>1.620000000000001</v>
      </c>
      <c r="T44" s="6">
        <f>ABS(K44-P44)</f>
        <v>1.6799999999999988</v>
      </c>
      <c r="U44" s="6">
        <f>ABS(L44-P44)</f>
        <v>2.0799999999999992</v>
      </c>
      <c r="V44" s="39">
        <f t="shared" si="1"/>
        <v>2.0559999999999996</v>
      </c>
      <c r="W44" s="39">
        <v>0.95</v>
      </c>
      <c r="X44" s="39">
        <f t="shared" si="2"/>
        <v>1.1059999999999997</v>
      </c>
      <c r="AA44" s="39"/>
    </row>
    <row r="45" spans="1:29" x14ac:dyDescent="0.25">
      <c r="A45" s="11" t="s">
        <v>455</v>
      </c>
      <c r="B45" s="11" t="s">
        <v>1</v>
      </c>
      <c r="C45" s="12" t="s">
        <v>438</v>
      </c>
      <c r="D45" s="12">
        <v>0.35</v>
      </c>
      <c r="E45" s="12" t="s">
        <v>589</v>
      </c>
      <c r="F45" s="12">
        <v>400</v>
      </c>
      <c r="G45" s="13">
        <v>4.0999999999999996</v>
      </c>
      <c r="H45" s="5">
        <v>15.5</v>
      </c>
      <c r="I45" s="5">
        <v>10.1</v>
      </c>
      <c r="J45" s="5">
        <v>14.2</v>
      </c>
      <c r="K45" s="5">
        <v>9.6999999999999993</v>
      </c>
      <c r="L45" s="5">
        <v>10</v>
      </c>
      <c r="M45" s="14">
        <v>-1</v>
      </c>
      <c r="N45" s="41">
        <f t="shared" si="0"/>
        <v>2.013157894736842</v>
      </c>
      <c r="P45" s="6">
        <f>AVERAGE(H45:L45)</f>
        <v>11.9</v>
      </c>
      <c r="Q45" s="6">
        <f>ABS(H45-P45)</f>
        <v>3.5999999999999996</v>
      </c>
      <c r="R45" s="6">
        <f>ABS(I45-P45)</f>
        <v>1.8000000000000007</v>
      </c>
      <c r="S45" s="6">
        <f>ABS(J45-P45)</f>
        <v>2.2999999999999989</v>
      </c>
      <c r="T45" s="6">
        <f>ABS(K45-P45)</f>
        <v>2.2000000000000011</v>
      </c>
      <c r="U45" s="6">
        <f>ABS(L45-P45)</f>
        <v>1.9000000000000004</v>
      </c>
      <c r="V45" s="39">
        <f t="shared" si="1"/>
        <v>2.3600000000000003</v>
      </c>
      <c r="W45" s="39">
        <v>1.4479999999999995</v>
      </c>
      <c r="X45" s="39">
        <f t="shared" si="2"/>
        <v>0.91200000000000081</v>
      </c>
    </row>
    <row r="46" spans="1:29" x14ac:dyDescent="0.25">
      <c r="A46" s="11" t="s">
        <v>455</v>
      </c>
      <c r="B46" s="11" t="s">
        <v>1</v>
      </c>
      <c r="C46" s="12" t="s">
        <v>438</v>
      </c>
      <c r="D46" s="12">
        <v>0.35</v>
      </c>
      <c r="E46" s="12" t="s">
        <v>590</v>
      </c>
      <c r="F46" s="12">
        <v>850</v>
      </c>
      <c r="G46" s="13">
        <v>6.8</v>
      </c>
      <c r="H46" s="5">
        <v>18.8</v>
      </c>
      <c r="I46" s="5">
        <v>14.6</v>
      </c>
      <c r="J46" s="5">
        <v>19.100000000000001</v>
      </c>
      <c r="K46" s="5">
        <v>15.4</v>
      </c>
      <c r="L46" s="5">
        <v>15.5</v>
      </c>
      <c r="M46" s="5">
        <v>1.1000000000000001</v>
      </c>
      <c r="N46" s="41">
        <f t="shared" si="0"/>
        <v>2.3289473684210527</v>
      </c>
      <c r="P46" s="6">
        <f>AVERAGE(H46:L46)</f>
        <v>16.68</v>
      </c>
      <c r="Q46" s="6">
        <f>ABS(H46-P46)</f>
        <v>2.120000000000001</v>
      </c>
      <c r="R46" s="6">
        <f>ABS(I46-P46)</f>
        <v>2.08</v>
      </c>
      <c r="S46" s="6">
        <f>ABS(J46-P46)</f>
        <v>2.4200000000000017</v>
      </c>
      <c r="T46" s="6">
        <f>ABS(K46-P46)</f>
        <v>1.2799999999999994</v>
      </c>
      <c r="U46" s="6">
        <f>ABS(L46-P46)</f>
        <v>1.1799999999999997</v>
      </c>
      <c r="V46" s="39">
        <f t="shared" si="1"/>
        <v>1.8160000000000005</v>
      </c>
      <c r="W46" s="39">
        <v>2.1120000000000001</v>
      </c>
      <c r="X46" s="39">
        <f t="shared" si="2"/>
        <v>-0.2959999999999996</v>
      </c>
    </row>
    <row r="47" spans="1:29" x14ac:dyDescent="0.25">
      <c r="A47" s="11" t="s">
        <v>455</v>
      </c>
      <c r="B47" s="11" t="s">
        <v>1</v>
      </c>
      <c r="C47" s="12" t="s">
        <v>439</v>
      </c>
      <c r="D47" s="12">
        <v>1.5</v>
      </c>
      <c r="E47" s="12" t="s">
        <v>588</v>
      </c>
      <c r="F47" s="12">
        <v>75</v>
      </c>
      <c r="G47" s="13">
        <v>1.9</v>
      </c>
      <c r="H47" s="5">
        <v>11.6</v>
      </c>
      <c r="I47" s="5">
        <v>7.2</v>
      </c>
      <c r="J47" s="5">
        <v>10.3</v>
      </c>
      <c r="K47" s="5">
        <v>6.6</v>
      </c>
      <c r="L47" s="5">
        <v>6.8</v>
      </c>
      <c r="M47" s="5">
        <v>-2.2999999999999998</v>
      </c>
      <c r="N47" s="41">
        <f t="shared" si="0"/>
        <v>1.8026315789473684</v>
      </c>
      <c r="P47" s="6">
        <f>AVERAGE(H47:L47)</f>
        <v>8.5</v>
      </c>
      <c r="Q47" s="6">
        <f>ABS(H47-P47)</f>
        <v>3.0999999999999996</v>
      </c>
      <c r="R47" s="6">
        <f>ABS(I47-P47)</f>
        <v>1.2999999999999998</v>
      </c>
      <c r="S47" s="6">
        <f>ABS(J47-P47)</f>
        <v>1.8000000000000007</v>
      </c>
      <c r="T47" s="6">
        <f>ABS(K47-P47)</f>
        <v>1.9000000000000004</v>
      </c>
      <c r="U47" s="6">
        <f>ABS(L47-P47)</f>
        <v>1.7000000000000002</v>
      </c>
      <c r="V47" s="39">
        <f t="shared" si="1"/>
        <v>1.9600000000000002</v>
      </c>
      <c r="W47" s="39">
        <v>0.95</v>
      </c>
      <c r="X47" s="39">
        <f t="shared" si="2"/>
        <v>1.0100000000000002</v>
      </c>
    </row>
    <row r="48" spans="1:29" x14ac:dyDescent="0.25">
      <c r="A48" s="11" t="s">
        <v>455</v>
      </c>
      <c r="B48" s="11" t="s">
        <v>1</v>
      </c>
      <c r="C48" s="12" t="s">
        <v>439</v>
      </c>
      <c r="D48" s="12">
        <v>1.5</v>
      </c>
      <c r="E48" s="12" t="s">
        <v>589</v>
      </c>
      <c r="F48" s="12">
        <v>400</v>
      </c>
      <c r="G48" s="13">
        <v>2.8</v>
      </c>
      <c r="H48" s="5">
        <v>13.1</v>
      </c>
      <c r="I48" s="5">
        <v>8.5</v>
      </c>
      <c r="J48" s="5">
        <v>12.3</v>
      </c>
      <c r="K48" s="5">
        <v>8.3000000000000007</v>
      </c>
      <c r="L48" s="5">
        <v>7.8</v>
      </c>
      <c r="M48" s="5">
        <v>-1.4</v>
      </c>
      <c r="N48" s="41">
        <f t="shared" si="0"/>
        <v>1.8552631578947367</v>
      </c>
      <c r="P48" s="6">
        <f>AVERAGE(H48:L48)</f>
        <v>10</v>
      </c>
      <c r="Q48" s="6">
        <f>ABS(H48-P48)</f>
        <v>3.0999999999999996</v>
      </c>
      <c r="R48" s="6">
        <f>ABS(I48-P48)</f>
        <v>1.5</v>
      </c>
      <c r="S48" s="6">
        <f>ABS(J48-P48)</f>
        <v>2.3000000000000007</v>
      </c>
      <c r="T48" s="6">
        <f>ABS(K48-P48)</f>
        <v>1.6999999999999993</v>
      </c>
      <c r="U48" s="6">
        <f>ABS(L48-P48)</f>
        <v>2.2000000000000002</v>
      </c>
      <c r="V48" s="39">
        <f t="shared" si="1"/>
        <v>2.16</v>
      </c>
      <c r="W48" s="39">
        <v>1.4479999999999995</v>
      </c>
      <c r="X48" s="39">
        <f t="shared" si="2"/>
        <v>0.71200000000000063</v>
      </c>
    </row>
    <row r="49" spans="1:24" x14ac:dyDescent="0.25">
      <c r="A49" s="11" t="s">
        <v>455</v>
      </c>
      <c r="B49" s="11" t="s">
        <v>1</v>
      </c>
      <c r="C49" s="12" t="s">
        <v>439</v>
      </c>
      <c r="D49" s="12">
        <v>1.5</v>
      </c>
      <c r="E49" s="12" t="s">
        <v>590</v>
      </c>
      <c r="F49" s="12">
        <v>850</v>
      </c>
      <c r="G49" s="13">
        <v>6.8</v>
      </c>
      <c r="H49" s="5">
        <v>19.600000000000001</v>
      </c>
      <c r="I49" s="5">
        <v>15.2</v>
      </c>
      <c r="J49" s="5">
        <v>19.8</v>
      </c>
      <c r="K49" s="5">
        <v>15.4</v>
      </c>
      <c r="L49" s="5">
        <v>16.8</v>
      </c>
      <c r="M49" s="5">
        <v>1.4</v>
      </c>
      <c r="N49" s="41">
        <f t="shared" si="0"/>
        <v>2.3684210526315788</v>
      </c>
      <c r="P49" s="6">
        <f>AVERAGE(H49:L49)</f>
        <v>17.36</v>
      </c>
      <c r="Q49" s="6">
        <f>ABS(H49-P49)</f>
        <v>2.240000000000002</v>
      </c>
      <c r="R49" s="6">
        <f>ABS(I49-P49)</f>
        <v>2.16</v>
      </c>
      <c r="S49" s="6">
        <f>ABS(J49-P49)</f>
        <v>2.4400000000000013</v>
      </c>
      <c r="T49" s="6">
        <f>ABS(K49-P49)</f>
        <v>1.9599999999999991</v>
      </c>
      <c r="U49" s="6">
        <f>ABS(L49-P49)</f>
        <v>0.55999999999999872</v>
      </c>
      <c r="V49" s="39">
        <f t="shared" si="1"/>
        <v>1.8720000000000003</v>
      </c>
      <c r="W49" s="39">
        <v>2.1120000000000001</v>
      </c>
      <c r="X49" s="39">
        <f t="shared" si="2"/>
        <v>-0.23999999999999977</v>
      </c>
    </row>
    <row r="50" spans="1:24" x14ac:dyDescent="0.25">
      <c r="A50" s="11" t="s">
        <v>455</v>
      </c>
      <c r="B50" s="11" t="s">
        <v>1</v>
      </c>
      <c r="C50" s="12" t="s">
        <v>440</v>
      </c>
      <c r="D50" s="12">
        <v>1.5</v>
      </c>
      <c r="E50" s="12" t="s">
        <v>588</v>
      </c>
      <c r="F50" s="12">
        <v>75</v>
      </c>
      <c r="G50" s="13">
        <v>2.7</v>
      </c>
      <c r="H50" s="5">
        <v>13.6</v>
      </c>
      <c r="I50" s="5">
        <v>8.8000000000000007</v>
      </c>
      <c r="J50" s="5">
        <v>12.5</v>
      </c>
      <c r="K50" s="5">
        <v>8.9</v>
      </c>
      <c r="L50" s="5">
        <v>7.1</v>
      </c>
      <c r="M50" s="5">
        <v>-2.5</v>
      </c>
      <c r="N50" s="41">
        <f t="shared" si="0"/>
        <v>2.0394736842105265</v>
      </c>
      <c r="P50" s="6">
        <f>AVERAGE(H50:L50)</f>
        <v>10.18</v>
      </c>
      <c r="Q50" s="6">
        <f>ABS(H50-P50)</f>
        <v>3.42</v>
      </c>
      <c r="R50" s="6">
        <f>ABS(I50-P50)</f>
        <v>1.379999999999999</v>
      </c>
      <c r="S50" s="6">
        <f>ABS(J50-P50)</f>
        <v>2.3200000000000003</v>
      </c>
      <c r="T50" s="6">
        <f>ABS(K50-P50)</f>
        <v>1.2799999999999994</v>
      </c>
      <c r="U50" s="6">
        <f>ABS(L50-P50)</f>
        <v>3.08</v>
      </c>
      <c r="V50" s="39">
        <f t="shared" si="1"/>
        <v>2.2959999999999998</v>
      </c>
      <c r="W50" s="39">
        <v>0.95</v>
      </c>
      <c r="X50" s="39">
        <f t="shared" si="2"/>
        <v>1.3459999999999999</v>
      </c>
    </row>
    <row r="51" spans="1:24" x14ac:dyDescent="0.25">
      <c r="A51" s="11" t="s">
        <v>455</v>
      </c>
      <c r="B51" s="11" t="s">
        <v>1</v>
      </c>
      <c r="C51" s="12" t="s">
        <v>440</v>
      </c>
      <c r="D51" s="12">
        <v>1.5</v>
      </c>
      <c r="E51" s="12" t="s">
        <v>589</v>
      </c>
      <c r="F51" s="12">
        <v>400</v>
      </c>
      <c r="G51" s="13">
        <v>4</v>
      </c>
      <c r="H51" s="5">
        <v>16</v>
      </c>
      <c r="I51" s="5">
        <v>10</v>
      </c>
      <c r="J51" s="5">
        <v>13.8</v>
      </c>
      <c r="K51" s="5">
        <v>11.1</v>
      </c>
      <c r="L51" s="5">
        <v>10.5</v>
      </c>
      <c r="M51" s="5">
        <v>-0.8</v>
      </c>
      <c r="N51" s="41">
        <f t="shared" si="0"/>
        <v>1.9736842105263159</v>
      </c>
      <c r="P51" s="6">
        <f>AVERAGE(H51:L51)</f>
        <v>12.28</v>
      </c>
      <c r="Q51" s="6">
        <f>ABS(H51-P51)</f>
        <v>3.7200000000000006</v>
      </c>
      <c r="R51" s="6">
        <f>ABS(I51-P51)</f>
        <v>2.2799999999999994</v>
      </c>
      <c r="S51" s="6">
        <f>ABS(J51-P51)</f>
        <v>1.5200000000000014</v>
      </c>
      <c r="T51" s="6">
        <f>ABS(K51-P51)</f>
        <v>1.1799999999999997</v>
      </c>
      <c r="U51" s="6">
        <f>ABS(L51-P51)</f>
        <v>1.7799999999999994</v>
      </c>
      <c r="V51" s="39">
        <f t="shared" si="1"/>
        <v>2.0960000000000001</v>
      </c>
      <c r="W51" s="39">
        <v>1.4479999999999995</v>
      </c>
      <c r="X51" s="39">
        <f t="shared" si="2"/>
        <v>0.64800000000000058</v>
      </c>
    </row>
    <row r="52" spans="1:24" x14ac:dyDescent="0.25">
      <c r="A52" s="11" t="s">
        <v>455</v>
      </c>
      <c r="B52" s="11" t="s">
        <v>1</v>
      </c>
      <c r="C52" s="12" t="s">
        <v>440</v>
      </c>
      <c r="D52" s="12">
        <v>1.5</v>
      </c>
      <c r="E52" s="12" t="s">
        <v>590</v>
      </c>
      <c r="F52" s="12">
        <v>850</v>
      </c>
      <c r="G52" s="13">
        <v>7.5</v>
      </c>
      <c r="H52" s="5">
        <v>21.3</v>
      </c>
      <c r="I52" s="5">
        <v>15.5</v>
      </c>
      <c r="J52" s="5">
        <v>19.2</v>
      </c>
      <c r="K52" s="5">
        <v>17.100000000000001</v>
      </c>
      <c r="L52" s="5">
        <v>17</v>
      </c>
      <c r="M52" s="5">
        <v>2</v>
      </c>
      <c r="N52" s="41">
        <f t="shared" si="0"/>
        <v>2.3289473684210527</v>
      </c>
      <c r="P52" s="6">
        <f>AVERAGE(H52:L52)</f>
        <v>18.02</v>
      </c>
      <c r="Q52" s="6">
        <f>ABS(H52-P52)</f>
        <v>3.2800000000000011</v>
      </c>
      <c r="R52" s="6">
        <f>ABS(I52-P52)</f>
        <v>2.5199999999999996</v>
      </c>
      <c r="S52" s="6">
        <f>ABS(J52-P52)</f>
        <v>1.1799999999999997</v>
      </c>
      <c r="T52" s="6">
        <f>ABS(K52-P52)</f>
        <v>0.91999999999999815</v>
      </c>
      <c r="U52" s="6">
        <f>ABS(L52-P52)</f>
        <v>1.0199999999999996</v>
      </c>
      <c r="V52" s="39">
        <f t="shared" si="1"/>
        <v>1.7839999999999998</v>
      </c>
      <c r="W52" s="39">
        <v>2.1120000000000001</v>
      </c>
      <c r="X52" s="39">
        <f t="shared" si="2"/>
        <v>-0.32800000000000029</v>
      </c>
    </row>
    <row r="53" spans="1:24" x14ac:dyDescent="0.25">
      <c r="A53" s="11" t="s">
        <v>455</v>
      </c>
      <c r="B53" s="11" t="s">
        <v>2</v>
      </c>
      <c r="C53" s="12" t="s">
        <v>437</v>
      </c>
      <c r="D53" s="12">
        <v>0.35</v>
      </c>
      <c r="E53" s="12" t="s">
        <v>588</v>
      </c>
      <c r="F53" s="12">
        <v>75</v>
      </c>
      <c r="G53" s="13">
        <v>1.9</v>
      </c>
      <c r="H53" s="5">
        <v>7.8</v>
      </c>
      <c r="I53" s="5">
        <v>5.8</v>
      </c>
      <c r="J53" s="5">
        <v>9.5</v>
      </c>
      <c r="K53" s="5">
        <v>5.6</v>
      </c>
      <c r="L53" s="5">
        <v>5.2</v>
      </c>
      <c r="M53" s="5">
        <v>-2.4</v>
      </c>
      <c r="N53" s="41">
        <f t="shared" si="0"/>
        <v>1.6315789473684208</v>
      </c>
      <c r="P53" s="6">
        <f>AVERAGE(H53:L53)</f>
        <v>6.7800000000000011</v>
      </c>
      <c r="Q53" s="6">
        <f>ABS(H53-P53)</f>
        <v>1.0199999999999987</v>
      </c>
      <c r="R53" s="6">
        <f>ABS(I53-P53)</f>
        <v>0.98000000000000131</v>
      </c>
      <c r="S53" s="6">
        <f>ABS(J53-P53)</f>
        <v>2.7199999999999989</v>
      </c>
      <c r="T53" s="6">
        <f>ABS(K53-P53)</f>
        <v>1.1800000000000015</v>
      </c>
      <c r="U53" s="6">
        <f>ABS(L53-P53)</f>
        <v>1.580000000000001</v>
      </c>
      <c r="V53" s="39">
        <f t="shared" si="1"/>
        <v>1.4960000000000004</v>
      </c>
      <c r="W53" s="39">
        <v>0.95</v>
      </c>
      <c r="X53" s="39">
        <f t="shared" si="2"/>
        <v>0.54600000000000048</v>
      </c>
    </row>
    <row r="54" spans="1:24" x14ac:dyDescent="0.25">
      <c r="A54" s="11" t="s">
        <v>455</v>
      </c>
      <c r="B54" s="11" t="s">
        <v>2</v>
      </c>
      <c r="C54" s="12" t="s">
        <v>437</v>
      </c>
      <c r="D54" s="12">
        <v>0.35</v>
      </c>
      <c r="E54" s="12" t="s">
        <v>589</v>
      </c>
      <c r="F54" s="12">
        <v>400</v>
      </c>
      <c r="G54" s="13">
        <v>5.3</v>
      </c>
      <c r="H54" s="5">
        <v>15</v>
      </c>
      <c r="I54" s="5">
        <v>10.5</v>
      </c>
      <c r="J54" s="5">
        <v>14.9</v>
      </c>
      <c r="K54" s="5">
        <v>11.2</v>
      </c>
      <c r="L54" s="5">
        <v>11.8</v>
      </c>
      <c r="M54" s="5">
        <v>-0.9</v>
      </c>
      <c r="N54" s="41">
        <f t="shared" si="0"/>
        <v>2.0526315789473681</v>
      </c>
      <c r="P54" s="6">
        <f>AVERAGE(H54:L54)</f>
        <v>12.679999999999998</v>
      </c>
      <c r="Q54" s="6">
        <f>ABS(H54-P54)</f>
        <v>2.3200000000000021</v>
      </c>
      <c r="R54" s="6">
        <f>ABS(I54-P54)</f>
        <v>2.1799999999999979</v>
      </c>
      <c r="S54" s="6">
        <f>ABS(J54-P54)</f>
        <v>2.2200000000000024</v>
      </c>
      <c r="T54" s="6">
        <f>ABS(K54-P54)</f>
        <v>1.4799999999999986</v>
      </c>
      <c r="U54" s="6">
        <f>ABS(L54-P54)</f>
        <v>0.87999999999999723</v>
      </c>
      <c r="V54" s="39">
        <f t="shared" si="1"/>
        <v>1.8159999999999998</v>
      </c>
      <c r="W54" s="39">
        <v>1.4479999999999995</v>
      </c>
      <c r="X54" s="39">
        <f t="shared" si="2"/>
        <v>0.36800000000000033</v>
      </c>
    </row>
    <row r="55" spans="1:24" x14ac:dyDescent="0.25">
      <c r="A55" s="11" t="s">
        <v>455</v>
      </c>
      <c r="B55" s="11" t="s">
        <v>2</v>
      </c>
      <c r="C55" s="12" t="s">
        <v>437</v>
      </c>
      <c r="D55" s="12">
        <v>0.35</v>
      </c>
      <c r="E55" s="12" t="s">
        <v>590</v>
      </c>
      <c r="F55" s="12">
        <v>850</v>
      </c>
      <c r="G55" s="13">
        <v>5.8</v>
      </c>
      <c r="H55" s="5">
        <v>17.100000000000001</v>
      </c>
      <c r="I55" s="5">
        <v>12.1</v>
      </c>
      <c r="J55" s="5">
        <v>15.9</v>
      </c>
      <c r="K55" s="5">
        <v>12.9</v>
      </c>
      <c r="L55" s="5">
        <v>14</v>
      </c>
      <c r="M55" s="5">
        <v>-0.3</v>
      </c>
      <c r="N55" s="41">
        <f t="shared" si="0"/>
        <v>2.1842105263157894</v>
      </c>
      <c r="P55" s="6">
        <f>AVERAGE(H55:L55)</f>
        <v>14.4</v>
      </c>
      <c r="Q55" s="6">
        <f>ABS(H55-P55)</f>
        <v>2.7000000000000011</v>
      </c>
      <c r="R55" s="6">
        <f>ABS(I55-P55)</f>
        <v>2.3000000000000007</v>
      </c>
      <c r="S55" s="6">
        <f>ABS(J55-P55)</f>
        <v>1.5</v>
      </c>
      <c r="T55" s="6">
        <f>ABS(K55-P55)</f>
        <v>1.5</v>
      </c>
      <c r="U55" s="6">
        <f>ABS(L55-P55)</f>
        <v>0.40000000000000036</v>
      </c>
      <c r="V55" s="39">
        <f t="shared" si="1"/>
        <v>1.6800000000000006</v>
      </c>
      <c r="W55" s="39">
        <v>2.1120000000000001</v>
      </c>
      <c r="X55" s="39">
        <f t="shared" si="2"/>
        <v>-0.4319999999999995</v>
      </c>
    </row>
    <row r="56" spans="1:24" x14ac:dyDescent="0.25">
      <c r="A56" s="11" t="s">
        <v>455</v>
      </c>
      <c r="B56" s="11" t="s">
        <v>2</v>
      </c>
      <c r="C56" s="12" t="s">
        <v>438</v>
      </c>
      <c r="D56" s="12">
        <v>0.35</v>
      </c>
      <c r="E56" s="12" t="s">
        <v>588</v>
      </c>
      <c r="F56" s="12">
        <v>75</v>
      </c>
      <c r="G56" s="13">
        <v>2.6</v>
      </c>
      <c r="H56" s="5">
        <v>11.2</v>
      </c>
      <c r="I56" s="5">
        <v>7.8</v>
      </c>
      <c r="J56" s="5">
        <v>11.3</v>
      </c>
      <c r="K56" s="5">
        <v>6.4</v>
      </c>
      <c r="L56" s="5">
        <v>7.3</v>
      </c>
      <c r="M56" s="14">
        <v>-2</v>
      </c>
      <c r="N56" s="41">
        <f t="shared" si="0"/>
        <v>1.8421052631578947</v>
      </c>
      <c r="P56" s="6">
        <f>AVERAGE(H56:L56)</f>
        <v>8.8000000000000007</v>
      </c>
      <c r="Q56" s="6">
        <f>ABS(H56-P56)</f>
        <v>2.3999999999999986</v>
      </c>
      <c r="R56" s="6">
        <f>ABS(I56-P56)</f>
        <v>1.0000000000000009</v>
      </c>
      <c r="S56" s="6">
        <f>ABS(J56-P56)</f>
        <v>2.5</v>
      </c>
      <c r="T56" s="6">
        <f>ABS(K56-P56)</f>
        <v>2.4000000000000004</v>
      </c>
      <c r="U56" s="6">
        <f>ABS(L56-P56)</f>
        <v>1.5000000000000009</v>
      </c>
      <c r="V56" s="39">
        <f t="shared" si="1"/>
        <v>1.9600000000000002</v>
      </c>
      <c r="W56" s="39">
        <v>0.95</v>
      </c>
      <c r="X56" s="39">
        <f t="shared" si="2"/>
        <v>1.0100000000000002</v>
      </c>
    </row>
    <row r="57" spans="1:24" x14ac:dyDescent="0.25">
      <c r="A57" s="11" t="s">
        <v>455</v>
      </c>
      <c r="B57" s="11" t="s">
        <v>2</v>
      </c>
      <c r="C57" s="12" t="s">
        <v>438</v>
      </c>
      <c r="D57" s="12">
        <v>0.35</v>
      </c>
      <c r="E57" s="12" t="s">
        <v>589</v>
      </c>
      <c r="F57" s="12">
        <v>400</v>
      </c>
      <c r="G57" s="13">
        <v>5.4</v>
      </c>
      <c r="H57" s="5">
        <v>16.399999999999999</v>
      </c>
      <c r="I57" s="5">
        <v>11.1</v>
      </c>
      <c r="J57" s="5">
        <v>16</v>
      </c>
      <c r="K57" s="5">
        <v>12.2</v>
      </c>
      <c r="L57" s="5">
        <v>11.6</v>
      </c>
      <c r="M57" s="5">
        <v>-0.9</v>
      </c>
      <c r="N57" s="41">
        <f t="shared" si="0"/>
        <v>2.1315789473684212</v>
      </c>
      <c r="P57" s="6">
        <f>AVERAGE(H57:L57)</f>
        <v>13.459999999999999</v>
      </c>
      <c r="Q57" s="6">
        <f>ABS(H57-P57)</f>
        <v>2.9399999999999995</v>
      </c>
      <c r="R57" s="6">
        <f>ABS(I57-P57)</f>
        <v>2.3599999999999994</v>
      </c>
      <c r="S57" s="6">
        <f>ABS(J57-P57)</f>
        <v>2.5400000000000009</v>
      </c>
      <c r="T57" s="6">
        <f>ABS(K57-P57)</f>
        <v>1.2599999999999998</v>
      </c>
      <c r="U57" s="6">
        <f>ABS(L57-P57)</f>
        <v>1.8599999999999994</v>
      </c>
      <c r="V57" s="39">
        <f t="shared" si="1"/>
        <v>2.1919999999999997</v>
      </c>
      <c r="W57" s="39">
        <v>1.4479999999999995</v>
      </c>
      <c r="X57" s="39">
        <f t="shared" si="2"/>
        <v>0.74400000000000022</v>
      </c>
    </row>
    <row r="58" spans="1:24" x14ac:dyDescent="0.25">
      <c r="A58" s="11" t="s">
        <v>455</v>
      </c>
      <c r="B58" s="11" t="s">
        <v>2</v>
      </c>
      <c r="C58" s="12" t="s">
        <v>438</v>
      </c>
      <c r="D58" s="12">
        <v>0.35</v>
      </c>
      <c r="E58" s="12" t="s">
        <v>590</v>
      </c>
      <c r="F58" s="12">
        <v>850</v>
      </c>
      <c r="G58" s="13">
        <v>6.3</v>
      </c>
      <c r="H58" s="5">
        <v>16.2</v>
      </c>
      <c r="I58" s="5">
        <v>12.8</v>
      </c>
      <c r="J58" s="5">
        <v>17.100000000000001</v>
      </c>
      <c r="K58" s="5">
        <v>13.1</v>
      </c>
      <c r="L58" s="5">
        <v>14.6</v>
      </c>
      <c r="M58" s="5">
        <v>-0.1</v>
      </c>
      <c r="N58" s="41">
        <f t="shared" si="0"/>
        <v>2.25</v>
      </c>
      <c r="P58" s="6">
        <f>AVERAGE(H58:L58)</f>
        <v>14.76</v>
      </c>
      <c r="Q58" s="6">
        <f>ABS(H58-P58)</f>
        <v>1.4399999999999995</v>
      </c>
      <c r="R58" s="6">
        <f>ABS(I58-P58)</f>
        <v>1.9599999999999991</v>
      </c>
      <c r="S58" s="6">
        <f>ABS(J58-P58)</f>
        <v>2.3400000000000016</v>
      </c>
      <c r="T58" s="6">
        <f>ABS(K58-P58)</f>
        <v>1.6600000000000001</v>
      </c>
      <c r="U58" s="6">
        <f>ABS(L58-P58)</f>
        <v>0.16000000000000014</v>
      </c>
      <c r="V58" s="39">
        <f t="shared" si="1"/>
        <v>1.5120000000000002</v>
      </c>
      <c r="W58" s="39">
        <v>2.1120000000000001</v>
      </c>
      <c r="X58" s="39">
        <f t="shared" si="2"/>
        <v>-0.59999999999999987</v>
      </c>
    </row>
    <row r="59" spans="1:24" x14ac:dyDescent="0.25">
      <c r="A59" s="11" t="s">
        <v>455</v>
      </c>
      <c r="B59" s="11" t="s">
        <v>2</v>
      </c>
      <c r="C59" s="12" t="s">
        <v>439</v>
      </c>
      <c r="D59" s="12">
        <v>1.5</v>
      </c>
      <c r="E59" s="12" t="s">
        <v>588</v>
      </c>
      <c r="F59" s="12">
        <v>75</v>
      </c>
      <c r="G59" s="13">
        <v>2.5</v>
      </c>
      <c r="H59" s="5">
        <v>12.5</v>
      </c>
      <c r="I59" s="5">
        <v>8.3000000000000007</v>
      </c>
      <c r="J59" s="5">
        <v>12</v>
      </c>
      <c r="K59" s="5">
        <v>7</v>
      </c>
      <c r="L59" s="5">
        <v>6.7</v>
      </c>
      <c r="M59" s="5">
        <v>-2.2999999999999998</v>
      </c>
      <c r="N59" s="41">
        <f t="shared" si="0"/>
        <v>1.9473684210526319</v>
      </c>
      <c r="P59" s="6">
        <f>AVERAGE(H59:L59)</f>
        <v>9.3000000000000007</v>
      </c>
      <c r="Q59" s="6">
        <f>ABS(H59-P59)</f>
        <v>3.1999999999999993</v>
      </c>
      <c r="R59" s="6">
        <f>ABS(I59-P59)</f>
        <v>1</v>
      </c>
      <c r="S59" s="6">
        <f>ABS(J59-P59)</f>
        <v>2.6999999999999993</v>
      </c>
      <c r="T59" s="6">
        <f>ABS(K59-P59)</f>
        <v>2.3000000000000007</v>
      </c>
      <c r="U59" s="6">
        <f>ABS(L59-P59)</f>
        <v>2.6000000000000005</v>
      </c>
      <c r="V59" s="39">
        <f t="shared" si="1"/>
        <v>2.3600000000000003</v>
      </c>
      <c r="W59" s="39">
        <v>0.95</v>
      </c>
      <c r="X59" s="39">
        <f t="shared" si="2"/>
        <v>1.4100000000000004</v>
      </c>
    </row>
    <row r="60" spans="1:24" x14ac:dyDescent="0.25">
      <c r="A60" s="11" t="s">
        <v>455</v>
      </c>
      <c r="B60" s="11" t="s">
        <v>2</v>
      </c>
      <c r="C60" s="12" t="s">
        <v>439</v>
      </c>
      <c r="D60" s="12">
        <v>1.5</v>
      </c>
      <c r="E60" s="12" t="s">
        <v>589</v>
      </c>
      <c r="F60" s="12">
        <v>400</v>
      </c>
      <c r="G60" s="13">
        <v>6</v>
      </c>
      <c r="H60" s="5">
        <v>19.8</v>
      </c>
      <c r="I60" s="5">
        <v>13.3</v>
      </c>
      <c r="J60" s="5">
        <v>18.600000000000001</v>
      </c>
      <c r="K60" s="5">
        <v>14.2</v>
      </c>
      <c r="L60" s="5">
        <v>13.2</v>
      </c>
      <c r="M60" s="5">
        <v>-0.4</v>
      </c>
      <c r="N60" s="41">
        <f t="shared" si="0"/>
        <v>2.3552631578947372</v>
      </c>
      <c r="P60" s="6">
        <f>AVERAGE(H60:L60)</f>
        <v>15.820000000000002</v>
      </c>
      <c r="Q60" s="6">
        <f>ABS(H60-P60)</f>
        <v>3.9799999999999986</v>
      </c>
      <c r="R60" s="6">
        <f>ABS(I60-P60)</f>
        <v>2.5200000000000014</v>
      </c>
      <c r="S60" s="6">
        <f>ABS(J60-P60)</f>
        <v>2.7799999999999994</v>
      </c>
      <c r="T60" s="6">
        <f>ABS(K60-P60)</f>
        <v>1.6200000000000028</v>
      </c>
      <c r="U60" s="6">
        <f>ABS(L60-P60)</f>
        <v>2.6200000000000028</v>
      </c>
      <c r="V60" s="39">
        <f t="shared" si="1"/>
        <v>2.7040000000000011</v>
      </c>
      <c r="W60" s="39">
        <v>1.4479999999999995</v>
      </c>
      <c r="X60" s="39">
        <f t="shared" si="2"/>
        <v>1.2560000000000016</v>
      </c>
    </row>
    <row r="61" spans="1:24" x14ac:dyDescent="0.25">
      <c r="A61" s="11" t="s">
        <v>455</v>
      </c>
      <c r="B61" s="11" t="s">
        <v>2</v>
      </c>
      <c r="C61" s="12" t="s">
        <v>439</v>
      </c>
      <c r="D61" s="12">
        <v>1.5</v>
      </c>
      <c r="E61" s="12" t="s">
        <v>590</v>
      </c>
      <c r="F61" s="12">
        <v>850</v>
      </c>
      <c r="G61" s="13">
        <v>6.9</v>
      </c>
      <c r="H61" s="5">
        <v>17.5</v>
      </c>
      <c r="I61" s="5">
        <v>13.6</v>
      </c>
      <c r="J61" s="5">
        <v>18.899999999999999</v>
      </c>
      <c r="K61" s="5">
        <v>12.8</v>
      </c>
      <c r="L61" s="5">
        <v>14.4</v>
      </c>
      <c r="M61" s="5">
        <v>0.6</v>
      </c>
      <c r="N61" s="41">
        <f t="shared" si="0"/>
        <v>2.263157894736842</v>
      </c>
      <c r="P61" s="6">
        <f>AVERAGE(H61:L61)</f>
        <v>15.440000000000001</v>
      </c>
      <c r="Q61" s="6">
        <f>ABS(H61-P61)</f>
        <v>2.0599999999999987</v>
      </c>
      <c r="R61" s="6">
        <f>ABS(I61-P61)</f>
        <v>1.8400000000000016</v>
      </c>
      <c r="S61" s="6">
        <f>ABS(J61-P61)</f>
        <v>3.4599999999999973</v>
      </c>
      <c r="T61" s="6">
        <f>ABS(K61-P61)</f>
        <v>2.6400000000000006</v>
      </c>
      <c r="U61" s="6">
        <f>ABS(L61-P61)</f>
        <v>1.0400000000000009</v>
      </c>
      <c r="V61" s="39">
        <f t="shared" si="1"/>
        <v>2.2079999999999997</v>
      </c>
      <c r="W61" s="39">
        <v>2.1120000000000001</v>
      </c>
      <c r="X61" s="39">
        <f t="shared" si="2"/>
        <v>9.5999999999999641E-2</v>
      </c>
    </row>
    <row r="62" spans="1:24" x14ac:dyDescent="0.25">
      <c r="A62" s="11" t="s">
        <v>455</v>
      </c>
      <c r="B62" s="11" t="s">
        <v>2</v>
      </c>
      <c r="C62" s="12" t="s">
        <v>440</v>
      </c>
      <c r="D62" s="12">
        <v>1.5</v>
      </c>
      <c r="E62" s="16" t="s">
        <v>588</v>
      </c>
      <c r="F62" s="12">
        <v>75</v>
      </c>
      <c r="G62" s="13">
        <v>3</v>
      </c>
      <c r="H62" s="5">
        <v>14.2</v>
      </c>
      <c r="I62" s="5">
        <v>8.6999999999999993</v>
      </c>
      <c r="J62" s="5">
        <v>12.5</v>
      </c>
      <c r="K62" s="5">
        <v>8.6999999999999993</v>
      </c>
      <c r="L62" s="5">
        <v>7.8</v>
      </c>
      <c r="M62" s="5">
        <v>-2.7</v>
      </c>
      <c r="N62" s="41">
        <f t="shared" si="0"/>
        <v>2.0526315789473681</v>
      </c>
      <c r="P62" s="6">
        <f>AVERAGE(H62:L62)</f>
        <v>10.379999999999999</v>
      </c>
      <c r="Q62" s="6">
        <f>ABS(H62-P62)</f>
        <v>3.8200000000000003</v>
      </c>
      <c r="R62" s="6">
        <f>ABS(I62-P62)</f>
        <v>1.6799999999999997</v>
      </c>
      <c r="S62" s="6">
        <f>ABS(J62-P62)</f>
        <v>2.120000000000001</v>
      </c>
      <c r="T62" s="6">
        <f>ABS(K62-P62)</f>
        <v>1.6799999999999997</v>
      </c>
      <c r="U62" s="6">
        <f>ABS(L62-P62)</f>
        <v>2.5799999999999992</v>
      </c>
      <c r="V62" s="39">
        <f t="shared" si="1"/>
        <v>2.3759999999999999</v>
      </c>
      <c r="W62" s="39">
        <v>0.95</v>
      </c>
      <c r="X62" s="39">
        <f t="shared" si="2"/>
        <v>1.4259999999999999</v>
      </c>
    </row>
    <row r="63" spans="1:24" x14ac:dyDescent="0.25">
      <c r="A63" s="11" t="s">
        <v>455</v>
      </c>
      <c r="B63" s="11" t="s">
        <v>2</v>
      </c>
      <c r="C63" s="12" t="s">
        <v>440</v>
      </c>
      <c r="D63" s="12">
        <v>1.5</v>
      </c>
      <c r="E63" s="16" t="s">
        <v>589</v>
      </c>
      <c r="F63" s="12">
        <v>400</v>
      </c>
      <c r="G63" s="13">
        <v>6.3</v>
      </c>
      <c r="H63" s="5">
        <v>19.100000000000001</v>
      </c>
      <c r="I63" s="5">
        <v>13.1</v>
      </c>
      <c r="J63" s="5">
        <v>17.3</v>
      </c>
      <c r="K63" s="5">
        <v>14.5</v>
      </c>
      <c r="L63" s="5">
        <v>13</v>
      </c>
      <c r="M63" s="5">
        <v>-0.5</v>
      </c>
      <c r="N63" s="41">
        <f t="shared" si="0"/>
        <v>2.3421052631578947</v>
      </c>
      <c r="P63" s="6">
        <f>AVERAGE(H63:L63)</f>
        <v>15.4</v>
      </c>
      <c r="Q63" s="6">
        <f>ABS(H63-P63)</f>
        <v>3.7000000000000011</v>
      </c>
      <c r="R63" s="6">
        <f>ABS(I63-P63)</f>
        <v>2.3000000000000007</v>
      </c>
      <c r="S63" s="6">
        <f>ABS(J63-P63)</f>
        <v>1.9000000000000004</v>
      </c>
      <c r="T63" s="6">
        <f>ABS(K63-P63)</f>
        <v>0.90000000000000036</v>
      </c>
      <c r="U63" s="6">
        <f>ABS(L63-P63)</f>
        <v>2.4000000000000004</v>
      </c>
      <c r="V63" s="39">
        <f t="shared" si="1"/>
        <v>2.2400000000000007</v>
      </c>
      <c r="W63" s="39">
        <v>1.4479999999999995</v>
      </c>
      <c r="X63" s="39">
        <f t="shared" si="2"/>
        <v>0.79200000000000115</v>
      </c>
    </row>
    <row r="64" spans="1:24" ht="15.75" thickBot="1" x14ac:dyDescent="0.3">
      <c r="A64" s="17" t="s">
        <v>455</v>
      </c>
      <c r="B64" s="17" t="s">
        <v>2</v>
      </c>
      <c r="C64" s="18" t="s">
        <v>440</v>
      </c>
      <c r="D64" s="12">
        <v>1.5</v>
      </c>
      <c r="E64" s="18" t="s">
        <v>590</v>
      </c>
      <c r="F64" s="12">
        <v>850</v>
      </c>
      <c r="G64" s="19">
        <v>6.2</v>
      </c>
      <c r="H64" s="20">
        <v>17.8</v>
      </c>
      <c r="I64" s="20">
        <v>12.6</v>
      </c>
      <c r="J64" s="20">
        <v>16</v>
      </c>
      <c r="K64" s="20">
        <v>13.6</v>
      </c>
      <c r="L64" s="20">
        <v>13.2</v>
      </c>
      <c r="M64" s="20">
        <v>0.4</v>
      </c>
      <c r="N64" s="41">
        <f t="shared" si="0"/>
        <v>2.1578947368421053</v>
      </c>
      <c r="P64" s="6">
        <f>AVERAGE(H64:L64)</f>
        <v>14.64</v>
      </c>
      <c r="Q64" s="6">
        <f>ABS(H64-P64)</f>
        <v>3.16</v>
      </c>
      <c r="R64" s="6">
        <f>ABS(I64-P64)</f>
        <v>2.0400000000000009</v>
      </c>
      <c r="S64" s="6">
        <f>ABS(J64-P64)</f>
        <v>1.3599999999999994</v>
      </c>
      <c r="T64" s="6">
        <f>ABS(K64-P64)</f>
        <v>1.0400000000000009</v>
      </c>
      <c r="U64" s="6">
        <f>ABS(L64-P64)</f>
        <v>1.4400000000000013</v>
      </c>
      <c r="V64" s="39">
        <f t="shared" si="1"/>
        <v>1.8080000000000007</v>
      </c>
      <c r="W64" s="39">
        <v>2.1120000000000001</v>
      </c>
      <c r="X64" s="39">
        <f t="shared" si="2"/>
        <v>-0.30399999999999938</v>
      </c>
    </row>
    <row r="66" spans="24:24" x14ac:dyDescent="0.25">
      <c r="X66" s="39"/>
    </row>
    <row r="67" spans="24:24" x14ac:dyDescent="0.25">
      <c r="X67" s="39"/>
    </row>
    <row r="88" spans="1:31" ht="15.75" x14ac:dyDescent="0.25">
      <c r="A88" s="1"/>
      <c r="B88" s="1"/>
      <c r="C88" s="8"/>
      <c r="D88" s="8"/>
      <c r="E88" s="8"/>
      <c r="G88" s="3" t="s">
        <v>436</v>
      </c>
      <c r="H88" s="3" t="s">
        <v>11</v>
      </c>
      <c r="I88" s="3" t="s">
        <v>19</v>
      </c>
      <c r="J88" s="3" t="s">
        <v>21</v>
      </c>
      <c r="K88" s="3" t="s">
        <v>17</v>
      </c>
      <c r="L88" s="3" t="s">
        <v>16</v>
      </c>
      <c r="M88" s="3" t="s">
        <v>18</v>
      </c>
      <c r="N88" s="3" t="s">
        <v>22</v>
      </c>
      <c r="R88" s="6" t="str">
        <f>H88</f>
        <v>Ala</v>
      </c>
      <c r="S88" s="6" t="str">
        <f>I88</f>
        <v>Asp</v>
      </c>
      <c r="T88" s="6" t="str">
        <f>J88</f>
        <v>Glu</v>
      </c>
      <c r="U88" s="3" t="s">
        <v>17</v>
      </c>
      <c r="V88" s="6" t="str">
        <f>L88</f>
        <v>Leu</v>
      </c>
      <c r="W88" s="6" t="str">
        <f>M88</f>
        <v>Pro</v>
      </c>
      <c r="Y88" s="6" t="s">
        <v>655</v>
      </c>
      <c r="AE88" s="6" t="s">
        <v>664</v>
      </c>
    </row>
    <row r="89" spans="1:31" ht="19.5" thickBot="1" x14ac:dyDescent="0.3">
      <c r="A89" s="10" t="s">
        <v>3</v>
      </c>
      <c r="B89" s="10" t="s">
        <v>0</v>
      </c>
      <c r="C89" s="10" t="s">
        <v>441</v>
      </c>
      <c r="D89" s="40" t="s">
        <v>653</v>
      </c>
      <c r="E89" s="10" t="s">
        <v>442</v>
      </c>
      <c r="F89" s="40" t="s">
        <v>652</v>
      </c>
      <c r="G89" s="4" t="s">
        <v>596</v>
      </c>
      <c r="H89" s="4" t="s">
        <v>596</v>
      </c>
      <c r="I89" s="4" t="s">
        <v>596</v>
      </c>
      <c r="J89" s="4" t="s">
        <v>596</v>
      </c>
      <c r="K89" s="4" t="s">
        <v>596</v>
      </c>
      <c r="L89" s="4" t="s">
        <v>596</v>
      </c>
      <c r="M89" s="4" t="s">
        <v>596</v>
      </c>
      <c r="N89" s="4" t="s">
        <v>596</v>
      </c>
      <c r="O89" s="6" t="s">
        <v>654</v>
      </c>
      <c r="Q89" s="6" t="s">
        <v>650</v>
      </c>
      <c r="R89" s="6" t="str">
        <f>H89</f>
        <v>d15N (‰)</v>
      </c>
      <c r="S89" s="6" t="str">
        <f>I89</f>
        <v>d15N (‰)</v>
      </c>
      <c r="T89" s="6" t="str">
        <f>J89</f>
        <v>d15N (‰)</v>
      </c>
      <c r="U89" s="4" t="s">
        <v>596</v>
      </c>
      <c r="V89" s="6" t="str">
        <f>L89</f>
        <v>d15N (‰)</v>
      </c>
      <c r="W89" s="6" t="str">
        <f>M89</f>
        <v>d15N (‰)</v>
      </c>
      <c r="X89" s="6" t="s">
        <v>651</v>
      </c>
      <c r="Y89" s="6" t="s">
        <v>651</v>
      </c>
      <c r="Z89" s="6" t="s">
        <v>656</v>
      </c>
      <c r="AC89" s="6" t="s">
        <v>651</v>
      </c>
      <c r="AD89" s="6" t="s">
        <v>656</v>
      </c>
      <c r="AE89" s="6" t="s">
        <v>651</v>
      </c>
    </row>
    <row r="90" spans="1:31" x14ac:dyDescent="0.25">
      <c r="A90" s="11" t="s">
        <v>455</v>
      </c>
      <c r="B90" s="11" t="s">
        <v>1</v>
      </c>
      <c r="C90" s="12" t="s">
        <v>437</v>
      </c>
      <c r="D90" s="12">
        <v>0.35</v>
      </c>
      <c r="E90" s="12" t="s">
        <v>588</v>
      </c>
      <c r="F90" s="12">
        <v>75</v>
      </c>
      <c r="G90" s="13">
        <v>1.5</v>
      </c>
      <c r="H90" s="5">
        <v>8.5</v>
      </c>
      <c r="I90" s="5">
        <v>5.7</v>
      </c>
      <c r="J90" s="5">
        <v>9</v>
      </c>
      <c r="K90" s="5">
        <v>6.1</v>
      </c>
      <c r="L90" s="5">
        <v>5.9</v>
      </c>
      <c r="M90" s="5">
        <v>5.0999999999999996</v>
      </c>
      <c r="N90" s="14">
        <v>-3</v>
      </c>
      <c r="O90" s="41">
        <f>((I90-N90-3.4)/7.6)+1</f>
        <v>1.6973684210526314</v>
      </c>
      <c r="Q90" s="41">
        <f>AVERAGE(H90:M90)</f>
        <v>6.7166666666666659</v>
      </c>
      <c r="R90" s="41">
        <f>ABS(H90-Q90)</f>
        <v>1.7833333333333341</v>
      </c>
      <c r="S90" s="41">
        <f>ABS(I90-Q90)</f>
        <v>1.0166666666666657</v>
      </c>
      <c r="T90" s="41">
        <f>ABS(J90-Q90)</f>
        <v>2.2833333333333341</v>
      </c>
      <c r="U90" s="41">
        <f>ABS(K90-Q90)</f>
        <v>0.61666666666666625</v>
      </c>
      <c r="V90" s="41">
        <f>ABS(L90-Q90)</f>
        <v>0.81666666666666554</v>
      </c>
      <c r="W90" s="41">
        <f>ABS(M90-Q90)</f>
        <v>1.6166666666666663</v>
      </c>
      <c r="X90" s="39">
        <f>(1/6)*SUM(R90:W90)</f>
        <v>1.3555555555555554</v>
      </c>
      <c r="Y90" s="39">
        <v>0.95</v>
      </c>
      <c r="Z90" s="39">
        <f>X90-Y90</f>
        <v>0.40555555555555545</v>
      </c>
      <c r="AB90" s="6" t="s">
        <v>657</v>
      </c>
      <c r="AC90" s="39">
        <f>AVERAGE(X90,X93,X96,X99,X102,X105,X108,X111)</f>
        <v>1.7694444444444444</v>
      </c>
      <c r="AD90" s="39">
        <f>AVERAGE(Z90,Z93,Z96,Z99,Z102,Z105,Z108,Z111)</f>
        <v>0.81944444444444453</v>
      </c>
      <c r="AE90" s="39">
        <f>AVERAGE(X90,X93,X96,X99)</f>
        <v>1.7444444444444445</v>
      </c>
    </row>
    <row r="91" spans="1:31" x14ac:dyDescent="0.25">
      <c r="A91" s="11" t="s">
        <v>455</v>
      </c>
      <c r="B91" s="11" t="s">
        <v>1</v>
      </c>
      <c r="C91" s="12" t="s">
        <v>437</v>
      </c>
      <c r="D91" s="12">
        <v>0.35</v>
      </c>
      <c r="E91" s="12" t="s">
        <v>589</v>
      </c>
      <c r="F91" s="12">
        <v>400</v>
      </c>
      <c r="G91" s="13">
        <v>4.4000000000000004</v>
      </c>
      <c r="H91" s="5">
        <v>17.399999999999999</v>
      </c>
      <c r="I91" s="5">
        <v>10.199999999999999</v>
      </c>
      <c r="J91" s="5">
        <v>15.4</v>
      </c>
      <c r="K91" s="5">
        <v>14.2</v>
      </c>
      <c r="L91" s="5">
        <v>11.8</v>
      </c>
      <c r="M91" s="5">
        <v>10.4</v>
      </c>
      <c r="N91" s="5">
        <v>-0.5</v>
      </c>
      <c r="O91" s="41">
        <f>((I91-N91-3.4)/7.6)+1</f>
        <v>1.9605263157894735</v>
      </c>
      <c r="Q91" s="41">
        <f t="shared" ref="Q91:Q113" si="6">AVERAGE(H91:M91)</f>
        <v>13.233333333333334</v>
      </c>
      <c r="R91" s="41">
        <f>ABS(H91-Q91)</f>
        <v>4.1666666666666643</v>
      </c>
      <c r="S91" s="41">
        <f>ABS(I91-Q91)</f>
        <v>3.033333333333335</v>
      </c>
      <c r="T91" s="41">
        <f>ABS(J91-Q91)</f>
        <v>2.1666666666666661</v>
      </c>
      <c r="U91" s="41">
        <f t="shared" ref="U91:U113" si="7">ABS(K91-Q91)</f>
        <v>0.96666666666666501</v>
      </c>
      <c r="V91" s="41">
        <f>ABS(L91-Q91)</f>
        <v>1.4333333333333336</v>
      </c>
      <c r="W91" s="41">
        <f>ABS(M91-Q91)</f>
        <v>2.8333333333333339</v>
      </c>
      <c r="X91" s="39">
        <f t="shared" ref="X91:X113" si="8">(1/6)*SUM(R91:W91)</f>
        <v>2.4333333333333327</v>
      </c>
      <c r="Y91" s="39">
        <v>1.4479999999999995</v>
      </c>
      <c r="Z91" s="39">
        <f t="shared" ref="Z91:Z113" si="9">X91-Y91</f>
        <v>0.98533333333333317</v>
      </c>
      <c r="AB91" s="6" t="s">
        <v>658</v>
      </c>
      <c r="AC91" s="39">
        <f t="shared" ref="AC91:AC92" si="10">AVERAGE(X91,X94,X97,X100,X103,X106,X109,X112)</f>
        <v>1.9902777777777776</v>
      </c>
      <c r="AD91" s="39">
        <f>AVERAGE(Z91,Z94,Z97,Z100,Z103,Z106,Z109,Z112)</f>
        <v>0.5422777777777783</v>
      </c>
      <c r="AE91" s="39">
        <f t="shared" ref="AE91:AE92" si="11">AVERAGE(X91,X94,X97,X100)</f>
        <v>2.0555555555555554</v>
      </c>
    </row>
    <row r="92" spans="1:31" x14ac:dyDescent="0.25">
      <c r="A92" s="11" t="s">
        <v>455</v>
      </c>
      <c r="B92" s="11" t="s">
        <v>1</v>
      </c>
      <c r="C92" s="12" t="s">
        <v>437</v>
      </c>
      <c r="D92" s="12">
        <v>0.35</v>
      </c>
      <c r="E92" s="12" t="s">
        <v>590</v>
      </c>
      <c r="F92" s="12">
        <v>850</v>
      </c>
      <c r="G92" s="13">
        <v>7.9</v>
      </c>
      <c r="H92" s="5">
        <v>17.8</v>
      </c>
      <c r="I92" s="5">
        <v>14.4</v>
      </c>
      <c r="J92" s="5">
        <v>18.2</v>
      </c>
      <c r="K92" s="5">
        <v>16.5</v>
      </c>
      <c r="L92" s="5">
        <v>15.8</v>
      </c>
      <c r="M92" s="5">
        <v>15.3</v>
      </c>
      <c r="N92" s="5">
        <v>0.9</v>
      </c>
      <c r="O92" s="41">
        <f>((I92-N92-3.4)/7.6)+1</f>
        <v>2.3289473684210527</v>
      </c>
      <c r="Q92" s="41">
        <f t="shared" si="6"/>
        <v>16.333333333333332</v>
      </c>
      <c r="R92" s="41">
        <f>ABS(H92-Q92)</f>
        <v>1.4666666666666686</v>
      </c>
      <c r="S92" s="41">
        <f>ABS(I92-Q92)</f>
        <v>1.9333333333333318</v>
      </c>
      <c r="T92" s="41">
        <f>ABS(J92-Q92)</f>
        <v>1.8666666666666671</v>
      </c>
      <c r="U92" s="41">
        <f t="shared" si="7"/>
        <v>0.16666666666666785</v>
      </c>
      <c r="V92" s="41">
        <f>ABS(L92-Q92)</f>
        <v>0.53333333333333144</v>
      </c>
      <c r="W92" s="41">
        <f>ABS(M92-Q92)</f>
        <v>1.0333333333333314</v>
      </c>
      <c r="X92" s="39">
        <f t="shared" si="8"/>
        <v>1.1666666666666663</v>
      </c>
      <c r="Y92" s="39">
        <v>2.1120000000000001</v>
      </c>
      <c r="Z92" s="39">
        <f t="shared" si="9"/>
        <v>-0.9453333333333338</v>
      </c>
      <c r="AB92" s="6" t="s">
        <v>659</v>
      </c>
      <c r="AC92" s="39">
        <f t="shared" si="10"/>
        <v>1.505555555555556</v>
      </c>
      <c r="AD92" s="39">
        <f>AVERAGE(Z92,Z95,Z98,Z101,Z104,Z107,Z110,Z113)</f>
        <v>-0.60644444444444434</v>
      </c>
      <c r="AE92" s="39">
        <f t="shared" si="11"/>
        <v>1.4611111111111115</v>
      </c>
    </row>
    <row r="93" spans="1:31" x14ac:dyDescent="0.25">
      <c r="A93" s="11" t="s">
        <v>455</v>
      </c>
      <c r="B93" s="11" t="s">
        <v>1</v>
      </c>
      <c r="C93" s="12" t="s">
        <v>438</v>
      </c>
      <c r="D93" s="12">
        <v>0.75</v>
      </c>
      <c r="E93" s="12" t="s">
        <v>588</v>
      </c>
      <c r="F93" s="12">
        <v>75</v>
      </c>
      <c r="G93" s="13">
        <v>1.7</v>
      </c>
      <c r="H93" s="5">
        <v>12.4</v>
      </c>
      <c r="I93" s="5">
        <v>7.5</v>
      </c>
      <c r="J93" s="5">
        <v>10.5</v>
      </c>
      <c r="K93" s="5">
        <v>7.7</v>
      </c>
      <c r="L93" s="5">
        <v>7.2</v>
      </c>
      <c r="M93" s="5">
        <v>6.8</v>
      </c>
      <c r="N93" s="14">
        <v>-2</v>
      </c>
      <c r="O93" s="41">
        <f>((I93-N93-3.4)/7.6)+1</f>
        <v>1.8026315789473684</v>
      </c>
      <c r="Q93" s="41">
        <f t="shared" si="6"/>
        <v>8.6833333333333336</v>
      </c>
      <c r="R93" s="41">
        <f>ABS(H93-Q93)</f>
        <v>3.7166666666666668</v>
      </c>
      <c r="S93" s="41">
        <f>ABS(I93-Q93)</f>
        <v>1.1833333333333336</v>
      </c>
      <c r="T93" s="41">
        <f>ABS(J93-Q93)</f>
        <v>1.8166666666666664</v>
      </c>
      <c r="U93" s="41">
        <f t="shared" si="7"/>
        <v>0.98333333333333339</v>
      </c>
      <c r="V93" s="41">
        <f>ABS(L93-Q93)</f>
        <v>1.4833333333333334</v>
      </c>
      <c r="W93" s="41">
        <f>ABS(M93-Q93)</f>
        <v>1.8833333333333337</v>
      </c>
      <c r="X93" s="39">
        <f t="shared" si="8"/>
        <v>1.8444444444444443</v>
      </c>
      <c r="Y93" s="39">
        <v>0.95</v>
      </c>
      <c r="Z93" s="39">
        <f t="shared" si="9"/>
        <v>0.89444444444444438</v>
      </c>
      <c r="AC93" s="39"/>
    </row>
    <row r="94" spans="1:31" x14ac:dyDescent="0.25">
      <c r="A94" s="11" t="s">
        <v>455</v>
      </c>
      <c r="B94" s="11" t="s">
        <v>1</v>
      </c>
      <c r="C94" s="12" t="s">
        <v>438</v>
      </c>
      <c r="D94" s="12">
        <v>0.75</v>
      </c>
      <c r="E94" s="12" t="s">
        <v>589</v>
      </c>
      <c r="F94" s="12">
        <v>400</v>
      </c>
      <c r="G94" s="13">
        <v>4.0999999999999996</v>
      </c>
      <c r="H94" s="5">
        <v>15.5</v>
      </c>
      <c r="I94" s="5">
        <v>10.1</v>
      </c>
      <c r="J94" s="5">
        <v>14.2</v>
      </c>
      <c r="K94" s="5">
        <v>11</v>
      </c>
      <c r="L94" s="5">
        <v>9.6999999999999993</v>
      </c>
      <c r="M94" s="5">
        <v>10</v>
      </c>
      <c r="N94" s="14">
        <v>-1</v>
      </c>
      <c r="O94" s="41">
        <f>((I94-N94-3.4)/7.6)+1</f>
        <v>2.013157894736842</v>
      </c>
      <c r="Q94" s="41">
        <f t="shared" si="6"/>
        <v>11.75</v>
      </c>
      <c r="R94" s="41">
        <f>ABS(H94-Q94)</f>
        <v>3.75</v>
      </c>
      <c r="S94" s="41">
        <f>ABS(I94-Q94)</f>
        <v>1.6500000000000004</v>
      </c>
      <c r="T94" s="41">
        <f>ABS(J94-Q94)</f>
        <v>2.4499999999999993</v>
      </c>
      <c r="U94" s="41">
        <f t="shared" si="7"/>
        <v>0.75</v>
      </c>
      <c r="V94" s="41">
        <f>ABS(L94-Q94)</f>
        <v>2.0500000000000007</v>
      </c>
      <c r="W94" s="41">
        <f>ABS(M94-Q94)</f>
        <v>1.75</v>
      </c>
      <c r="X94" s="39">
        <f t="shared" si="8"/>
        <v>2.0666666666666664</v>
      </c>
      <c r="Y94" s="39">
        <v>1.4479999999999995</v>
      </c>
      <c r="Z94" s="39">
        <f t="shared" si="9"/>
        <v>0.61866666666666692</v>
      </c>
      <c r="AB94" s="6" t="s">
        <v>662</v>
      </c>
      <c r="AC94" s="39">
        <f>AVERAGE(X90:X113)</f>
        <v>1.7550925925925931</v>
      </c>
    </row>
    <row r="95" spans="1:31" x14ac:dyDescent="0.25">
      <c r="A95" s="11" t="s">
        <v>455</v>
      </c>
      <c r="B95" s="11" t="s">
        <v>1</v>
      </c>
      <c r="C95" s="12" t="s">
        <v>438</v>
      </c>
      <c r="D95" s="12">
        <v>0.75</v>
      </c>
      <c r="E95" s="12" t="s">
        <v>590</v>
      </c>
      <c r="F95" s="12">
        <v>850</v>
      </c>
      <c r="G95" s="13">
        <v>6.8</v>
      </c>
      <c r="H95" s="5">
        <v>18.8</v>
      </c>
      <c r="I95" s="5">
        <v>14.6</v>
      </c>
      <c r="J95" s="5">
        <v>19.100000000000001</v>
      </c>
      <c r="K95" s="5">
        <v>16.399999999999999</v>
      </c>
      <c r="L95" s="5">
        <v>15.4</v>
      </c>
      <c r="M95" s="5">
        <v>15.5</v>
      </c>
      <c r="N95" s="5">
        <v>1.1000000000000001</v>
      </c>
      <c r="O95" s="41">
        <f>((I95-N95-3.4)/7.6)+1</f>
        <v>2.3289473684210527</v>
      </c>
      <c r="Q95" s="41">
        <f t="shared" si="6"/>
        <v>16.633333333333336</v>
      </c>
      <c r="R95" s="41">
        <f>ABS(H95-Q95)</f>
        <v>2.1666666666666643</v>
      </c>
      <c r="S95" s="41">
        <f>ABS(I95-Q95)</f>
        <v>2.0333333333333368</v>
      </c>
      <c r="T95" s="41">
        <f>ABS(J95-Q95)</f>
        <v>2.466666666666665</v>
      </c>
      <c r="U95" s="41">
        <f t="shared" si="7"/>
        <v>0.23333333333333783</v>
      </c>
      <c r="V95" s="41">
        <f>ABS(L95-Q95)</f>
        <v>1.2333333333333361</v>
      </c>
      <c r="W95" s="41">
        <f>ABS(M95-Q95)</f>
        <v>1.1333333333333364</v>
      </c>
      <c r="X95" s="39">
        <f t="shared" si="8"/>
        <v>1.5444444444444461</v>
      </c>
      <c r="Y95" s="39">
        <v>2.1120000000000001</v>
      </c>
      <c r="Z95" s="39">
        <f t="shared" si="9"/>
        <v>-0.56755555555555404</v>
      </c>
      <c r="AB95" s="6" t="s">
        <v>663</v>
      </c>
      <c r="AC95" s="39">
        <f>STDEV(X90:X113)</f>
        <v>0.32678723935181914</v>
      </c>
    </row>
    <row r="96" spans="1:31" x14ac:dyDescent="0.25">
      <c r="A96" s="11" t="s">
        <v>455</v>
      </c>
      <c r="B96" s="11" t="s">
        <v>1</v>
      </c>
      <c r="C96" s="12" t="s">
        <v>439</v>
      </c>
      <c r="D96" s="12">
        <v>1.5</v>
      </c>
      <c r="E96" s="12" t="s">
        <v>588</v>
      </c>
      <c r="F96" s="12">
        <v>75</v>
      </c>
      <c r="G96" s="13">
        <v>1.9</v>
      </c>
      <c r="H96" s="5">
        <v>11.6</v>
      </c>
      <c r="I96" s="5">
        <v>7.2</v>
      </c>
      <c r="J96" s="5">
        <v>10.3</v>
      </c>
      <c r="K96" s="5">
        <v>7.6</v>
      </c>
      <c r="L96" s="5">
        <v>6.6</v>
      </c>
      <c r="M96" s="5">
        <v>6.8</v>
      </c>
      <c r="N96" s="5">
        <v>-2.2999999999999998</v>
      </c>
      <c r="O96" s="41">
        <f>((I96-N96-3.4)/7.6)+1</f>
        <v>1.8026315789473684</v>
      </c>
      <c r="Q96" s="41">
        <f t="shared" si="6"/>
        <v>8.35</v>
      </c>
      <c r="R96" s="41">
        <f>ABS(H96-Q96)</f>
        <v>3.25</v>
      </c>
      <c r="S96" s="41">
        <f>ABS(I96-Q96)</f>
        <v>1.1499999999999995</v>
      </c>
      <c r="T96" s="41">
        <f>ABS(J96-Q96)</f>
        <v>1.9500000000000011</v>
      </c>
      <c r="U96" s="41">
        <f t="shared" si="7"/>
        <v>0.75</v>
      </c>
      <c r="V96" s="41">
        <f>ABS(L96-Q96)</f>
        <v>1.75</v>
      </c>
      <c r="W96" s="41">
        <f>ABS(M96-Q96)</f>
        <v>1.5499999999999998</v>
      </c>
      <c r="X96" s="39">
        <f t="shared" si="8"/>
        <v>1.7333333333333336</v>
      </c>
      <c r="Y96" s="39">
        <v>0.95</v>
      </c>
      <c r="Z96" s="39">
        <f t="shared" si="9"/>
        <v>0.78333333333333366</v>
      </c>
    </row>
    <row r="97" spans="1:26" x14ac:dyDescent="0.25">
      <c r="A97" s="11" t="s">
        <v>455</v>
      </c>
      <c r="B97" s="11" t="s">
        <v>1</v>
      </c>
      <c r="C97" s="12" t="s">
        <v>439</v>
      </c>
      <c r="D97" s="12">
        <v>1.5</v>
      </c>
      <c r="E97" s="12" t="s">
        <v>589</v>
      </c>
      <c r="F97" s="12">
        <v>400</v>
      </c>
      <c r="G97" s="13">
        <v>2.8</v>
      </c>
      <c r="H97" s="5">
        <v>13.1</v>
      </c>
      <c r="I97" s="5">
        <v>8.5</v>
      </c>
      <c r="J97" s="5">
        <v>12.3</v>
      </c>
      <c r="K97" s="5">
        <v>8.6</v>
      </c>
      <c r="L97" s="5">
        <v>8.3000000000000007</v>
      </c>
      <c r="M97" s="5">
        <v>7.8</v>
      </c>
      <c r="N97" s="5">
        <v>-1.4</v>
      </c>
      <c r="O97" s="41">
        <f>((I97-N97-3.4)/7.6)+1</f>
        <v>1.8552631578947367</v>
      </c>
      <c r="Q97" s="41">
        <f t="shared" si="6"/>
        <v>9.7666666666666675</v>
      </c>
      <c r="R97" s="41">
        <f>ABS(H97-Q97)</f>
        <v>3.3333333333333321</v>
      </c>
      <c r="S97" s="41">
        <f>ABS(I97-Q97)</f>
        <v>1.2666666666666675</v>
      </c>
      <c r="T97" s="41">
        <f>ABS(J97-Q97)</f>
        <v>2.5333333333333332</v>
      </c>
      <c r="U97" s="41">
        <f t="shared" si="7"/>
        <v>1.1666666666666679</v>
      </c>
      <c r="V97" s="41">
        <f>ABS(L97-Q97)</f>
        <v>1.4666666666666668</v>
      </c>
      <c r="W97" s="41">
        <f>ABS(M97-Q97)</f>
        <v>1.9666666666666677</v>
      </c>
      <c r="X97" s="39">
        <f t="shared" si="8"/>
        <v>1.9555555555555557</v>
      </c>
      <c r="Y97" s="39">
        <v>1.4479999999999995</v>
      </c>
      <c r="Z97" s="39">
        <f t="shared" si="9"/>
        <v>0.5075555555555562</v>
      </c>
    </row>
    <row r="98" spans="1:26" x14ac:dyDescent="0.25">
      <c r="A98" s="11" t="s">
        <v>455</v>
      </c>
      <c r="B98" s="11" t="s">
        <v>1</v>
      </c>
      <c r="C98" s="12" t="s">
        <v>439</v>
      </c>
      <c r="D98" s="12">
        <v>1.5</v>
      </c>
      <c r="E98" s="12" t="s">
        <v>590</v>
      </c>
      <c r="F98" s="12">
        <v>850</v>
      </c>
      <c r="G98" s="13">
        <v>6.8</v>
      </c>
      <c r="H98" s="5">
        <v>19.600000000000001</v>
      </c>
      <c r="I98" s="5">
        <v>15.2</v>
      </c>
      <c r="J98" s="5">
        <v>19.8</v>
      </c>
      <c r="K98" s="5">
        <v>16.7</v>
      </c>
      <c r="L98" s="5">
        <v>15.4</v>
      </c>
      <c r="M98" s="5">
        <v>16.8</v>
      </c>
      <c r="N98" s="5">
        <v>1.4</v>
      </c>
      <c r="O98" s="41">
        <f>((I98-N98-3.4)/7.6)+1</f>
        <v>2.3684210526315788</v>
      </c>
      <c r="Q98" s="41">
        <f t="shared" si="6"/>
        <v>17.25</v>
      </c>
      <c r="R98" s="41">
        <f>ABS(H98-Q98)</f>
        <v>2.3500000000000014</v>
      </c>
      <c r="S98" s="41">
        <f>ABS(I98-Q98)</f>
        <v>2.0500000000000007</v>
      </c>
      <c r="T98" s="41">
        <f>ABS(J98-Q98)</f>
        <v>2.5500000000000007</v>
      </c>
      <c r="U98" s="41">
        <f t="shared" si="7"/>
        <v>0.55000000000000071</v>
      </c>
      <c r="V98" s="41">
        <f>ABS(L98-Q98)</f>
        <v>1.8499999999999996</v>
      </c>
      <c r="W98" s="41">
        <f>ABS(M98-Q98)</f>
        <v>0.44999999999999929</v>
      </c>
      <c r="X98" s="39">
        <f t="shared" si="8"/>
        <v>1.6333333333333337</v>
      </c>
      <c r="Y98" s="39">
        <v>2.1120000000000001</v>
      </c>
      <c r="Z98" s="39">
        <f t="shared" si="9"/>
        <v>-0.47866666666666635</v>
      </c>
    </row>
    <row r="99" spans="1:26" x14ac:dyDescent="0.25">
      <c r="A99" s="11" t="s">
        <v>455</v>
      </c>
      <c r="B99" s="11" t="s">
        <v>1</v>
      </c>
      <c r="C99" s="12" t="s">
        <v>440</v>
      </c>
      <c r="D99" s="12">
        <v>3.5</v>
      </c>
      <c r="E99" s="12" t="s">
        <v>588</v>
      </c>
      <c r="F99" s="12">
        <v>75</v>
      </c>
      <c r="G99" s="13">
        <v>2.7</v>
      </c>
      <c r="H99" s="5">
        <v>13.6</v>
      </c>
      <c r="I99" s="5">
        <v>8.8000000000000007</v>
      </c>
      <c r="J99" s="5">
        <v>12.5</v>
      </c>
      <c r="K99" s="5">
        <v>9</v>
      </c>
      <c r="L99" s="5">
        <v>8.9</v>
      </c>
      <c r="M99" s="5">
        <v>7.1</v>
      </c>
      <c r="N99" s="5">
        <v>-2.5</v>
      </c>
      <c r="O99" s="41">
        <f>((I99-N99-3.4)/7.6)+1</f>
        <v>2.0394736842105265</v>
      </c>
      <c r="Q99" s="41">
        <f t="shared" si="6"/>
        <v>9.9833333333333325</v>
      </c>
      <c r="R99" s="41">
        <f>ABS(H99-Q99)</f>
        <v>3.6166666666666671</v>
      </c>
      <c r="S99" s="41">
        <f>ABS(I99-Q99)</f>
        <v>1.1833333333333318</v>
      </c>
      <c r="T99" s="41">
        <f>ABS(J99-Q99)</f>
        <v>2.5166666666666675</v>
      </c>
      <c r="U99" s="41">
        <f t="shared" si="7"/>
        <v>0.9833333333333325</v>
      </c>
      <c r="V99" s="41">
        <f>ABS(L99-Q99)</f>
        <v>1.0833333333333321</v>
      </c>
      <c r="W99" s="41">
        <f>ABS(M99-Q99)</f>
        <v>2.8833333333333329</v>
      </c>
      <c r="X99" s="39">
        <f t="shared" si="8"/>
        <v>2.0444444444444438</v>
      </c>
      <c r="Y99" s="39">
        <v>0.95</v>
      </c>
      <c r="Z99" s="39">
        <f t="shared" si="9"/>
        <v>1.0944444444444439</v>
      </c>
    </row>
    <row r="100" spans="1:26" x14ac:dyDescent="0.25">
      <c r="A100" s="11" t="s">
        <v>455</v>
      </c>
      <c r="B100" s="11" t="s">
        <v>1</v>
      </c>
      <c r="C100" s="12" t="s">
        <v>440</v>
      </c>
      <c r="D100" s="12">
        <v>3.5</v>
      </c>
      <c r="E100" s="12" t="s">
        <v>589</v>
      </c>
      <c r="F100" s="12">
        <v>400</v>
      </c>
      <c r="G100" s="13">
        <v>4</v>
      </c>
      <c r="H100" s="5">
        <v>16</v>
      </c>
      <c r="I100" s="5">
        <v>10</v>
      </c>
      <c r="J100" s="5">
        <v>13.8</v>
      </c>
      <c r="K100" s="5">
        <v>12.4</v>
      </c>
      <c r="L100" s="5">
        <v>11.1</v>
      </c>
      <c r="M100" s="5">
        <v>10.5</v>
      </c>
      <c r="N100" s="5">
        <v>-0.8</v>
      </c>
      <c r="O100" s="41">
        <f>((I100-N100-3.4)/7.6)+1</f>
        <v>1.9736842105263159</v>
      </c>
      <c r="Q100" s="41">
        <f t="shared" si="6"/>
        <v>12.299999999999999</v>
      </c>
      <c r="R100" s="41">
        <f>ABS(H100-Q100)</f>
        <v>3.7000000000000011</v>
      </c>
      <c r="S100" s="41">
        <f>ABS(I100-Q100)</f>
        <v>2.2999999999999989</v>
      </c>
      <c r="T100" s="41">
        <f>ABS(J100-Q100)</f>
        <v>1.5000000000000018</v>
      </c>
      <c r="U100" s="41">
        <f t="shared" si="7"/>
        <v>0.10000000000000142</v>
      </c>
      <c r="V100" s="41">
        <f>ABS(L100-Q100)</f>
        <v>1.1999999999999993</v>
      </c>
      <c r="W100" s="41">
        <f>ABS(M100-Q100)</f>
        <v>1.7999999999999989</v>
      </c>
      <c r="X100" s="39">
        <f t="shared" si="8"/>
        <v>1.7666666666666668</v>
      </c>
      <c r="Y100" s="39">
        <v>1.4479999999999995</v>
      </c>
      <c r="Z100" s="39">
        <f t="shared" si="9"/>
        <v>0.31866666666666732</v>
      </c>
    </row>
    <row r="101" spans="1:26" x14ac:dyDescent="0.25">
      <c r="A101" s="11" t="s">
        <v>455</v>
      </c>
      <c r="B101" s="11" t="s">
        <v>1</v>
      </c>
      <c r="C101" s="12" t="s">
        <v>440</v>
      </c>
      <c r="D101" s="12">
        <v>3.5</v>
      </c>
      <c r="E101" s="12" t="s">
        <v>590</v>
      </c>
      <c r="F101" s="12">
        <v>850</v>
      </c>
      <c r="G101" s="13">
        <v>7.5</v>
      </c>
      <c r="H101" s="5">
        <v>21.3</v>
      </c>
      <c r="I101" s="5">
        <v>15.5</v>
      </c>
      <c r="J101" s="5">
        <v>19.2</v>
      </c>
      <c r="K101" s="5">
        <v>18.100000000000001</v>
      </c>
      <c r="L101" s="5">
        <v>17.100000000000001</v>
      </c>
      <c r="M101" s="5">
        <v>17</v>
      </c>
      <c r="N101" s="5">
        <v>2</v>
      </c>
      <c r="O101" s="41">
        <f>((I101-N101-3.4)/7.6)+1</f>
        <v>2.3289473684210527</v>
      </c>
      <c r="Q101" s="41">
        <f t="shared" si="6"/>
        <v>18.033333333333331</v>
      </c>
      <c r="R101" s="41">
        <f>ABS(H101-Q101)</f>
        <v>3.2666666666666693</v>
      </c>
      <c r="S101" s="41">
        <f>ABS(I101-Q101)</f>
        <v>2.5333333333333314</v>
      </c>
      <c r="T101" s="41">
        <f>ABS(J101-Q101)</f>
        <v>1.1666666666666679</v>
      </c>
      <c r="U101" s="41">
        <f t="shared" si="7"/>
        <v>6.6666666666669983E-2</v>
      </c>
      <c r="V101" s="41">
        <f>ABS(L101-Q101)</f>
        <v>0.93333333333333002</v>
      </c>
      <c r="W101" s="41">
        <f>ABS(M101-Q101)</f>
        <v>1.0333333333333314</v>
      </c>
      <c r="X101" s="39">
        <f t="shared" si="8"/>
        <v>1.5</v>
      </c>
      <c r="Y101" s="39">
        <v>2.1120000000000001</v>
      </c>
      <c r="Z101" s="39">
        <f t="shared" si="9"/>
        <v>-0.6120000000000001</v>
      </c>
    </row>
    <row r="102" spans="1:26" x14ac:dyDescent="0.25">
      <c r="A102" s="11" t="s">
        <v>455</v>
      </c>
      <c r="B102" s="11" t="s">
        <v>2</v>
      </c>
      <c r="C102" s="12" t="s">
        <v>437</v>
      </c>
      <c r="D102" s="12">
        <v>0.35</v>
      </c>
      <c r="E102" s="12" t="s">
        <v>588</v>
      </c>
      <c r="F102" s="12">
        <v>75</v>
      </c>
      <c r="G102" s="13">
        <v>1.9</v>
      </c>
      <c r="H102" s="5">
        <v>7.8</v>
      </c>
      <c r="I102" s="5">
        <v>5.8</v>
      </c>
      <c r="J102" s="5">
        <v>9.5</v>
      </c>
      <c r="K102" s="5">
        <v>6</v>
      </c>
      <c r="L102" s="5">
        <v>5.6</v>
      </c>
      <c r="M102" s="5">
        <v>5.2</v>
      </c>
      <c r="N102" s="5">
        <v>-2.4</v>
      </c>
      <c r="O102" s="41">
        <f>((I102-N102-3.4)/7.6)+1</f>
        <v>1.6315789473684208</v>
      </c>
      <c r="Q102" s="41">
        <f t="shared" si="6"/>
        <v>6.6500000000000012</v>
      </c>
      <c r="R102" s="41">
        <f>ABS(H102-Q102)</f>
        <v>1.1499999999999986</v>
      </c>
      <c r="S102" s="41">
        <f>ABS(I102-Q102)</f>
        <v>0.85000000000000142</v>
      </c>
      <c r="T102" s="41">
        <f>ABS(J102-Q102)</f>
        <v>2.8499999999999988</v>
      </c>
      <c r="U102" s="41">
        <f t="shared" si="7"/>
        <v>0.65000000000000124</v>
      </c>
      <c r="V102" s="41">
        <f>ABS(L102-Q102)</f>
        <v>1.0500000000000016</v>
      </c>
      <c r="W102" s="41">
        <f>ABS(M102-Q102)</f>
        <v>1.4500000000000011</v>
      </c>
      <c r="X102" s="39">
        <f t="shared" si="8"/>
        <v>1.3333333333333339</v>
      </c>
      <c r="Y102" s="39">
        <v>0.95</v>
      </c>
      <c r="Z102" s="39">
        <f t="shared" si="9"/>
        <v>0.38333333333333397</v>
      </c>
    </row>
    <row r="103" spans="1:26" x14ac:dyDescent="0.25">
      <c r="A103" s="11" t="s">
        <v>455</v>
      </c>
      <c r="B103" s="11" t="s">
        <v>2</v>
      </c>
      <c r="C103" s="12" t="s">
        <v>437</v>
      </c>
      <c r="D103" s="12">
        <v>0.35</v>
      </c>
      <c r="E103" s="12" t="s">
        <v>589</v>
      </c>
      <c r="F103" s="12">
        <v>400</v>
      </c>
      <c r="G103" s="13">
        <v>5.3</v>
      </c>
      <c r="H103" s="5">
        <v>15</v>
      </c>
      <c r="I103" s="5">
        <v>10.5</v>
      </c>
      <c r="J103" s="5">
        <v>14.9</v>
      </c>
      <c r="K103" s="5">
        <v>12.3</v>
      </c>
      <c r="L103" s="5">
        <v>11.2</v>
      </c>
      <c r="M103" s="5">
        <v>11.8</v>
      </c>
      <c r="N103" s="5">
        <v>-0.9</v>
      </c>
      <c r="O103" s="41">
        <f>((I103-N103-3.4)/7.6)+1</f>
        <v>2.0526315789473681</v>
      </c>
      <c r="Q103" s="41">
        <f t="shared" si="6"/>
        <v>12.616666666666667</v>
      </c>
      <c r="R103" s="41">
        <f>ABS(H103-Q103)</f>
        <v>2.3833333333333329</v>
      </c>
      <c r="S103" s="41">
        <f>ABS(I103-Q103)</f>
        <v>2.1166666666666671</v>
      </c>
      <c r="T103" s="41">
        <f>ABS(J103-Q103)</f>
        <v>2.2833333333333332</v>
      </c>
      <c r="U103" s="41">
        <f t="shared" si="7"/>
        <v>0.31666666666666643</v>
      </c>
      <c r="V103" s="41">
        <f>ABS(L103-Q103)</f>
        <v>1.4166666666666679</v>
      </c>
      <c r="W103" s="41">
        <f>ABS(M103-Q103)</f>
        <v>0.81666666666666643</v>
      </c>
      <c r="X103" s="39">
        <f t="shared" si="8"/>
        <v>1.5555555555555556</v>
      </c>
      <c r="Y103" s="39">
        <v>1.4479999999999995</v>
      </c>
      <c r="Z103" s="39">
        <f t="shared" si="9"/>
        <v>0.10755555555555607</v>
      </c>
    </row>
    <row r="104" spans="1:26" x14ac:dyDescent="0.25">
      <c r="A104" s="11" t="s">
        <v>455</v>
      </c>
      <c r="B104" s="11" t="s">
        <v>2</v>
      </c>
      <c r="C104" s="12" t="s">
        <v>437</v>
      </c>
      <c r="D104" s="12">
        <v>0.35</v>
      </c>
      <c r="E104" s="12" t="s">
        <v>590</v>
      </c>
      <c r="F104" s="12">
        <v>850</v>
      </c>
      <c r="G104" s="13">
        <v>5.8</v>
      </c>
      <c r="H104" s="5">
        <v>17.100000000000001</v>
      </c>
      <c r="I104" s="5">
        <v>12.1</v>
      </c>
      <c r="J104" s="5">
        <v>15.9</v>
      </c>
      <c r="K104" s="5">
        <v>13.6</v>
      </c>
      <c r="L104" s="5">
        <v>12.9</v>
      </c>
      <c r="M104" s="5">
        <v>14</v>
      </c>
      <c r="N104" s="5">
        <v>-0.3</v>
      </c>
      <c r="O104" s="41">
        <f>((I104-N104-3.4)/7.6)+1</f>
        <v>2.1842105263157894</v>
      </c>
      <c r="Q104" s="41">
        <f t="shared" si="6"/>
        <v>14.266666666666667</v>
      </c>
      <c r="R104" s="41">
        <f>ABS(H104-Q104)</f>
        <v>2.8333333333333339</v>
      </c>
      <c r="S104" s="41">
        <f>ABS(I104-Q104)</f>
        <v>2.1666666666666679</v>
      </c>
      <c r="T104" s="41">
        <f>ABS(J104-Q104)</f>
        <v>1.6333333333333329</v>
      </c>
      <c r="U104" s="41">
        <f t="shared" si="7"/>
        <v>0.66666666666666785</v>
      </c>
      <c r="V104" s="41">
        <f>ABS(L104-Q104)</f>
        <v>1.3666666666666671</v>
      </c>
      <c r="W104" s="41">
        <f>ABS(M104-Q104)</f>
        <v>0.2666666666666675</v>
      </c>
      <c r="X104" s="39">
        <f t="shared" si="8"/>
        <v>1.4888888888888894</v>
      </c>
      <c r="Y104" s="39">
        <v>2.1120000000000001</v>
      </c>
      <c r="Z104" s="39">
        <f t="shared" si="9"/>
        <v>-0.62311111111111073</v>
      </c>
    </row>
    <row r="105" spans="1:26" x14ac:dyDescent="0.25">
      <c r="A105" s="11" t="s">
        <v>455</v>
      </c>
      <c r="B105" s="11" t="s">
        <v>2</v>
      </c>
      <c r="C105" s="12" t="s">
        <v>438</v>
      </c>
      <c r="D105" s="12">
        <v>0.75</v>
      </c>
      <c r="E105" s="12" t="s">
        <v>588</v>
      </c>
      <c r="F105" s="12">
        <v>75</v>
      </c>
      <c r="G105" s="13">
        <v>2.6</v>
      </c>
      <c r="H105" s="5">
        <v>11.2</v>
      </c>
      <c r="I105" s="5">
        <v>7.8</v>
      </c>
      <c r="J105" s="5">
        <v>11.3</v>
      </c>
      <c r="K105" s="5">
        <v>7.3</v>
      </c>
      <c r="L105" s="5">
        <v>6.4</v>
      </c>
      <c r="M105" s="5">
        <v>7.3</v>
      </c>
      <c r="N105" s="14">
        <v>-2</v>
      </c>
      <c r="O105" s="41">
        <f>((I105-N105-3.4)/7.6)+1</f>
        <v>1.8421052631578947</v>
      </c>
      <c r="Q105" s="41">
        <f t="shared" si="6"/>
        <v>8.5499999999999989</v>
      </c>
      <c r="R105" s="41">
        <f>ABS(H105-Q105)</f>
        <v>2.6500000000000004</v>
      </c>
      <c r="S105" s="41">
        <f>ABS(I105-Q105)</f>
        <v>0.74999999999999911</v>
      </c>
      <c r="T105" s="41">
        <f>ABS(J105-Q105)</f>
        <v>2.7500000000000018</v>
      </c>
      <c r="U105" s="41">
        <f t="shared" si="7"/>
        <v>1.2499999999999991</v>
      </c>
      <c r="V105" s="41">
        <f>ABS(L105-Q105)</f>
        <v>2.1499999999999986</v>
      </c>
      <c r="W105" s="41">
        <f>ABS(M105-Q105)</f>
        <v>1.2499999999999991</v>
      </c>
      <c r="X105" s="39">
        <f t="shared" si="8"/>
        <v>1.7999999999999994</v>
      </c>
      <c r="Y105" s="39">
        <v>0.95</v>
      </c>
      <c r="Z105" s="39">
        <f t="shared" si="9"/>
        <v>0.84999999999999942</v>
      </c>
    </row>
    <row r="106" spans="1:26" x14ac:dyDescent="0.25">
      <c r="A106" s="11" t="s">
        <v>455</v>
      </c>
      <c r="B106" s="11" t="s">
        <v>2</v>
      </c>
      <c r="C106" s="12" t="s">
        <v>438</v>
      </c>
      <c r="D106" s="12">
        <v>0.75</v>
      </c>
      <c r="E106" s="12" t="s">
        <v>589</v>
      </c>
      <c r="F106" s="12">
        <v>400</v>
      </c>
      <c r="G106" s="13">
        <v>5.4</v>
      </c>
      <c r="H106" s="5">
        <v>16.399999999999999</v>
      </c>
      <c r="I106" s="5">
        <v>11.1</v>
      </c>
      <c r="J106" s="5">
        <v>16</v>
      </c>
      <c r="K106" s="5">
        <v>13.3</v>
      </c>
      <c r="L106" s="5">
        <v>12.2</v>
      </c>
      <c r="M106" s="5">
        <v>11.6</v>
      </c>
      <c r="N106" s="5">
        <v>-0.9</v>
      </c>
      <c r="O106" s="41">
        <f>((I106-N106-3.4)/7.6)+1</f>
        <v>2.1315789473684212</v>
      </c>
      <c r="Q106" s="41">
        <f t="shared" si="6"/>
        <v>13.433333333333332</v>
      </c>
      <c r="R106" s="41">
        <f>ABS(H106-Q106)</f>
        <v>2.9666666666666668</v>
      </c>
      <c r="S106" s="41">
        <f>ABS(I106-Q106)</f>
        <v>2.3333333333333321</v>
      </c>
      <c r="T106" s="41">
        <f>ABS(J106-Q106)</f>
        <v>2.5666666666666682</v>
      </c>
      <c r="U106" s="41">
        <f t="shared" si="7"/>
        <v>0.13333333333333108</v>
      </c>
      <c r="V106" s="41">
        <f>ABS(L106-Q106)</f>
        <v>1.2333333333333325</v>
      </c>
      <c r="W106" s="41">
        <f>ABS(M106-Q106)</f>
        <v>1.8333333333333321</v>
      </c>
      <c r="X106" s="39">
        <f t="shared" si="8"/>
        <v>1.8444444444444437</v>
      </c>
      <c r="Y106" s="39">
        <v>1.4479999999999995</v>
      </c>
      <c r="Z106" s="39">
        <f t="shared" si="9"/>
        <v>0.39644444444444416</v>
      </c>
    </row>
    <row r="107" spans="1:26" x14ac:dyDescent="0.25">
      <c r="A107" s="11" t="s">
        <v>455</v>
      </c>
      <c r="B107" s="11" t="s">
        <v>2</v>
      </c>
      <c r="C107" s="12" t="s">
        <v>438</v>
      </c>
      <c r="D107" s="12">
        <v>0.75</v>
      </c>
      <c r="E107" s="12" t="s">
        <v>590</v>
      </c>
      <c r="F107" s="12">
        <v>850</v>
      </c>
      <c r="G107" s="13">
        <v>6.3</v>
      </c>
      <c r="H107" s="5">
        <v>16.2</v>
      </c>
      <c r="I107" s="5">
        <v>12.8</v>
      </c>
      <c r="J107" s="5">
        <v>17.100000000000001</v>
      </c>
      <c r="K107" s="5">
        <v>15</v>
      </c>
      <c r="L107" s="5">
        <v>13.1</v>
      </c>
      <c r="M107" s="5">
        <v>14.6</v>
      </c>
      <c r="N107" s="5">
        <v>-0.1</v>
      </c>
      <c r="O107" s="41">
        <f>((I107-N107-3.4)/7.6)+1</f>
        <v>2.25</v>
      </c>
      <c r="Q107" s="41">
        <f t="shared" si="6"/>
        <v>14.799999999999999</v>
      </c>
      <c r="R107" s="41">
        <f>ABS(H107-Q107)</f>
        <v>1.4000000000000004</v>
      </c>
      <c r="S107" s="41">
        <f>ABS(I107-Q107)</f>
        <v>1.9999999999999982</v>
      </c>
      <c r="T107" s="41">
        <f>ABS(J107-Q107)</f>
        <v>2.3000000000000025</v>
      </c>
      <c r="U107" s="41">
        <f t="shared" si="7"/>
        <v>0.20000000000000107</v>
      </c>
      <c r="V107" s="41">
        <f>ABS(L107-Q107)</f>
        <v>1.6999999999999993</v>
      </c>
      <c r="W107" s="41">
        <f>ABS(M107-Q107)</f>
        <v>0.19999999999999929</v>
      </c>
      <c r="X107" s="39">
        <f t="shared" si="8"/>
        <v>1.3</v>
      </c>
      <c r="Y107" s="39">
        <v>2.1120000000000001</v>
      </c>
      <c r="Z107" s="39">
        <f t="shared" si="9"/>
        <v>-0.81200000000000006</v>
      </c>
    </row>
    <row r="108" spans="1:26" x14ac:dyDescent="0.25">
      <c r="A108" s="11" t="s">
        <v>455</v>
      </c>
      <c r="B108" s="11" t="s">
        <v>2</v>
      </c>
      <c r="C108" s="12" t="s">
        <v>439</v>
      </c>
      <c r="D108" s="12">
        <v>1.5</v>
      </c>
      <c r="E108" s="12" t="s">
        <v>588</v>
      </c>
      <c r="F108" s="12">
        <v>75</v>
      </c>
      <c r="G108" s="13">
        <v>2.5</v>
      </c>
      <c r="H108" s="5">
        <v>12.5</v>
      </c>
      <c r="I108" s="5">
        <v>8.3000000000000007</v>
      </c>
      <c r="J108" s="5">
        <v>12</v>
      </c>
      <c r="K108" s="5">
        <v>8.6999999999999993</v>
      </c>
      <c r="L108" s="5">
        <v>7</v>
      </c>
      <c r="M108" s="5">
        <v>6.7</v>
      </c>
      <c r="N108" s="5">
        <v>-2.2999999999999998</v>
      </c>
      <c r="O108" s="41">
        <f>((I108-N108-3.4)/7.6)+1</f>
        <v>1.9473684210526319</v>
      </c>
      <c r="Q108" s="41">
        <f t="shared" si="6"/>
        <v>9.2000000000000011</v>
      </c>
      <c r="R108" s="41">
        <f>ABS(H108-Q108)</f>
        <v>3.2999999999999989</v>
      </c>
      <c r="S108" s="41">
        <f>ABS(I108-Q108)</f>
        <v>0.90000000000000036</v>
      </c>
      <c r="T108" s="41">
        <f>ABS(J108-Q108)</f>
        <v>2.7999999999999989</v>
      </c>
      <c r="U108" s="41">
        <f t="shared" si="7"/>
        <v>0.50000000000000178</v>
      </c>
      <c r="V108" s="41">
        <f>ABS(L108-Q108)</f>
        <v>2.2000000000000011</v>
      </c>
      <c r="W108" s="41">
        <f>ABS(M108-Q108)</f>
        <v>2.5000000000000009</v>
      </c>
      <c r="X108" s="39">
        <f t="shared" si="8"/>
        <v>2.0333333333333337</v>
      </c>
      <c r="Y108" s="39">
        <v>0.95</v>
      </c>
      <c r="Z108" s="39">
        <f t="shared" si="9"/>
        <v>1.0833333333333337</v>
      </c>
    </row>
    <row r="109" spans="1:26" x14ac:dyDescent="0.25">
      <c r="A109" s="11" t="s">
        <v>455</v>
      </c>
      <c r="B109" s="11" t="s">
        <v>2</v>
      </c>
      <c r="C109" s="12" t="s">
        <v>439</v>
      </c>
      <c r="D109" s="12">
        <v>1.5</v>
      </c>
      <c r="E109" s="12" t="s">
        <v>589</v>
      </c>
      <c r="F109" s="12">
        <v>400</v>
      </c>
      <c r="G109" s="13">
        <v>6</v>
      </c>
      <c r="H109" s="5">
        <v>19.8</v>
      </c>
      <c r="I109" s="5">
        <v>13.3</v>
      </c>
      <c r="J109" s="5">
        <v>18.600000000000001</v>
      </c>
      <c r="K109" s="5">
        <v>14.7</v>
      </c>
      <c r="L109" s="5">
        <v>14.2</v>
      </c>
      <c r="M109" s="5">
        <v>13.2</v>
      </c>
      <c r="N109" s="5">
        <v>-0.4</v>
      </c>
      <c r="O109" s="41">
        <f>((I109-N109-3.4)/7.6)+1</f>
        <v>2.3552631578947372</v>
      </c>
      <c r="Q109" s="41">
        <f t="shared" si="6"/>
        <v>15.633333333333335</v>
      </c>
      <c r="R109" s="41">
        <f>ABS(H109-Q109)</f>
        <v>4.1666666666666661</v>
      </c>
      <c r="S109" s="41">
        <f>ABS(I109-Q109)</f>
        <v>2.3333333333333339</v>
      </c>
      <c r="T109" s="41">
        <f>ABS(J109-Q109)</f>
        <v>2.9666666666666668</v>
      </c>
      <c r="U109" s="41">
        <f t="shared" si="7"/>
        <v>0.93333333333333535</v>
      </c>
      <c r="V109" s="41">
        <f>ABS(L109-Q109)</f>
        <v>1.4333333333333353</v>
      </c>
      <c r="W109" s="41">
        <f>ABS(M109-Q109)</f>
        <v>2.4333333333333353</v>
      </c>
      <c r="X109" s="39">
        <f t="shared" si="8"/>
        <v>2.3777777777777787</v>
      </c>
      <c r="Y109" s="39">
        <v>1.4479999999999995</v>
      </c>
      <c r="Z109" s="39">
        <f t="shared" si="9"/>
        <v>0.92977777777777915</v>
      </c>
    </row>
    <row r="110" spans="1:26" x14ac:dyDescent="0.25">
      <c r="A110" s="11" t="s">
        <v>455</v>
      </c>
      <c r="B110" s="11" t="s">
        <v>2</v>
      </c>
      <c r="C110" s="12" t="s">
        <v>439</v>
      </c>
      <c r="D110" s="12">
        <v>1.5</v>
      </c>
      <c r="E110" s="12" t="s">
        <v>590</v>
      </c>
      <c r="F110" s="12">
        <v>850</v>
      </c>
      <c r="G110" s="13">
        <v>6.9</v>
      </c>
      <c r="H110" s="5">
        <v>17.5</v>
      </c>
      <c r="I110" s="5">
        <v>13.6</v>
      </c>
      <c r="J110" s="5">
        <v>18.899999999999999</v>
      </c>
      <c r="K110" s="5">
        <v>15</v>
      </c>
      <c r="L110" s="5">
        <v>12.8</v>
      </c>
      <c r="M110" s="5">
        <v>14.4</v>
      </c>
      <c r="N110" s="5">
        <v>0.6</v>
      </c>
      <c r="O110" s="41">
        <f>((I110-N110-3.4)/7.6)+1</f>
        <v>2.263157894736842</v>
      </c>
      <c r="Q110" s="41">
        <f t="shared" si="6"/>
        <v>15.366666666666667</v>
      </c>
      <c r="R110" s="41">
        <f>ABS(H110-Q110)</f>
        <v>2.1333333333333329</v>
      </c>
      <c r="S110" s="41">
        <f>ABS(I110-Q110)</f>
        <v>1.7666666666666675</v>
      </c>
      <c r="T110" s="41">
        <f>ABS(J110-Q110)</f>
        <v>3.5333333333333314</v>
      </c>
      <c r="U110" s="41">
        <f t="shared" si="7"/>
        <v>0.36666666666666714</v>
      </c>
      <c r="V110" s="41">
        <f>ABS(L110-Q110)</f>
        <v>2.5666666666666664</v>
      </c>
      <c r="W110" s="41">
        <f>ABS(M110-Q110)</f>
        <v>0.96666666666666679</v>
      </c>
      <c r="X110" s="39">
        <f t="shared" si="8"/>
        <v>1.8888888888888886</v>
      </c>
      <c r="Y110" s="39">
        <v>2.1120000000000001</v>
      </c>
      <c r="Z110" s="39">
        <f t="shared" si="9"/>
        <v>-0.22311111111111148</v>
      </c>
    </row>
    <row r="111" spans="1:26" x14ac:dyDescent="0.25">
      <c r="A111" s="11" t="s">
        <v>455</v>
      </c>
      <c r="B111" s="11" t="s">
        <v>2</v>
      </c>
      <c r="C111" s="12" t="s">
        <v>440</v>
      </c>
      <c r="D111" s="12">
        <v>3.5</v>
      </c>
      <c r="E111" s="16" t="s">
        <v>588</v>
      </c>
      <c r="F111" s="12">
        <v>75</v>
      </c>
      <c r="G111" s="13">
        <v>3</v>
      </c>
      <c r="H111" s="5">
        <v>14.2</v>
      </c>
      <c r="I111" s="5">
        <v>8.6999999999999993</v>
      </c>
      <c r="J111" s="5">
        <v>12.5</v>
      </c>
      <c r="K111" s="5">
        <v>10.1</v>
      </c>
      <c r="L111" s="5">
        <v>8.6999999999999993</v>
      </c>
      <c r="M111" s="5">
        <v>7.8</v>
      </c>
      <c r="N111" s="5">
        <v>-2.7</v>
      </c>
      <c r="O111" s="41">
        <f>((I111-N111-3.4)/7.6)+1</f>
        <v>2.0526315789473681</v>
      </c>
      <c r="Q111" s="41">
        <f t="shared" si="6"/>
        <v>10.333333333333334</v>
      </c>
      <c r="R111" s="41">
        <f>ABS(H111-Q111)</f>
        <v>3.8666666666666654</v>
      </c>
      <c r="S111" s="41">
        <f>ABS(I111-Q111)</f>
        <v>1.6333333333333346</v>
      </c>
      <c r="T111" s="41">
        <f>ABS(J111-Q111)</f>
        <v>2.1666666666666661</v>
      </c>
      <c r="U111" s="41">
        <f t="shared" si="7"/>
        <v>0.23333333333333428</v>
      </c>
      <c r="V111" s="41">
        <f>ABS(L111-Q111)</f>
        <v>1.6333333333333346</v>
      </c>
      <c r="W111" s="41">
        <f>ABS(M111-Q111)</f>
        <v>2.5333333333333341</v>
      </c>
      <c r="X111" s="39">
        <f t="shared" si="8"/>
        <v>2.0111111111111115</v>
      </c>
      <c r="Y111" s="39">
        <v>0.95</v>
      </c>
      <c r="Z111" s="39">
        <f t="shared" si="9"/>
        <v>1.0611111111111116</v>
      </c>
    </row>
    <row r="112" spans="1:26" x14ac:dyDescent="0.25">
      <c r="A112" s="11" t="s">
        <v>455</v>
      </c>
      <c r="B112" s="11" t="s">
        <v>2</v>
      </c>
      <c r="C112" s="12" t="s">
        <v>440</v>
      </c>
      <c r="D112" s="12">
        <v>3.5</v>
      </c>
      <c r="E112" s="16" t="s">
        <v>589</v>
      </c>
      <c r="F112" s="12">
        <v>400</v>
      </c>
      <c r="G112" s="13">
        <v>6.3</v>
      </c>
      <c r="H112" s="5">
        <v>19.100000000000001</v>
      </c>
      <c r="I112" s="5">
        <v>13.1</v>
      </c>
      <c r="J112" s="5">
        <v>17.3</v>
      </c>
      <c r="K112" s="5">
        <v>14.9</v>
      </c>
      <c r="L112" s="5">
        <v>14.5</v>
      </c>
      <c r="M112" s="5">
        <v>13</v>
      </c>
      <c r="N112" s="5">
        <v>-0.5</v>
      </c>
      <c r="O112" s="41">
        <f>((I112-N112-3.4)/7.6)+1</f>
        <v>2.3421052631578947</v>
      </c>
      <c r="Q112" s="41">
        <f t="shared" si="6"/>
        <v>15.316666666666668</v>
      </c>
      <c r="R112" s="41">
        <f>ABS(H112-Q112)</f>
        <v>3.7833333333333332</v>
      </c>
      <c r="S112" s="41">
        <f>ABS(I112-Q112)</f>
        <v>2.2166666666666686</v>
      </c>
      <c r="T112" s="41">
        <f>ABS(J112-Q112)</f>
        <v>1.9833333333333325</v>
      </c>
      <c r="U112" s="41">
        <f t="shared" si="7"/>
        <v>0.41666666666666785</v>
      </c>
      <c r="V112" s="41">
        <f>ABS(L112-Q112)</f>
        <v>0.81666666666666821</v>
      </c>
      <c r="W112" s="41">
        <f>ABS(M112-Q112)</f>
        <v>2.3166666666666682</v>
      </c>
      <c r="X112" s="39">
        <f t="shared" si="8"/>
        <v>1.9222222222222229</v>
      </c>
      <c r="Y112" s="39">
        <v>1.4479999999999995</v>
      </c>
      <c r="Z112" s="39">
        <f t="shared" si="9"/>
        <v>0.47422222222222343</v>
      </c>
    </row>
    <row r="113" spans="1:26" ht="15.75" thickBot="1" x14ac:dyDescent="0.3">
      <c r="A113" s="17" t="s">
        <v>455</v>
      </c>
      <c r="B113" s="17" t="s">
        <v>2</v>
      </c>
      <c r="C113" s="18" t="s">
        <v>440</v>
      </c>
      <c r="D113" s="12">
        <v>3.5</v>
      </c>
      <c r="E113" s="18" t="s">
        <v>590</v>
      </c>
      <c r="F113" s="12">
        <v>850</v>
      </c>
      <c r="G113" s="19">
        <v>6.2</v>
      </c>
      <c r="H113" s="20">
        <v>17.8</v>
      </c>
      <c r="I113" s="20">
        <v>12.6</v>
      </c>
      <c r="J113" s="20">
        <v>16</v>
      </c>
      <c r="K113" s="20">
        <v>14.5</v>
      </c>
      <c r="L113" s="20">
        <v>13.6</v>
      </c>
      <c r="M113" s="20">
        <v>13.2</v>
      </c>
      <c r="N113" s="20">
        <v>0.4</v>
      </c>
      <c r="O113" s="41">
        <f>((I113-N113-3.4)/7.6)+1</f>
        <v>2.1578947368421053</v>
      </c>
      <c r="Q113" s="41">
        <f t="shared" si="6"/>
        <v>14.616666666666667</v>
      </c>
      <c r="R113" s="41">
        <f>ABS(H113-Q113)</f>
        <v>3.1833333333333336</v>
      </c>
      <c r="S113" s="41">
        <f>ABS(I113-Q113)</f>
        <v>2.0166666666666675</v>
      </c>
      <c r="T113" s="41">
        <f>ABS(J113-Q113)</f>
        <v>1.3833333333333329</v>
      </c>
      <c r="U113" s="41">
        <f t="shared" si="7"/>
        <v>0.11666666666666714</v>
      </c>
      <c r="V113" s="41">
        <f>ABS(L113-Q113)</f>
        <v>1.0166666666666675</v>
      </c>
      <c r="W113" s="41">
        <f>ABS(M113-Q113)</f>
        <v>1.4166666666666679</v>
      </c>
      <c r="X113" s="39">
        <f t="shared" si="8"/>
        <v>1.5222222222222226</v>
      </c>
      <c r="Y113" s="39">
        <v>2.1120000000000001</v>
      </c>
      <c r="Z113" s="39">
        <f t="shared" si="9"/>
        <v>-0.58977777777777751</v>
      </c>
    </row>
    <row r="134" spans="1:26" ht="15.75" x14ac:dyDescent="0.25">
      <c r="A134" s="2"/>
      <c r="B134" s="2"/>
      <c r="C134" s="8"/>
      <c r="D134" s="8"/>
      <c r="E134" s="8"/>
      <c r="G134" s="3" t="s">
        <v>436</v>
      </c>
      <c r="H134" s="3" t="s">
        <v>11</v>
      </c>
      <c r="I134" s="3" t="s">
        <v>19</v>
      </c>
      <c r="J134" s="3" t="s">
        <v>21</v>
      </c>
      <c r="K134" s="3" t="s">
        <v>17</v>
      </c>
      <c r="L134" s="3" t="s">
        <v>16</v>
      </c>
      <c r="M134" s="3" t="s">
        <v>18</v>
      </c>
      <c r="N134" s="3" t="s">
        <v>22</v>
      </c>
      <c r="R134" s="6" t="str">
        <f>H134</f>
        <v>Ala</v>
      </c>
      <c r="S134" s="6" t="str">
        <f>I134</f>
        <v>Asp</v>
      </c>
      <c r="T134" s="6" t="str">
        <f>J134</f>
        <v>Glu</v>
      </c>
      <c r="U134" s="3" t="s">
        <v>17</v>
      </c>
      <c r="V134" s="6" t="str">
        <f>L134</f>
        <v>Leu</v>
      </c>
      <c r="W134" s="6" t="str">
        <f>M134</f>
        <v>Pro</v>
      </c>
      <c r="Y134" s="6" t="s">
        <v>655</v>
      </c>
    </row>
    <row r="135" spans="1:26" ht="19.5" thickBot="1" x14ac:dyDescent="0.3">
      <c r="A135" s="10" t="s">
        <v>3</v>
      </c>
      <c r="B135" s="10" t="s">
        <v>0</v>
      </c>
      <c r="C135" s="10" t="s">
        <v>441</v>
      </c>
      <c r="D135" s="40" t="s">
        <v>653</v>
      </c>
      <c r="E135" s="10" t="s">
        <v>442</v>
      </c>
      <c r="F135" s="40" t="s">
        <v>652</v>
      </c>
      <c r="G135" s="4" t="s">
        <v>596</v>
      </c>
      <c r="H135" s="4" t="s">
        <v>596</v>
      </c>
      <c r="I135" s="4" t="s">
        <v>596</v>
      </c>
      <c r="J135" s="4" t="s">
        <v>596</v>
      </c>
      <c r="K135" s="4" t="s">
        <v>596</v>
      </c>
      <c r="L135" s="4" t="s">
        <v>596</v>
      </c>
      <c r="M135" s="4" t="s">
        <v>596</v>
      </c>
      <c r="N135" s="4" t="s">
        <v>596</v>
      </c>
      <c r="O135" s="6" t="s">
        <v>654</v>
      </c>
      <c r="Q135" s="6" t="s">
        <v>650</v>
      </c>
      <c r="R135" s="6" t="str">
        <f>H135</f>
        <v>d15N (‰)</v>
      </c>
      <c r="S135" s="6" t="str">
        <f>I135</f>
        <v>d15N (‰)</v>
      </c>
      <c r="T135" s="6" t="str">
        <f>J135</f>
        <v>d15N (‰)</v>
      </c>
      <c r="U135" s="4" t="s">
        <v>596</v>
      </c>
      <c r="V135" s="6" t="str">
        <f>L135</f>
        <v>d15N (‰)</v>
      </c>
      <c r="W135" s="6" t="str">
        <f>M135</f>
        <v>d15N (‰)</v>
      </c>
      <c r="X135" s="6" t="s">
        <v>651</v>
      </c>
      <c r="Y135" s="6" t="s">
        <v>651</v>
      </c>
      <c r="Z135" s="6" t="s">
        <v>656</v>
      </c>
    </row>
    <row r="136" spans="1:26" x14ac:dyDescent="0.25">
      <c r="A136" s="11" t="s">
        <v>455</v>
      </c>
      <c r="B136" s="11" t="s">
        <v>1</v>
      </c>
      <c r="C136" s="12" t="s">
        <v>437</v>
      </c>
      <c r="D136" s="12">
        <v>0.35</v>
      </c>
      <c r="E136" s="12" t="s">
        <v>588</v>
      </c>
      <c r="F136" s="12">
        <v>75</v>
      </c>
      <c r="G136" s="13">
        <v>1.5</v>
      </c>
      <c r="H136" s="5">
        <v>8.5</v>
      </c>
      <c r="I136" s="5">
        <v>5.7</v>
      </c>
      <c r="J136" s="5">
        <v>9</v>
      </c>
      <c r="K136" s="5">
        <v>6.1</v>
      </c>
      <c r="L136" s="5">
        <v>5.9</v>
      </c>
      <c r="M136" s="5">
        <v>5.0999999999999996</v>
      </c>
      <c r="N136" s="14">
        <v>-3</v>
      </c>
      <c r="O136" s="41">
        <f>((I136-N136-3.4)/7.6)+1</f>
        <v>1.6973684210526314</v>
      </c>
      <c r="Q136" s="41">
        <f>AVERAGE(H136:M136)</f>
        <v>6.7166666666666659</v>
      </c>
      <c r="R136" s="41">
        <f>ABS(H136-Q136)</f>
        <v>1.7833333333333341</v>
      </c>
      <c r="S136" s="41">
        <f>ABS(I136-Q136)</f>
        <v>1.0166666666666657</v>
      </c>
      <c r="T136" s="41">
        <f>ABS(J136-Q136)</f>
        <v>2.2833333333333341</v>
      </c>
      <c r="U136" s="41">
        <f>ABS(K136-Q136)</f>
        <v>0.61666666666666625</v>
      </c>
      <c r="V136" s="41">
        <f>ABS(L136-Q136)</f>
        <v>0.81666666666666554</v>
      </c>
      <c r="W136" s="41">
        <f>ABS(M136-Q136)</f>
        <v>1.6166666666666663</v>
      </c>
      <c r="X136" s="39">
        <f>(1/6)*SUM(R136:W136)</f>
        <v>1.3555555555555554</v>
      </c>
      <c r="Y136" s="39">
        <v>0.95</v>
      </c>
      <c r="Z136" s="39">
        <f>X136-Y136</f>
        <v>0.40555555555555545</v>
      </c>
    </row>
    <row r="137" spans="1:26" x14ac:dyDescent="0.25">
      <c r="A137" s="26" t="s">
        <v>455</v>
      </c>
      <c r="B137" s="26" t="s">
        <v>1</v>
      </c>
      <c r="C137" s="16" t="s">
        <v>438</v>
      </c>
      <c r="D137" s="16">
        <v>0.75</v>
      </c>
      <c r="E137" s="16" t="s">
        <v>588</v>
      </c>
      <c r="F137" s="16">
        <v>75</v>
      </c>
      <c r="G137" s="42">
        <v>1.7</v>
      </c>
      <c r="H137" s="29">
        <v>12.4</v>
      </c>
      <c r="I137" s="29">
        <v>7.5</v>
      </c>
      <c r="J137" s="29">
        <v>10.5</v>
      </c>
      <c r="K137" s="29">
        <v>7.7</v>
      </c>
      <c r="L137" s="29">
        <v>7.2</v>
      </c>
      <c r="M137" s="29">
        <v>6.8</v>
      </c>
      <c r="N137" s="28">
        <v>-2</v>
      </c>
      <c r="O137" s="41">
        <f>((I137-N137-3.4)/7.6)+1</f>
        <v>1.8026315789473684</v>
      </c>
      <c r="Q137" s="41">
        <f>AVERAGE(H137:M137)</f>
        <v>8.6833333333333336</v>
      </c>
      <c r="R137" s="41">
        <f>ABS(H137-Q137)</f>
        <v>3.7166666666666668</v>
      </c>
      <c r="S137" s="41">
        <f>ABS(I137-Q137)</f>
        <v>1.1833333333333336</v>
      </c>
      <c r="T137" s="41">
        <f>ABS(J137-Q137)</f>
        <v>1.8166666666666664</v>
      </c>
      <c r="U137" s="43">
        <f>ABS(K137-Q137)</f>
        <v>0.98333333333333339</v>
      </c>
      <c r="V137" s="41">
        <f>ABS(L137-Q137)</f>
        <v>1.4833333333333334</v>
      </c>
      <c r="W137" s="41">
        <f>ABS(M137-Q137)</f>
        <v>1.8833333333333337</v>
      </c>
      <c r="X137" s="39">
        <f>(1/6)*SUM(R137:W137)</f>
        <v>1.8444444444444443</v>
      </c>
      <c r="Y137" s="39">
        <v>0.95</v>
      </c>
      <c r="Z137" s="39">
        <f>X137-Y137</f>
        <v>0.89444444444444438</v>
      </c>
    </row>
    <row r="138" spans="1:26" x14ac:dyDescent="0.25">
      <c r="A138" s="11" t="s">
        <v>455</v>
      </c>
      <c r="B138" s="11" t="s">
        <v>1</v>
      </c>
      <c r="C138" s="12" t="s">
        <v>439</v>
      </c>
      <c r="D138" s="12">
        <v>1.5</v>
      </c>
      <c r="E138" s="12" t="s">
        <v>588</v>
      </c>
      <c r="F138" s="12">
        <v>75</v>
      </c>
      <c r="G138" s="13">
        <v>1.9</v>
      </c>
      <c r="H138" s="5">
        <v>11.6</v>
      </c>
      <c r="I138" s="5">
        <v>7.2</v>
      </c>
      <c r="J138" s="5">
        <v>10.3</v>
      </c>
      <c r="K138" s="5">
        <v>7.6</v>
      </c>
      <c r="L138" s="5">
        <v>6.6</v>
      </c>
      <c r="M138" s="5">
        <v>6.8</v>
      </c>
      <c r="N138" s="5">
        <v>-2.2999999999999998</v>
      </c>
      <c r="O138" s="41">
        <f>((I138-N138-3.4)/7.6)+1</f>
        <v>1.8026315789473684</v>
      </c>
      <c r="Q138" s="41">
        <f>AVERAGE(H138:M138)</f>
        <v>8.35</v>
      </c>
      <c r="R138" s="41">
        <f>ABS(H138-Q138)</f>
        <v>3.25</v>
      </c>
      <c r="S138" s="41">
        <f>ABS(I138-Q138)</f>
        <v>1.1499999999999995</v>
      </c>
      <c r="T138" s="41">
        <f>ABS(J138-Q138)</f>
        <v>1.9500000000000011</v>
      </c>
      <c r="U138" s="41">
        <f>ABS(K138-Q138)</f>
        <v>0.75</v>
      </c>
      <c r="V138" s="41">
        <f>ABS(L138-Q138)</f>
        <v>1.75</v>
      </c>
      <c r="W138" s="41">
        <f>ABS(M138-Q138)</f>
        <v>1.5499999999999998</v>
      </c>
      <c r="X138" s="39">
        <f>(1/6)*SUM(R138:W138)</f>
        <v>1.7333333333333336</v>
      </c>
      <c r="Y138" s="39">
        <v>0.95</v>
      </c>
      <c r="Z138" s="39">
        <f>X138-Y138</f>
        <v>0.78333333333333366</v>
      </c>
    </row>
    <row r="139" spans="1:26" x14ac:dyDescent="0.25">
      <c r="A139" s="11" t="s">
        <v>455</v>
      </c>
      <c r="B139" s="11" t="s">
        <v>1</v>
      </c>
      <c r="C139" s="12" t="s">
        <v>440</v>
      </c>
      <c r="D139" s="12">
        <v>3.5</v>
      </c>
      <c r="E139" s="12" t="s">
        <v>588</v>
      </c>
      <c r="F139" s="12">
        <v>75</v>
      </c>
      <c r="G139" s="13">
        <v>2.7</v>
      </c>
      <c r="H139" s="5">
        <v>13.6</v>
      </c>
      <c r="I139" s="5">
        <v>8.8000000000000007</v>
      </c>
      <c r="J139" s="5">
        <v>12.5</v>
      </c>
      <c r="K139" s="5">
        <v>9</v>
      </c>
      <c r="L139" s="5">
        <v>8.9</v>
      </c>
      <c r="M139" s="5">
        <v>7.1</v>
      </c>
      <c r="N139" s="5">
        <v>-2.5</v>
      </c>
      <c r="O139" s="41">
        <f>((I139-N139-3.4)/7.6)+1</f>
        <v>2.0394736842105265</v>
      </c>
      <c r="Q139" s="41">
        <f>AVERAGE(H139:M139)</f>
        <v>9.9833333333333325</v>
      </c>
      <c r="R139" s="41">
        <f>ABS(H139-Q139)</f>
        <v>3.6166666666666671</v>
      </c>
      <c r="S139" s="41">
        <f>ABS(I139-Q139)</f>
        <v>1.1833333333333318</v>
      </c>
      <c r="T139" s="41">
        <f>ABS(J139-Q139)</f>
        <v>2.5166666666666675</v>
      </c>
      <c r="U139" s="41">
        <f>ABS(K139-Q139)</f>
        <v>0.9833333333333325</v>
      </c>
      <c r="V139" s="41">
        <f>ABS(L139-Q139)</f>
        <v>1.0833333333333321</v>
      </c>
      <c r="W139" s="41">
        <f>ABS(M139-Q139)</f>
        <v>2.8833333333333329</v>
      </c>
      <c r="X139" s="39">
        <f>(1/6)*SUM(R139:W139)</f>
        <v>2.0444444444444438</v>
      </c>
      <c r="Y139" s="39">
        <v>0.95</v>
      </c>
      <c r="Z139" s="39">
        <f>X139-Y139</f>
        <v>1.0944444444444439</v>
      </c>
    </row>
    <row r="140" spans="1:26" x14ac:dyDescent="0.25">
      <c r="A140" s="11" t="s">
        <v>455</v>
      </c>
      <c r="B140" s="11" t="s">
        <v>2</v>
      </c>
      <c r="C140" s="12" t="s">
        <v>437</v>
      </c>
      <c r="D140" s="12">
        <v>0.35</v>
      </c>
      <c r="E140" s="12" t="s">
        <v>588</v>
      </c>
      <c r="F140" s="12">
        <v>75</v>
      </c>
      <c r="G140" s="13">
        <v>1.9</v>
      </c>
      <c r="H140" s="5">
        <v>7.8</v>
      </c>
      <c r="I140" s="5">
        <v>5.8</v>
      </c>
      <c r="J140" s="5">
        <v>9.5</v>
      </c>
      <c r="K140" s="5">
        <v>6</v>
      </c>
      <c r="L140" s="5">
        <v>5.6</v>
      </c>
      <c r="M140" s="5">
        <v>5.2</v>
      </c>
      <c r="N140" s="5">
        <v>-2.4</v>
      </c>
      <c r="O140" s="41">
        <f>((I140-N140-3.4)/7.6)+1</f>
        <v>1.6315789473684208</v>
      </c>
      <c r="Q140" s="41">
        <f>AVERAGE(H140:M140)</f>
        <v>6.6500000000000012</v>
      </c>
      <c r="R140" s="41">
        <f>ABS(H140-Q140)</f>
        <v>1.1499999999999986</v>
      </c>
      <c r="S140" s="41">
        <f>ABS(I140-Q140)</f>
        <v>0.85000000000000142</v>
      </c>
      <c r="T140" s="41">
        <f>ABS(J140-Q140)</f>
        <v>2.8499999999999988</v>
      </c>
      <c r="U140" s="41">
        <f>ABS(K140-Q140)</f>
        <v>0.65000000000000124</v>
      </c>
      <c r="V140" s="41">
        <f>ABS(L140-Q140)</f>
        <v>1.0500000000000016</v>
      </c>
      <c r="W140" s="41">
        <f>ABS(M140-Q140)</f>
        <v>1.4500000000000011</v>
      </c>
      <c r="X140" s="39">
        <f>(1/6)*SUM(R140:W140)</f>
        <v>1.3333333333333339</v>
      </c>
      <c r="Y140" s="39">
        <v>0.95</v>
      </c>
      <c r="Z140" s="39">
        <f>X140-Y140</f>
        <v>0.38333333333333397</v>
      </c>
    </row>
    <row r="141" spans="1:26" x14ac:dyDescent="0.25">
      <c r="A141" s="11" t="s">
        <v>455</v>
      </c>
      <c r="B141" s="11" t="s">
        <v>2</v>
      </c>
      <c r="C141" s="12" t="s">
        <v>438</v>
      </c>
      <c r="D141" s="12">
        <v>0.75</v>
      </c>
      <c r="E141" s="12" t="s">
        <v>588</v>
      </c>
      <c r="F141" s="12">
        <v>75</v>
      </c>
      <c r="G141" s="13">
        <v>2.6</v>
      </c>
      <c r="H141" s="5">
        <v>11.2</v>
      </c>
      <c r="I141" s="5">
        <v>7.8</v>
      </c>
      <c r="J141" s="5">
        <v>11.3</v>
      </c>
      <c r="K141" s="5">
        <v>7.3</v>
      </c>
      <c r="L141" s="5">
        <v>6.4</v>
      </c>
      <c r="M141" s="5">
        <v>7.3</v>
      </c>
      <c r="N141" s="14">
        <v>-2</v>
      </c>
      <c r="O141" s="41">
        <f>((I141-N141-3.4)/7.6)+1</f>
        <v>1.8421052631578947</v>
      </c>
      <c r="Q141" s="41">
        <f>AVERAGE(H141:M141)</f>
        <v>8.5499999999999989</v>
      </c>
      <c r="R141" s="41">
        <f>ABS(H141-Q141)</f>
        <v>2.6500000000000004</v>
      </c>
      <c r="S141" s="41">
        <f>ABS(I141-Q141)</f>
        <v>0.74999999999999911</v>
      </c>
      <c r="T141" s="41">
        <f>ABS(J141-Q141)</f>
        <v>2.7500000000000018</v>
      </c>
      <c r="U141" s="41">
        <f>ABS(K141-Q141)</f>
        <v>1.2499999999999991</v>
      </c>
      <c r="V141" s="41">
        <f>ABS(L141-Q141)</f>
        <v>2.1499999999999986</v>
      </c>
      <c r="W141" s="41">
        <f>ABS(M141-Q141)</f>
        <v>1.2499999999999991</v>
      </c>
      <c r="X141" s="39">
        <f>(1/6)*SUM(R141:W141)</f>
        <v>1.7999999999999994</v>
      </c>
      <c r="Y141" s="39">
        <v>0.95</v>
      </c>
      <c r="Z141" s="39">
        <f>X141-Y141</f>
        <v>0.84999999999999942</v>
      </c>
    </row>
    <row r="142" spans="1:26" x14ac:dyDescent="0.25">
      <c r="A142" s="11" t="s">
        <v>455</v>
      </c>
      <c r="B142" s="11" t="s">
        <v>2</v>
      </c>
      <c r="C142" s="12" t="s">
        <v>439</v>
      </c>
      <c r="D142" s="12">
        <v>1.5</v>
      </c>
      <c r="E142" s="12" t="s">
        <v>588</v>
      </c>
      <c r="F142" s="12">
        <v>75</v>
      </c>
      <c r="G142" s="13">
        <v>2.5</v>
      </c>
      <c r="H142" s="5">
        <v>12.5</v>
      </c>
      <c r="I142" s="5">
        <v>8.3000000000000007</v>
      </c>
      <c r="J142" s="5">
        <v>12</v>
      </c>
      <c r="K142" s="5">
        <v>8.6999999999999993</v>
      </c>
      <c r="L142" s="5">
        <v>7</v>
      </c>
      <c r="M142" s="5">
        <v>6.7</v>
      </c>
      <c r="N142" s="5">
        <v>-2.2999999999999998</v>
      </c>
      <c r="O142" s="41">
        <f>((I142-N142-3.4)/7.6)+1</f>
        <v>1.9473684210526319</v>
      </c>
      <c r="Q142" s="41">
        <f>AVERAGE(H142:M142)</f>
        <v>9.2000000000000011</v>
      </c>
      <c r="R142" s="41">
        <f>ABS(H142-Q142)</f>
        <v>3.2999999999999989</v>
      </c>
      <c r="S142" s="41">
        <f>ABS(I142-Q142)</f>
        <v>0.90000000000000036</v>
      </c>
      <c r="T142" s="41">
        <f>ABS(J142-Q142)</f>
        <v>2.7999999999999989</v>
      </c>
      <c r="U142" s="41">
        <f>ABS(K142-Q142)</f>
        <v>0.50000000000000178</v>
      </c>
      <c r="V142" s="41">
        <f>ABS(L142-Q142)</f>
        <v>2.2000000000000011</v>
      </c>
      <c r="W142" s="41">
        <f>ABS(M142-Q142)</f>
        <v>2.5000000000000009</v>
      </c>
      <c r="X142" s="39">
        <f>(1/6)*SUM(R142:W142)</f>
        <v>2.0333333333333337</v>
      </c>
      <c r="Y142" s="39">
        <v>0.95</v>
      </c>
      <c r="Z142" s="39">
        <f>X142-Y142</f>
        <v>1.0833333333333337</v>
      </c>
    </row>
    <row r="143" spans="1:26" x14ac:dyDescent="0.25">
      <c r="A143" s="11" t="s">
        <v>455</v>
      </c>
      <c r="B143" s="11" t="s">
        <v>2</v>
      </c>
      <c r="C143" s="12" t="s">
        <v>440</v>
      </c>
      <c r="D143" s="12">
        <v>3.5</v>
      </c>
      <c r="E143" s="16" t="s">
        <v>588</v>
      </c>
      <c r="F143" s="12">
        <v>75</v>
      </c>
      <c r="G143" s="13">
        <v>3</v>
      </c>
      <c r="H143" s="5">
        <v>14.2</v>
      </c>
      <c r="I143" s="5">
        <v>8.6999999999999993</v>
      </c>
      <c r="J143" s="5">
        <v>12.5</v>
      </c>
      <c r="K143" s="5">
        <v>10.1</v>
      </c>
      <c r="L143" s="5">
        <v>8.6999999999999993</v>
      </c>
      <c r="M143" s="5">
        <v>7.8</v>
      </c>
      <c r="N143" s="5">
        <v>-2.7</v>
      </c>
      <c r="O143" s="41">
        <f>((I143-N143-3.4)/7.6)+1</f>
        <v>2.0526315789473681</v>
      </c>
      <c r="Q143" s="41">
        <f>AVERAGE(H143:M143)</f>
        <v>10.333333333333334</v>
      </c>
      <c r="R143" s="41">
        <f>ABS(H143-Q143)</f>
        <v>3.8666666666666654</v>
      </c>
      <c r="S143" s="41">
        <f>ABS(I143-Q143)</f>
        <v>1.6333333333333346</v>
      </c>
      <c r="T143" s="41">
        <f>ABS(J143-Q143)</f>
        <v>2.1666666666666661</v>
      </c>
      <c r="U143" s="41">
        <f>ABS(K143-Q143)</f>
        <v>0.23333333333333428</v>
      </c>
      <c r="V143" s="41">
        <f>ABS(L143-Q143)</f>
        <v>1.6333333333333346</v>
      </c>
      <c r="W143" s="41">
        <f>ABS(M143-Q143)</f>
        <v>2.5333333333333341</v>
      </c>
      <c r="X143" s="39">
        <f>(1/6)*SUM(R143:W143)</f>
        <v>2.0111111111111115</v>
      </c>
      <c r="Y143" s="39">
        <v>0.95</v>
      </c>
      <c r="Z143" s="39">
        <f>X143-Y143</f>
        <v>1.0611111111111116</v>
      </c>
    </row>
    <row r="144" spans="1:26" x14ac:dyDescent="0.25">
      <c r="A144" s="11" t="s">
        <v>455</v>
      </c>
      <c r="B144" s="11" t="s">
        <v>1</v>
      </c>
      <c r="C144" s="12" t="s">
        <v>437</v>
      </c>
      <c r="D144" s="12">
        <v>0.35</v>
      </c>
      <c r="E144" s="12" t="s">
        <v>589</v>
      </c>
      <c r="F144" s="12">
        <v>400</v>
      </c>
      <c r="G144" s="13">
        <v>4.4000000000000004</v>
      </c>
      <c r="H144" s="5">
        <v>17.399999999999999</v>
      </c>
      <c r="I144" s="5">
        <v>10.199999999999999</v>
      </c>
      <c r="J144" s="5">
        <v>15.4</v>
      </c>
      <c r="K144" s="5">
        <v>14.2</v>
      </c>
      <c r="L144" s="5">
        <v>11.8</v>
      </c>
      <c r="M144" s="5">
        <v>10.4</v>
      </c>
      <c r="N144" s="5">
        <v>-0.5</v>
      </c>
      <c r="O144" s="41">
        <f>((I144-N144-3.4)/7.6)+1</f>
        <v>1.9605263157894735</v>
      </c>
      <c r="Q144" s="41">
        <f>AVERAGE(H144:M144)</f>
        <v>13.233333333333334</v>
      </c>
      <c r="R144" s="41">
        <f>ABS(H144-Q144)</f>
        <v>4.1666666666666643</v>
      </c>
      <c r="S144" s="41">
        <f>ABS(I144-Q144)</f>
        <v>3.033333333333335</v>
      </c>
      <c r="T144" s="41">
        <f>ABS(J144-Q144)</f>
        <v>2.1666666666666661</v>
      </c>
      <c r="U144" s="41">
        <f>ABS(K144-Q144)</f>
        <v>0.96666666666666501</v>
      </c>
      <c r="V144" s="41">
        <f>ABS(L144-Q144)</f>
        <v>1.4333333333333336</v>
      </c>
      <c r="W144" s="41">
        <f>ABS(M144-Q144)</f>
        <v>2.8333333333333339</v>
      </c>
      <c r="X144" s="39">
        <f>(1/6)*SUM(R144:W144)</f>
        <v>2.4333333333333327</v>
      </c>
      <c r="Y144" s="39">
        <v>1.4479999999999995</v>
      </c>
      <c r="Z144" s="39">
        <f>X144-Y144</f>
        <v>0.98533333333333317</v>
      </c>
    </row>
    <row r="145" spans="1:26" x14ac:dyDescent="0.25">
      <c r="A145" s="11" t="s">
        <v>455</v>
      </c>
      <c r="B145" s="11" t="s">
        <v>1</v>
      </c>
      <c r="C145" s="12" t="s">
        <v>438</v>
      </c>
      <c r="D145" s="12">
        <v>0.75</v>
      </c>
      <c r="E145" s="12" t="s">
        <v>589</v>
      </c>
      <c r="F145" s="12">
        <v>400</v>
      </c>
      <c r="G145" s="13">
        <v>4.0999999999999996</v>
      </c>
      <c r="H145" s="5">
        <v>15.5</v>
      </c>
      <c r="I145" s="5">
        <v>10.1</v>
      </c>
      <c r="J145" s="5">
        <v>14.2</v>
      </c>
      <c r="K145" s="5">
        <v>11</v>
      </c>
      <c r="L145" s="5">
        <v>9.6999999999999993</v>
      </c>
      <c r="M145" s="5">
        <v>10</v>
      </c>
      <c r="N145" s="14">
        <v>-1</v>
      </c>
      <c r="O145" s="41">
        <f>((I145-N145-3.4)/7.6)+1</f>
        <v>2.013157894736842</v>
      </c>
      <c r="Q145" s="41">
        <f>AVERAGE(H145:M145)</f>
        <v>11.75</v>
      </c>
      <c r="R145" s="41">
        <f>ABS(H145-Q145)</f>
        <v>3.75</v>
      </c>
      <c r="S145" s="41">
        <f>ABS(I145-Q145)</f>
        <v>1.6500000000000004</v>
      </c>
      <c r="T145" s="41">
        <f>ABS(J145-Q145)</f>
        <v>2.4499999999999993</v>
      </c>
      <c r="U145" s="41">
        <f>ABS(K145-Q145)</f>
        <v>0.75</v>
      </c>
      <c r="V145" s="41">
        <f>ABS(L145-Q145)</f>
        <v>2.0500000000000007</v>
      </c>
      <c r="W145" s="41">
        <f>ABS(M145-Q145)</f>
        <v>1.75</v>
      </c>
      <c r="X145" s="39">
        <f>(1/6)*SUM(R145:W145)</f>
        <v>2.0666666666666664</v>
      </c>
      <c r="Y145" s="39">
        <v>1.4479999999999995</v>
      </c>
      <c r="Z145" s="39">
        <f>X145-Y145</f>
        <v>0.61866666666666692</v>
      </c>
    </row>
    <row r="146" spans="1:26" x14ac:dyDescent="0.25">
      <c r="A146" s="11" t="s">
        <v>455</v>
      </c>
      <c r="B146" s="11" t="s">
        <v>1</v>
      </c>
      <c r="C146" s="12" t="s">
        <v>439</v>
      </c>
      <c r="D146" s="12">
        <v>1.5</v>
      </c>
      <c r="E146" s="12" t="s">
        <v>589</v>
      </c>
      <c r="F146" s="12">
        <v>400</v>
      </c>
      <c r="G146" s="13">
        <v>2.8</v>
      </c>
      <c r="H146" s="5">
        <v>13.1</v>
      </c>
      <c r="I146" s="5">
        <v>8.5</v>
      </c>
      <c r="J146" s="5">
        <v>12.3</v>
      </c>
      <c r="K146" s="5">
        <v>8.6</v>
      </c>
      <c r="L146" s="5">
        <v>8.3000000000000007</v>
      </c>
      <c r="M146" s="5">
        <v>7.8</v>
      </c>
      <c r="N146" s="5">
        <v>-1.4</v>
      </c>
      <c r="O146" s="41">
        <f>((I146-N146-3.4)/7.6)+1</f>
        <v>1.8552631578947367</v>
      </c>
      <c r="Q146" s="41">
        <f>AVERAGE(H146:M146)</f>
        <v>9.7666666666666675</v>
      </c>
      <c r="R146" s="41">
        <f>ABS(H146-Q146)</f>
        <v>3.3333333333333321</v>
      </c>
      <c r="S146" s="41">
        <f>ABS(I146-Q146)</f>
        <v>1.2666666666666675</v>
      </c>
      <c r="T146" s="41">
        <f>ABS(J146-Q146)</f>
        <v>2.5333333333333332</v>
      </c>
      <c r="U146" s="41">
        <f>ABS(K146-Q146)</f>
        <v>1.1666666666666679</v>
      </c>
      <c r="V146" s="41">
        <f>ABS(L146-Q146)</f>
        <v>1.4666666666666668</v>
      </c>
      <c r="W146" s="41">
        <f>ABS(M146-Q146)</f>
        <v>1.9666666666666677</v>
      </c>
      <c r="X146" s="39">
        <f>(1/6)*SUM(R146:W146)</f>
        <v>1.9555555555555557</v>
      </c>
      <c r="Y146" s="39">
        <v>1.4479999999999995</v>
      </c>
      <c r="Z146" s="39">
        <f>X146-Y146</f>
        <v>0.5075555555555562</v>
      </c>
    </row>
    <row r="147" spans="1:26" x14ac:dyDescent="0.25">
      <c r="A147" s="11" t="s">
        <v>455</v>
      </c>
      <c r="B147" s="11" t="s">
        <v>1</v>
      </c>
      <c r="C147" s="12" t="s">
        <v>440</v>
      </c>
      <c r="D147" s="12">
        <v>3.5</v>
      </c>
      <c r="E147" s="12" t="s">
        <v>589</v>
      </c>
      <c r="F147" s="12">
        <v>400</v>
      </c>
      <c r="G147" s="13">
        <v>4</v>
      </c>
      <c r="H147" s="5">
        <v>16</v>
      </c>
      <c r="I147" s="5">
        <v>10</v>
      </c>
      <c r="J147" s="5">
        <v>13.8</v>
      </c>
      <c r="K147" s="5">
        <v>12.4</v>
      </c>
      <c r="L147" s="5">
        <v>11.1</v>
      </c>
      <c r="M147" s="5">
        <v>10.5</v>
      </c>
      <c r="N147" s="5">
        <v>-0.8</v>
      </c>
      <c r="O147" s="41">
        <f>((I147-N147-3.4)/7.6)+1</f>
        <v>1.9736842105263159</v>
      </c>
      <c r="Q147" s="41">
        <f>AVERAGE(H147:M147)</f>
        <v>12.299999999999999</v>
      </c>
      <c r="R147" s="41">
        <f>ABS(H147-Q147)</f>
        <v>3.7000000000000011</v>
      </c>
      <c r="S147" s="41">
        <f>ABS(I147-Q147)</f>
        <v>2.2999999999999989</v>
      </c>
      <c r="T147" s="41">
        <f>ABS(J147-Q147)</f>
        <v>1.5000000000000018</v>
      </c>
      <c r="U147" s="41">
        <f>ABS(K147-Q147)</f>
        <v>0.10000000000000142</v>
      </c>
      <c r="V147" s="41">
        <f>ABS(L147-Q147)</f>
        <v>1.1999999999999993</v>
      </c>
      <c r="W147" s="41">
        <f>ABS(M147-Q147)</f>
        <v>1.7999999999999989</v>
      </c>
      <c r="X147" s="39">
        <f>(1/6)*SUM(R147:W147)</f>
        <v>1.7666666666666668</v>
      </c>
      <c r="Y147" s="39">
        <v>1.4479999999999995</v>
      </c>
      <c r="Z147" s="39">
        <f>X147-Y147</f>
        <v>0.31866666666666732</v>
      </c>
    </row>
    <row r="148" spans="1:26" x14ac:dyDescent="0.25">
      <c r="A148" s="11" t="s">
        <v>455</v>
      </c>
      <c r="B148" s="11" t="s">
        <v>2</v>
      </c>
      <c r="C148" s="12" t="s">
        <v>437</v>
      </c>
      <c r="D148" s="12">
        <v>0.35</v>
      </c>
      <c r="E148" s="12" t="s">
        <v>589</v>
      </c>
      <c r="F148" s="12">
        <v>400</v>
      </c>
      <c r="G148" s="13">
        <v>5.3</v>
      </c>
      <c r="H148" s="5">
        <v>15</v>
      </c>
      <c r="I148" s="5">
        <v>10.5</v>
      </c>
      <c r="J148" s="5">
        <v>14.9</v>
      </c>
      <c r="K148" s="5">
        <v>12.3</v>
      </c>
      <c r="L148" s="5">
        <v>11.2</v>
      </c>
      <c r="M148" s="5">
        <v>11.8</v>
      </c>
      <c r="N148" s="5">
        <v>-0.9</v>
      </c>
      <c r="O148" s="41">
        <f>((I148-N148-3.4)/7.6)+1</f>
        <v>2.0526315789473681</v>
      </c>
      <c r="Q148" s="41">
        <f>AVERAGE(H148:M148)</f>
        <v>12.616666666666667</v>
      </c>
      <c r="R148" s="41">
        <f>ABS(H148-Q148)</f>
        <v>2.3833333333333329</v>
      </c>
      <c r="S148" s="41">
        <f>ABS(I148-Q148)</f>
        <v>2.1166666666666671</v>
      </c>
      <c r="T148" s="41">
        <f>ABS(J148-Q148)</f>
        <v>2.2833333333333332</v>
      </c>
      <c r="U148" s="41">
        <f>ABS(K148-Q148)</f>
        <v>0.31666666666666643</v>
      </c>
      <c r="V148" s="41">
        <f>ABS(L148-Q148)</f>
        <v>1.4166666666666679</v>
      </c>
      <c r="W148" s="41">
        <f>ABS(M148-Q148)</f>
        <v>0.81666666666666643</v>
      </c>
      <c r="X148" s="39">
        <f>(1/6)*SUM(R148:W148)</f>
        <v>1.5555555555555556</v>
      </c>
      <c r="Y148" s="39">
        <v>1.4479999999999995</v>
      </c>
      <c r="Z148" s="39">
        <f>X148-Y148</f>
        <v>0.10755555555555607</v>
      </c>
    </row>
    <row r="149" spans="1:26" x14ac:dyDescent="0.25">
      <c r="A149" s="11" t="s">
        <v>455</v>
      </c>
      <c r="B149" s="11" t="s">
        <v>2</v>
      </c>
      <c r="C149" s="12" t="s">
        <v>438</v>
      </c>
      <c r="D149" s="12">
        <v>0.75</v>
      </c>
      <c r="E149" s="12" t="s">
        <v>589</v>
      </c>
      <c r="F149" s="12">
        <v>400</v>
      </c>
      <c r="G149" s="13">
        <v>5.4</v>
      </c>
      <c r="H149" s="5">
        <v>16.399999999999999</v>
      </c>
      <c r="I149" s="5">
        <v>11.1</v>
      </c>
      <c r="J149" s="5">
        <v>16</v>
      </c>
      <c r="K149" s="5">
        <v>13.3</v>
      </c>
      <c r="L149" s="5">
        <v>12.2</v>
      </c>
      <c r="M149" s="5">
        <v>11.6</v>
      </c>
      <c r="N149" s="5">
        <v>-0.9</v>
      </c>
      <c r="O149" s="41">
        <f>((I149-N149-3.4)/7.6)+1</f>
        <v>2.1315789473684212</v>
      </c>
      <c r="Q149" s="41">
        <f>AVERAGE(H149:M149)</f>
        <v>13.433333333333332</v>
      </c>
      <c r="R149" s="41">
        <f>ABS(H149-Q149)</f>
        <v>2.9666666666666668</v>
      </c>
      <c r="S149" s="41">
        <f>ABS(I149-Q149)</f>
        <v>2.3333333333333321</v>
      </c>
      <c r="T149" s="41">
        <f>ABS(J149-Q149)</f>
        <v>2.5666666666666682</v>
      </c>
      <c r="U149" s="41">
        <f>ABS(K149-Q149)</f>
        <v>0.13333333333333108</v>
      </c>
      <c r="V149" s="41">
        <f>ABS(L149-Q149)</f>
        <v>1.2333333333333325</v>
      </c>
      <c r="W149" s="41">
        <f>ABS(M149-Q149)</f>
        <v>1.8333333333333321</v>
      </c>
      <c r="X149" s="39">
        <f>(1/6)*SUM(R149:W149)</f>
        <v>1.8444444444444437</v>
      </c>
      <c r="Y149" s="39">
        <v>1.4479999999999995</v>
      </c>
      <c r="Z149" s="39">
        <f>X149-Y149</f>
        <v>0.39644444444444416</v>
      </c>
    </row>
    <row r="150" spans="1:26" x14ac:dyDescent="0.25">
      <c r="A150" s="11" t="s">
        <v>455</v>
      </c>
      <c r="B150" s="11" t="s">
        <v>2</v>
      </c>
      <c r="C150" s="12" t="s">
        <v>439</v>
      </c>
      <c r="D150" s="12">
        <v>1.5</v>
      </c>
      <c r="E150" s="12" t="s">
        <v>589</v>
      </c>
      <c r="F150" s="12">
        <v>400</v>
      </c>
      <c r="G150" s="13">
        <v>6</v>
      </c>
      <c r="H150" s="5">
        <v>19.8</v>
      </c>
      <c r="I150" s="5">
        <v>13.3</v>
      </c>
      <c r="J150" s="5">
        <v>18.600000000000001</v>
      </c>
      <c r="K150" s="5">
        <v>14.7</v>
      </c>
      <c r="L150" s="5">
        <v>14.2</v>
      </c>
      <c r="M150" s="5">
        <v>13.2</v>
      </c>
      <c r="N150" s="5">
        <v>-0.4</v>
      </c>
      <c r="O150" s="41">
        <f>((I150-N150-3.4)/7.6)+1</f>
        <v>2.3552631578947372</v>
      </c>
      <c r="Q150" s="41">
        <f>AVERAGE(H150:M150)</f>
        <v>15.633333333333335</v>
      </c>
      <c r="R150" s="41">
        <f>ABS(H150-Q150)</f>
        <v>4.1666666666666661</v>
      </c>
      <c r="S150" s="41">
        <f>ABS(I150-Q150)</f>
        <v>2.3333333333333339</v>
      </c>
      <c r="T150" s="41">
        <f>ABS(J150-Q150)</f>
        <v>2.9666666666666668</v>
      </c>
      <c r="U150" s="41">
        <f>ABS(K150-Q150)</f>
        <v>0.93333333333333535</v>
      </c>
      <c r="V150" s="41">
        <f>ABS(L150-Q150)</f>
        <v>1.4333333333333353</v>
      </c>
      <c r="W150" s="41">
        <f>ABS(M150-Q150)</f>
        <v>2.4333333333333353</v>
      </c>
      <c r="X150" s="39">
        <f>(1/6)*SUM(R150:W150)</f>
        <v>2.3777777777777787</v>
      </c>
      <c r="Y150" s="39">
        <v>1.4479999999999995</v>
      </c>
      <c r="Z150" s="39">
        <f>X150-Y150</f>
        <v>0.92977777777777915</v>
      </c>
    </row>
    <row r="151" spans="1:26" x14ac:dyDescent="0.25">
      <c r="A151" s="11" t="s">
        <v>455</v>
      </c>
      <c r="B151" s="11" t="s">
        <v>2</v>
      </c>
      <c r="C151" s="12" t="s">
        <v>440</v>
      </c>
      <c r="D151" s="12">
        <v>3.5</v>
      </c>
      <c r="E151" s="16" t="s">
        <v>589</v>
      </c>
      <c r="F151" s="12">
        <v>400</v>
      </c>
      <c r="G151" s="13">
        <v>6.3</v>
      </c>
      <c r="H151" s="5">
        <v>19.100000000000001</v>
      </c>
      <c r="I151" s="5">
        <v>13.1</v>
      </c>
      <c r="J151" s="5">
        <v>17.3</v>
      </c>
      <c r="K151" s="5">
        <v>14.9</v>
      </c>
      <c r="L151" s="5">
        <v>14.5</v>
      </c>
      <c r="M151" s="5">
        <v>13</v>
      </c>
      <c r="N151" s="5">
        <v>-0.5</v>
      </c>
      <c r="O151" s="41">
        <f>((I151-N151-3.4)/7.6)+1</f>
        <v>2.3421052631578947</v>
      </c>
      <c r="Q151" s="41">
        <f>AVERAGE(H151:M151)</f>
        <v>15.316666666666668</v>
      </c>
      <c r="R151" s="41">
        <f>ABS(H151-Q151)</f>
        <v>3.7833333333333332</v>
      </c>
      <c r="S151" s="41">
        <f>ABS(I151-Q151)</f>
        <v>2.2166666666666686</v>
      </c>
      <c r="T151" s="41">
        <f>ABS(J151-Q151)</f>
        <v>1.9833333333333325</v>
      </c>
      <c r="U151" s="41">
        <f>ABS(K151-Q151)</f>
        <v>0.41666666666666785</v>
      </c>
      <c r="V151" s="41">
        <f>ABS(L151-Q151)</f>
        <v>0.81666666666666821</v>
      </c>
      <c r="W151" s="41">
        <f>ABS(M151-Q151)</f>
        <v>2.3166666666666682</v>
      </c>
      <c r="X151" s="39">
        <f>(1/6)*SUM(R151:W151)</f>
        <v>1.9222222222222229</v>
      </c>
      <c r="Y151" s="39">
        <v>1.4479999999999995</v>
      </c>
      <c r="Z151" s="39">
        <f>X151-Y151</f>
        <v>0.47422222222222343</v>
      </c>
    </row>
    <row r="152" spans="1:26" x14ac:dyDescent="0.25">
      <c r="A152" s="11" t="s">
        <v>455</v>
      </c>
      <c r="B152" s="11" t="s">
        <v>1</v>
      </c>
      <c r="C152" s="12" t="s">
        <v>437</v>
      </c>
      <c r="D152" s="12">
        <v>0.35</v>
      </c>
      <c r="E152" s="12" t="s">
        <v>590</v>
      </c>
      <c r="F152" s="12">
        <v>850</v>
      </c>
      <c r="G152" s="13">
        <v>7.9</v>
      </c>
      <c r="H152" s="5">
        <v>17.8</v>
      </c>
      <c r="I152" s="5">
        <v>14.4</v>
      </c>
      <c r="J152" s="5">
        <v>18.2</v>
      </c>
      <c r="K152" s="5">
        <v>16.5</v>
      </c>
      <c r="L152" s="5">
        <v>15.8</v>
      </c>
      <c r="M152" s="5">
        <v>15.3</v>
      </c>
      <c r="N152" s="5">
        <v>0.9</v>
      </c>
      <c r="O152" s="41">
        <f>((I152-N152-3.4)/7.6)+1</f>
        <v>2.3289473684210527</v>
      </c>
      <c r="Q152" s="41">
        <f>AVERAGE(H152:M152)</f>
        <v>16.333333333333332</v>
      </c>
      <c r="R152" s="41">
        <f>ABS(H152-Q152)</f>
        <v>1.4666666666666686</v>
      </c>
      <c r="S152" s="41">
        <f>ABS(I152-Q152)</f>
        <v>1.9333333333333318</v>
      </c>
      <c r="T152" s="41">
        <f>ABS(J152-Q152)</f>
        <v>1.8666666666666671</v>
      </c>
      <c r="U152" s="41">
        <f>ABS(K152-Q152)</f>
        <v>0.16666666666666785</v>
      </c>
      <c r="V152" s="41">
        <f>ABS(L152-Q152)</f>
        <v>0.53333333333333144</v>
      </c>
      <c r="W152" s="41">
        <f>ABS(M152-Q152)</f>
        <v>1.0333333333333314</v>
      </c>
      <c r="X152" s="39">
        <f>(1/6)*SUM(R152:W152)</f>
        <v>1.1666666666666663</v>
      </c>
      <c r="Y152" s="39">
        <v>2.1120000000000001</v>
      </c>
      <c r="Z152" s="39">
        <f>X152-Y152</f>
        <v>-0.9453333333333338</v>
      </c>
    </row>
    <row r="153" spans="1:26" x14ac:dyDescent="0.25">
      <c r="A153" s="11" t="s">
        <v>455</v>
      </c>
      <c r="B153" s="11" t="s">
        <v>1</v>
      </c>
      <c r="C153" s="12" t="s">
        <v>438</v>
      </c>
      <c r="D153" s="12">
        <v>0.75</v>
      </c>
      <c r="E153" s="12" t="s">
        <v>590</v>
      </c>
      <c r="F153" s="12">
        <v>850</v>
      </c>
      <c r="G153" s="13">
        <v>6.8</v>
      </c>
      <c r="H153" s="5">
        <v>18.8</v>
      </c>
      <c r="I153" s="5">
        <v>14.6</v>
      </c>
      <c r="J153" s="5">
        <v>19.100000000000001</v>
      </c>
      <c r="K153" s="5">
        <v>16.399999999999999</v>
      </c>
      <c r="L153" s="5">
        <v>15.4</v>
      </c>
      <c r="M153" s="5">
        <v>15.5</v>
      </c>
      <c r="N153" s="5">
        <v>1.1000000000000001</v>
      </c>
      <c r="O153" s="41">
        <f>((I153-N153-3.4)/7.6)+1</f>
        <v>2.3289473684210527</v>
      </c>
      <c r="Q153" s="41">
        <f>AVERAGE(H153:M153)</f>
        <v>16.633333333333336</v>
      </c>
      <c r="R153" s="41">
        <f>ABS(H153-Q153)</f>
        <v>2.1666666666666643</v>
      </c>
      <c r="S153" s="41">
        <f>ABS(I153-Q153)</f>
        <v>2.0333333333333368</v>
      </c>
      <c r="T153" s="41">
        <f>ABS(J153-Q153)</f>
        <v>2.466666666666665</v>
      </c>
      <c r="U153" s="41">
        <f>ABS(K153-Q153)</f>
        <v>0.23333333333333783</v>
      </c>
      <c r="V153" s="41">
        <f>ABS(L153-Q153)</f>
        <v>1.2333333333333361</v>
      </c>
      <c r="W153" s="41">
        <f>ABS(M153-Q153)</f>
        <v>1.1333333333333364</v>
      </c>
      <c r="X153" s="39">
        <f>(1/6)*SUM(R153:W153)</f>
        <v>1.5444444444444461</v>
      </c>
      <c r="Y153" s="39">
        <v>2.1120000000000001</v>
      </c>
      <c r="Z153" s="39">
        <f>X153-Y153</f>
        <v>-0.56755555555555404</v>
      </c>
    </row>
    <row r="154" spans="1:26" x14ac:dyDescent="0.25">
      <c r="A154" s="11" t="s">
        <v>455</v>
      </c>
      <c r="B154" s="11" t="s">
        <v>1</v>
      </c>
      <c r="C154" s="12" t="s">
        <v>439</v>
      </c>
      <c r="D154" s="12">
        <v>1.5</v>
      </c>
      <c r="E154" s="12" t="s">
        <v>590</v>
      </c>
      <c r="F154" s="12">
        <v>850</v>
      </c>
      <c r="G154" s="13">
        <v>6.8</v>
      </c>
      <c r="H154" s="5">
        <v>19.600000000000001</v>
      </c>
      <c r="I154" s="5">
        <v>15.2</v>
      </c>
      <c r="J154" s="5">
        <v>19.8</v>
      </c>
      <c r="K154" s="5">
        <v>16.7</v>
      </c>
      <c r="L154" s="5">
        <v>15.4</v>
      </c>
      <c r="M154" s="5">
        <v>16.8</v>
      </c>
      <c r="N154" s="5">
        <v>1.4</v>
      </c>
      <c r="O154" s="41">
        <f>((I154-N154-3.4)/7.6)+1</f>
        <v>2.3684210526315788</v>
      </c>
      <c r="Q154" s="41">
        <f>AVERAGE(H154:M154)</f>
        <v>17.25</v>
      </c>
      <c r="R154" s="41">
        <f>ABS(H154-Q154)</f>
        <v>2.3500000000000014</v>
      </c>
      <c r="S154" s="41">
        <f>ABS(I154-Q154)</f>
        <v>2.0500000000000007</v>
      </c>
      <c r="T154" s="41">
        <f>ABS(J154-Q154)</f>
        <v>2.5500000000000007</v>
      </c>
      <c r="U154" s="41">
        <f>ABS(K154-Q154)</f>
        <v>0.55000000000000071</v>
      </c>
      <c r="V154" s="41">
        <f>ABS(L154-Q154)</f>
        <v>1.8499999999999996</v>
      </c>
      <c r="W154" s="41">
        <f>ABS(M154-Q154)</f>
        <v>0.44999999999999929</v>
      </c>
      <c r="X154" s="39">
        <f>(1/6)*SUM(R154:W154)</f>
        <v>1.6333333333333337</v>
      </c>
      <c r="Y154" s="39">
        <v>2.1120000000000001</v>
      </c>
      <c r="Z154" s="39">
        <f>X154-Y154</f>
        <v>-0.47866666666666635</v>
      </c>
    </row>
    <row r="155" spans="1:26" x14ac:dyDescent="0.25">
      <c r="A155" s="11" t="s">
        <v>455</v>
      </c>
      <c r="B155" s="11" t="s">
        <v>1</v>
      </c>
      <c r="C155" s="12" t="s">
        <v>440</v>
      </c>
      <c r="D155" s="12">
        <v>3.5</v>
      </c>
      <c r="E155" s="12" t="s">
        <v>590</v>
      </c>
      <c r="F155" s="12">
        <v>850</v>
      </c>
      <c r="G155" s="13">
        <v>7.5</v>
      </c>
      <c r="H155" s="5">
        <v>21.3</v>
      </c>
      <c r="I155" s="5">
        <v>15.5</v>
      </c>
      <c r="J155" s="5">
        <v>19.2</v>
      </c>
      <c r="K155" s="5">
        <v>18.100000000000001</v>
      </c>
      <c r="L155" s="5">
        <v>17.100000000000001</v>
      </c>
      <c r="M155" s="5">
        <v>17</v>
      </c>
      <c r="N155" s="5">
        <v>2</v>
      </c>
      <c r="O155" s="41">
        <f>((I155-N155-3.4)/7.6)+1</f>
        <v>2.3289473684210527</v>
      </c>
      <c r="Q155" s="41">
        <f>AVERAGE(H155:M155)</f>
        <v>18.033333333333331</v>
      </c>
      <c r="R155" s="41">
        <f>ABS(H155-Q155)</f>
        <v>3.2666666666666693</v>
      </c>
      <c r="S155" s="41">
        <f>ABS(I155-Q155)</f>
        <v>2.5333333333333314</v>
      </c>
      <c r="T155" s="41">
        <f>ABS(J155-Q155)</f>
        <v>1.1666666666666679</v>
      </c>
      <c r="U155" s="41">
        <f>ABS(K155-Q155)</f>
        <v>6.6666666666669983E-2</v>
      </c>
      <c r="V155" s="41">
        <f>ABS(L155-Q155)</f>
        <v>0.93333333333333002</v>
      </c>
      <c r="W155" s="41">
        <f>ABS(M155-Q155)</f>
        <v>1.0333333333333314</v>
      </c>
      <c r="X155" s="39">
        <f>(1/6)*SUM(R155:W155)</f>
        <v>1.5</v>
      </c>
      <c r="Y155" s="39">
        <v>2.1120000000000001</v>
      </c>
      <c r="Z155" s="39">
        <f>X155-Y155</f>
        <v>-0.6120000000000001</v>
      </c>
    </row>
    <row r="156" spans="1:26" x14ac:dyDescent="0.25">
      <c r="A156" s="11" t="s">
        <v>455</v>
      </c>
      <c r="B156" s="11" t="s">
        <v>2</v>
      </c>
      <c r="C156" s="12" t="s">
        <v>437</v>
      </c>
      <c r="D156" s="12">
        <v>0.35</v>
      </c>
      <c r="E156" s="12" t="s">
        <v>590</v>
      </c>
      <c r="F156" s="12">
        <v>850</v>
      </c>
      <c r="G156" s="13">
        <v>5.8</v>
      </c>
      <c r="H156" s="5">
        <v>17.100000000000001</v>
      </c>
      <c r="I156" s="5">
        <v>12.1</v>
      </c>
      <c r="J156" s="5">
        <v>15.9</v>
      </c>
      <c r="K156" s="5">
        <v>13.6</v>
      </c>
      <c r="L156" s="5">
        <v>12.9</v>
      </c>
      <c r="M156" s="5">
        <v>14</v>
      </c>
      <c r="N156" s="5">
        <v>-0.3</v>
      </c>
      <c r="O156" s="41">
        <f>((I156-N156-3.4)/7.6)+1</f>
        <v>2.1842105263157894</v>
      </c>
      <c r="Q156" s="41">
        <f>AVERAGE(H156:M156)</f>
        <v>14.266666666666667</v>
      </c>
      <c r="R156" s="41">
        <f>ABS(H156-Q156)</f>
        <v>2.8333333333333339</v>
      </c>
      <c r="S156" s="41">
        <f>ABS(I156-Q156)</f>
        <v>2.1666666666666679</v>
      </c>
      <c r="T156" s="41">
        <f>ABS(J156-Q156)</f>
        <v>1.6333333333333329</v>
      </c>
      <c r="U156" s="41">
        <f>ABS(K156-Q156)</f>
        <v>0.66666666666666785</v>
      </c>
      <c r="V156" s="41">
        <f>ABS(L156-Q156)</f>
        <v>1.3666666666666671</v>
      </c>
      <c r="W156" s="41">
        <f>ABS(M156-Q156)</f>
        <v>0.2666666666666675</v>
      </c>
      <c r="X156" s="39">
        <f>(1/6)*SUM(R156:W156)</f>
        <v>1.4888888888888894</v>
      </c>
      <c r="Y156" s="39">
        <v>2.1120000000000001</v>
      </c>
      <c r="Z156" s="39">
        <f>X156-Y156</f>
        <v>-0.62311111111111073</v>
      </c>
    </row>
    <row r="157" spans="1:26" x14ac:dyDescent="0.25">
      <c r="A157" s="11" t="s">
        <v>455</v>
      </c>
      <c r="B157" s="11" t="s">
        <v>2</v>
      </c>
      <c r="C157" s="12" t="s">
        <v>438</v>
      </c>
      <c r="D157" s="12">
        <v>0.75</v>
      </c>
      <c r="E157" s="12" t="s">
        <v>590</v>
      </c>
      <c r="F157" s="12">
        <v>850</v>
      </c>
      <c r="G157" s="13">
        <v>6.3</v>
      </c>
      <c r="H157" s="5">
        <v>16.2</v>
      </c>
      <c r="I157" s="5">
        <v>12.8</v>
      </c>
      <c r="J157" s="5">
        <v>17.100000000000001</v>
      </c>
      <c r="K157" s="5">
        <v>15</v>
      </c>
      <c r="L157" s="5">
        <v>13.1</v>
      </c>
      <c r="M157" s="5">
        <v>14.6</v>
      </c>
      <c r="N157" s="5">
        <v>-0.1</v>
      </c>
      <c r="O157" s="41">
        <f>((I157-N157-3.4)/7.6)+1</f>
        <v>2.25</v>
      </c>
      <c r="Q157" s="41">
        <f>AVERAGE(H157:M157)</f>
        <v>14.799999999999999</v>
      </c>
      <c r="R157" s="41">
        <f>ABS(H157-Q157)</f>
        <v>1.4000000000000004</v>
      </c>
      <c r="S157" s="41">
        <f>ABS(I157-Q157)</f>
        <v>1.9999999999999982</v>
      </c>
      <c r="T157" s="41">
        <f>ABS(J157-Q157)</f>
        <v>2.3000000000000025</v>
      </c>
      <c r="U157" s="41">
        <f>ABS(K157-Q157)</f>
        <v>0.20000000000000107</v>
      </c>
      <c r="V157" s="41">
        <f>ABS(L157-Q157)</f>
        <v>1.6999999999999993</v>
      </c>
      <c r="W157" s="41">
        <f>ABS(M157-Q157)</f>
        <v>0.19999999999999929</v>
      </c>
      <c r="X157" s="39">
        <f>(1/6)*SUM(R157:W157)</f>
        <v>1.3</v>
      </c>
      <c r="Y157" s="39">
        <v>2.1120000000000001</v>
      </c>
      <c r="Z157" s="39">
        <f>X157-Y157</f>
        <v>-0.81200000000000006</v>
      </c>
    </row>
    <row r="158" spans="1:26" x14ac:dyDescent="0.25">
      <c r="A158" s="11" t="s">
        <v>455</v>
      </c>
      <c r="B158" s="11" t="s">
        <v>2</v>
      </c>
      <c r="C158" s="12" t="s">
        <v>439</v>
      </c>
      <c r="D158" s="12">
        <v>1.5</v>
      </c>
      <c r="E158" s="12" t="s">
        <v>590</v>
      </c>
      <c r="F158" s="12">
        <v>850</v>
      </c>
      <c r="G158" s="13">
        <v>6.9</v>
      </c>
      <c r="H158" s="5">
        <v>17.5</v>
      </c>
      <c r="I158" s="5">
        <v>13.6</v>
      </c>
      <c r="J158" s="5">
        <v>18.899999999999999</v>
      </c>
      <c r="K158" s="5">
        <v>15</v>
      </c>
      <c r="L158" s="5">
        <v>12.8</v>
      </c>
      <c r="M158" s="5">
        <v>14.4</v>
      </c>
      <c r="N158" s="5">
        <v>0.6</v>
      </c>
      <c r="O158" s="41">
        <f>((I158-N158-3.4)/7.6)+1</f>
        <v>2.263157894736842</v>
      </c>
      <c r="Q158" s="41">
        <f>AVERAGE(H158:M158)</f>
        <v>15.366666666666667</v>
      </c>
      <c r="R158" s="41">
        <f>ABS(H158-Q158)</f>
        <v>2.1333333333333329</v>
      </c>
      <c r="S158" s="41">
        <f>ABS(I158-Q158)</f>
        <v>1.7666666666666675</v>
      </c>
      <c r="T158" s="41">
        <f>ABS(J158-Q158)</f>
        <v>3.5333333333333314</v>
      </c>
      <c r="U158" s="41">
        <f>ABS(K158-Q158)</f>
        <v>0.36666666666666714</v>
      </c>
      <c r="V158" s="41">
        <f>ABS(L158-Q158)</f>
        <v>2.5666666666666664</v>
      </c>
      <c r="W158" s="41">
        <f>ABS(M158-Q158)</f>
        <v>0.96666666666666679</v>
      </c>
      <c r="X158" s="39">
        <f>(1/6)*SUM(R158:W158)</f>
        <v>1.8888888888888886</v>
      </c>
      <c r="Y158" s="39">
        <v>2.1120000000000001</v>
      </c>
      <c r="Z158" s="39">
        <f>X158-Y158</f>
        <v>-0.22311111111111148</v>
      </c>
    </row>
    <row r="159" spans="1:26" ht="15.75" thickBot="1" x14ac:dyDescent="0.3">
      <c r="A159" s="17" t="s">
        <v>455</v>
      </c>
      <c r="B159" s="17" t="s">
        <v>2</v>
      </c>
      <c r="C159" s="18" t="s">
        <v>440</v>
      </c>
      <c r="D159" s="12">
        <v>3.5</v>
      </c>
      <c r="E159" s="18" t="s">
        <v>590</v>
      </c>
      <c r="F159" s="12">
        <v>850</v>
      </c>
      <c r="G159" s="19">
        <v>6.2</v>
      </c>
      <c r="H159" s="20">
        <v>17.8</v>
      </c>
      <c r="I159" s="20">
        <v>12.6</v>
      </c>
      <c r="J159" s="20">
        <v>16</v>
      </c>
      <c r="K159" s="20">
        <v>14.5</v>
      </c>
      <c r="L159" s="20">
        <v>13.6</v>
      </c>
      <c r="M159" s="20">
        <v>13.2</v>
      </c>
      <c r="N159" s="20">
        <v>0.4</v>
      </c>
      <c r="O159" s="41">
        <f>((I159-N159-3.4)/7.6)+1</f>
        <v>2.1578947368421053</v>
      </c>
      <c r="Q159" s="41">
        <f>AVERAGE(H159:M159)</f>
        <v>14.616666666666667</v>
      </c>
      <c r="R159" s="41">
        <f>ABS(H159-Q159)</f>
        <v>3.1833333333333336</v>
      </c>
      <c r="S159" s="41">
        <f>ABS(I159-Q159)</f>
        <v>2.0166666666666675</v>
      </c>
      <c r="T159" s="41">
        <f>ABS(J159-Q159)</f>
        <v>1.3833333333333329</v>
      </c>
      <c r="U159" s="41">
        <f>ABS(K159-Q159)</f>
        <v>0.11666666666666714</v>
      </c>
      <c r="V159" s="41">
        <f>ABS(L159-Q159)</f>
        <v>1.0166666666666675</v>
      </c>
      <c r="W159" s="41">
        <f>ABS(M159-Q159)</f>
        <v>1.4166666666666679</v>
      </c>
      <c r="X159" s="39">
        <f>(1/6)*SUM(R159:W159)</f>
        <v>1.5222222222222226</v>
      </c>
      <c r="Y159" s="39">
        <v>2.1120000000000001</v>
      </c>
      <c r="Z159" s="39">
        <f>X159-Y159</f>
        <v>-0.58977777777777751</v>
      </c>
    </row>
    <row r="165" spans="12:20" x14ac:dyDescent="0.25">
      <c r="L165" t="s">
        <v>665</v>
      </c>
      <c r="M165"/>
      <c r="N165"/>
      <c r="O165"/>
      <c r="P165"/>
      <c r="Q165"/>
      <c r="R165"/>
      <c r="S165"/>
      <c r="T165"/>
    </row>
    <row r="166" spans="12:20" ht="15.75" thickBot="1" x14ac:dyDescent="0.3">
      <c r="L166"/>
      <c r="M166"/>
      <c r="N166"/>
      <c r="O166"/>
      <c r="P166"/>
      <c r="Q166"/>
      <c r="R166"/>
      <c r="S166"/>
      <c r="T166"/>
    </row>
    <row r="167" spans="12:20" x14ac:dyDescent="0.25">
      <c r="L167" s="47" t="s">
        <v>666</v>
      </c>
      <c r="M167" s="47"/>
      <c r="N167"/>
      <c r="O167"/>
      <c r="P167"/>
      <c r="Q167"/>
      <c r="R167"/>
      <c r="S167"/>
      <c r="T167"/>
    </row>
    <row r="168" spans="12:20" x14ac:dyDescent="0.25">
      <c r="L168" s="44" t="s">
        <v>667</v>
      </c>
      <c r="M168" s="44">
        <v>0.92932244853168966</v>
      </c>
      <c r="N168"/>
      <c r="O168"/>
      <c r="P168"/>
      <c r="Q168"/>
      <c r="R168"/>
      <c r="S168"/>
      <c r="T168"/>
    </row>
    <row r="169" spans="12:20" x14ac:dyDescent="0.25">
      <c r="L169" s="44" t="s">
        <v>668</v>
      </c>
      <c r="M169" s="44">
        <v>0.8636402133449349</v>
      </c>
      <c r="N169"/>
      <c r="O169"/>
      <c r="P169"/>
      <c r="Q169"/>
      <c r="R169"/>
      <c r="S169"/>
      <c r="T169"/>
    </row>
    <row r="170" spans="12:20" x14ac:dyDescent="0.25">
      <c r="L170" s="44" t="s">
        <v>669</v>
      </c>
      <c r="M170" s="44">
        <v>0.84091358223575741</v>
      </c>
      <c r="N170"/>
      <c r="O170"/>
      <c r="P170"/>
      <c r="Q170"/>
      <c r="R170"/>
      <c r="S170"/>
      <c r="T170"/>
    </row>
    <row r="171" spans="12:20" x14ac:dyDescent="0.25">
      <c r="L171" s="44" t="s">
        <v>670</v>
      </c>
      <c r="M171" s="44">
        <v>0.11411801249997357</v>
      </c>
      <c r="N171"/>
      <c r="O171"/>
      <c r="P171"/>
      <c r="Q171"/>
      <c r="R171"/>
      <c r="S171"/>
      <c r="T171"/>
    </row>
    <row r="172" spans="12:20" ht="15.75" thickBot="1" x14ac:dyDescent="0.3">
      <c r="L172" s="45" t="s">
        <v>671</v>
      </c>
      <c r="M172" s="45">
        <v>8</v>
      </c>
      <c r="N172"/>
      <c r="O172"/>
      <c r="P172"/>
      <c r="Q172"/>
      <c r="R172"/>
      <c r="S172"/>
      <c r="T172"/>
    </row>
    <row r="173" spans="12:20" x14ac:dyDescent="0.25">
      <c r="L173"/>
      <c r="M173"/>
      <c r="N173"/>
      <c r="O173"/>
      <c r="P173"/>
      <c r="Q173"/>
      <c r="R173"/>
      <c r="S173"/>
      <c r="T173"/>
    </row>
    <row r="174" spans="12:20" ht="15.75" thickBot="1" x14ac:dyDescent="0.3">
      <c r="L174" t="s">
        <v>672</v>
      </c>
      <c r="M174"/>
      <c r="N174"/>
      <c r="O174"/>
      <c r="P174"/>
      <c r="Q174"/>
      <c r="R174"/>
      <c r="S174"/>
      <c r="T174"/>
    </row>
    <row r="175" spans="12:20" x14ac:dyDescent="0.25">
      <c r="L175" s="46"/>
      <c r="M175" s="46" t="s">
        <v>677</v>
      </c>
      <c r="N175" s="46" t="s">
        <v>678</v>
      </c>
      <c r="O175" s="46" t="s">
        <v>679</v>
      </c>
      <c r="P175" s="46" t="s">
        <v>680</v>
      </c>
      <c r="Q175" s="46" t="s">
        <v>681</v>
      </c>
      <c r="R175"/>
      <c r="S175"/>
      <c r="T175"/>
    </row>
    <row r="176" spans="12:20" x14ac:dyDescent="0.25">
      <c r="L176" s="44" t="s">
        <v>673</v>
      </c>
      <c r="M176" s="44">
        <v>1</v>
      </c>
      <c r="N176" s="44">
        <v>0.49488716669635952</v>
      </c>
      <c r="O176" s="44">
        <v>0.49488716669635952</v>
      </c>
      <c r="P176" s="44">
        <v>38.001242207701324</v>
      </c>
      <c r="Q176" s="44">
        <v>8.36515948813769E-4</v>
      </c>
      <c r="R176"/>
      <c r="S176"/>
      <c r="T176"/>
    </row>
    <row r="177" spans="1:26" x14ac:dyDescent="0.25">
      <c r="L177" s="44" t="s">
        <v>674</v>
      </c>
      <c r="M177" s="44">
        <v>6</v>
      </c>
      <c r="N177" s="44">
        <v>7.8137524661664737E-2</v>
      </c>
      <c r="O177" s="44">
        <v>1.3022920776944122E-2</v>
      </c>
      <c r="P177" s="44"/>
      <c r="Q177" s="44"/>
      <c r="R177"/>
      <c r="S177"/>
      <c r="T177"/>
    </row>
    <row r="178" spans="1:26" ht="15.75" thickBot="1" x14ac:dyDescent="0.3">
      <c r="L178" s="45" t="s">
        <v>675</v>
      </c>
      <c r="M178" s="45">
        <v>7</v>
      </c>
      <c r="N178" s="45">
        <v>0.57302469135802425</v>
      </c>
      <c r="O178" s="45"/>
      <c r="P178" s="45"/>
      <c r="Q178" s="45"/>
      <c r="R178"/>
      <c r="S178"/>
      <c r="T178"/>
    </row>
    <row r="179" spans="1:26" ht="15.75" thickBot="1" x14ac:dyDescent="0.3">
      <c r="L179"/>
      <c r="M179"/>
      <c r="N179"/>
      <c r="O179"/>
      <c r="P179"/>
      <c r="Q179"/>
      <c r="R179"/>
      <c r="S179"/>
      <c r="T179"/>
    </row>
    <row r="180" spans="1:26" x14ac:dyDescent="0.25">
      <c r="L180" s="46"/>
      <c r="M180" s="46" t="s">
        <v>682</v>
      </c>
      <c r="N180" s="46" t="s">
        <v>670</v>
      </c>
      <c r="O180" s="46" t="s">
        <v>683</v>
      </c>
      <c r="P180" s="46" t="s">
        <v>684</v>
      </c>
      <c r="Q180" s="46" t="s">
        <v>685</v>
      </c>
      <c r="R180" s="46" t="s">
        <v>686</v>
      </c>
      <c r="S180" s="46" t="s">
        <v>687</v>
      </c>
      <c r="T180" s="46" t="s">
        <v>688</v>
      </c>
    </row>
    <row r="181" spans="1:26" x14ac:dyDescent="0.25">
      <c r="L181" s="44" t="s">
        <v>676</v>
      </c>
      <c r="M181" s="44">
        <v>-2.4178306312726376</v>
      </c>
      <c r="N181" s="44">
        <v>0.5266944139126315</v>
      </c>
      <c r="O181" s="44">
        <v>-4.590575801462192</v>
      </c>
      <c r="P181" s="44">
        <v>3.7287793758955124E-3</v>
      </c>
      <c r="Q181" s="44">
        <v>-3.7066054346073098</v>
      </c>
      <c r="R181" s="44">
        <v>-1.1290558279379657</v>
      </c>
      <c r="S181" s="44">
        <v>-3.7066054346073098</v>
      </c>
      <c r="T181" s="44">
        <v>-1.1290558279379657</v>
      </c>
    </row>
    <row r="182" spans="1:26" ht="15.75" thickBot="1" x14ac:dyDescent="0.3">
      <c r="L182" s="45" t="s">
        <v>689</v>
      </c>
      <c r="M182" s="45">
        <v>1.7480135399964354</v>
      </c>
      <c r="N182" s="45">
        <v>0.28356060589969695</v>
      </c>
      <c r="O182" s="45">
        <v>6.1645147584948914</v>
      </c>
      <c r="P182" s="45">
        <v>8.3651594881376825E-4</v>
      </c>
      <c r="Q182" s="45">
        <v>1.0541657329026188</v>
      </c>
      <c r="R182" s="45">
        <v>2.4418613470902519</v>
      </c>
      <c r="S182" s="45">
        <v>1.0541657329026188</v>
      </c>
      <c r="T182" s="45">
        <v>2.4418613470902519</v>
      </c>
    </row>
    <row r="183" spans="1:26" x14ac:dyDescent="0.25">
      <c r="L183"/>
      <c r="M183"/>
      <c r="N183"/>
      <c r="O183"/>
      <c r="P183"/>
      <c r="Q183"/>
      <c r="R183"/>
      <c r="S183"/>
      <c r="T183"/>
    </row>
    <row r="184" spans="1:26" x14ac:dyDescent="0.25">
      <c r="L184"/>
      <c r="M184"/>
      <c r="N184"/>
      <c r="O184"/>
      <c r="P184"/>
      <c r="Q184"/>
      <c r="R184"/>
      <c r="S184"/>
      <c r="T184"/>
    </row>
    <row r="185" spans="1:26" x14ac:dyDescent="0.25">
      <c r="L185"/>
      <c r="M185"/>
      <c r="N185"/>
      <c r="O185"/>
      <c r="P185"/>
      <c r="Q185"/>
      <c r="R185"/>
      <c r="S185"/>
      <c r="T185"/>
    </row>
    <row r="187" spans="1:26" ht="15.75" x14ac:dyDescent="0.25">
      <c r="A187" s="2"/>
      <c r="B187" s="2"/>
      <c r="C187" s="8"/>
      <c r="D187" s="8"/>
      <c r="E187" s="8"/>
      <c r="G187" s="3" t="s">
        <v>436</v>
      </c>
      <c r="H187" s="3" t="s">
        <v>11</v>
      </c>
      <c r="I187" s="3" t="s">
        <v>19</v>
      </c>
      <c r="J187" s="3" t="s">
        <v>21</v>
      </c>
      <c r="K187" s="3" t="s">
        <v>17</v>
      </c>
      <c r="L187" s="3" t="s">
        <v>16</v>
      </c>
      <c r="M187" s="3" t="s">
        <v>18</v>
      </c>
      <c r="N187" s="3" t="s">
        <v>22</v>
      </c>
      <c r="R187" s="6" t="str">
        <f>H187</f>
        <v>Ala</v>
      </c>
      <c r="S187" s="6" t="str">
        <f>I187</f>
        <v>Asp</v>
      </c>
      <c r="T187" s="6" t="str">
        <f>J187</f>
        <v>Glu</v>
      </c>
      <c r="U187" s="3" t="s">
        <v>17</v>
      </c>
      <c r="V187" s="6" t="str">
        <f>L187</f>
        <v>Leu</v>
      </c>
      <c r="W187" s="6" t="str">
        <f>M187</f>
        <v>Pro</v>
      </c>
      <c r="Y187" s="6" t="s">
        <v>655</v>
      </c>
    </row>
    <row r="188" spans="1:26" ht="19.5" thickBot="1" x14ac:dyDescent="0.3">
      <c r="A188" s="10" t="s">
        <v>3</v>
      </c>
      <c r="B188" s="10" t="s">
        <v>0</v>
      </c>
      <c r="C188" s="10" t="s">
        <v>441</v>
      </c>
      <c r="D188" s="40" t="s">
        <v>653</v>
      </c>
      <c r="E188" s="10" t="s">
        <v>442</v>
      </c>
      <c r="F188" s="40" t="s">
        <v>652</v>
      </c>
      <c r="G188" s="4" t="s">
        <v>596</v>
      </c>
      <c r="H188" s="4" t="s">
        <v>596</v>
      </c>
      <c r="I188" s="4" t="s">
        <v>596</v>
      </c>
      <c r="J188" s="4" t="s">
        <v>596</v>
      </c>
      <c r="K188" s="4" t="s">
        <v>596</v>
      </c>
      <c r="L188" s="4" t="s">
        <v>596</v>
      </c>
      <c r="M188" s="4" t="s">
        <v>596</v>
      </c>
      <c r="N188" s="4" t="s">
        <v>596</v>
      </c>
      <c r="O188" s="6" t="s">
        <v>654</v>
      </c>
      <c r="Q188" s="6" t="s">
        <v>650</v>
      </c>
      <c r="R188" s="6" t="str">
        <f>H188</f>
        <v>d15N (‰)</v>
      </c>
      <c r="S188" s="6" t="str">
        <f>I188</f>
        <v>d15N (‰)</v>
      </c>
      <c r="T188" s="6" t="str">
        <f>J188</f>
        <v>d15N (‰)</v>
      </c>
      <c r="U188" s="4" t="s">
        <v>596</v>
      </c>
      <c r="V188" s="6" t="str">
        <f>L188</f>
        <v>d15N (‰)</v>
      </c>
      <c r="W188" s="6" t="str">
        <f>M188</f>
        <v>d15N (‰)</v>
      </c>
      <c r="X188" s="6" t="s">
        <v>651</v>
      </c>
      <c r="Y188" s="6" t="s">
        <v>651</v>
      </c>
      <c r="Z188" s="6" t="s">
        <v>656</v>
      </c>
    </row>
    <row r="189" spans="1:26" x14ac:dyDescent="0.25">
      <c r="A189" s="11" t="s">
        <v>455</v>
      </c>
      <c r="B189" s="11" t="s">
        <v>1</v>
      </c>
      <c r="C189" s="12" t="s">
        <v>437</v>
      </c>
      <c r="D189" s="12">
        <v>0.35</v>
      </c>
      <c r="E189" s="12" t="s">
        <v>588</v>
      </c>
      <c r="F189" s="12">
        <v>75</v>
      </c>
      <c r="G189" s="13">
        <v>1.5</v>
      </c>
      <c r="H189" s="5">
        <v>8.5</v>
      </c>
      <c r="I189" s="5">
        <v>5.7</v>
      </c>
      <c r="J189" s="5">
        <v>9</v>
      </c>
      <c r="K189" s="5">
        <v>6.1</v>
      </c>
      <c r="L189" s="5">
        <v>5.9</v>
      </c>
      <c r="M189" s="5">
        <v>5.0999999999999996</v>
      </c>
      <c r="N189" s="14">
        <v>-3</v>
      </c>
      <c r="O189" s="41">
        <f>((I189-N189-3.4)/7.6)+1</f>
        <v>1.6973684210526314</v>
      </c>
      <c r="Q189" s="41">
        <f>AVERAGE(H189:M189)</f>
        <v>6.7166666666666659</v>
      </c>
      <c r="R189" s="41">
        <f>ABS(H189-Q189)</f>
        <v>1.7833333333333341</v>
      </c>
      <c r="S189" s="41">
        <f>ABS(I189-Q189)</f>
        <v>1.0166666666666657</v>
      </c>
      <c r="T189" s="41">
        <f>ABS(J189-Q189)</f>
        <v>2.2833333333333341</v>
      </c>
      <c r="U189" s="41">
        <f>ABS(K189-Q189)</f>
        <v>0.61666666666666625</v>
      </c>
      <c r="V189" s="41">
        <f>ABS(L189-Q189)</f>
        <v>0.81666666666666554</v>
      </c>
      <c r="W189" s="41">
        <f>ABS(M189-Q189)</f>
        <v>1.6166666666666663</v>
      </c>
      <c r="X189" s="39">
        <f>(1/6)*SUM(R189:W189)</f>
        <v>1.3555555555555554</v>
      </c>
      <c r="Y189" s="39">
        <v>0.95</v>
      </c>
      <c r="Z189" s="39">
        <f>X189-Y189</f>
        <v>0.40555555555555545</v>
      </c>
    </row>
    <row r="190" spans="1:26" x14ac:dyDescent="0.25">
      <c r="A190" s="11" t="s">
        <v>455</v>
      </c>
      <c r="B190" s="11" t="s">
        <v>2</v>
      </c>
      <c r="C190" s="12" t="s">
        <v>437</v>
      </c>
      <c r="D190" s="12">
        <v>0.35</v>
      </c>
      <c r="E190" s="12" t="s">
        <v>588</v>
      </c>
      <c r="F190" s="12">
        <v>75</v>
      </c>
      <c r="G190" s="13">
        <v>1.9</v>
      </c>
      <c r="H190" s="5">
        <v>7.8</v>
      </c>
      <c r="I190" s="5">
        <v>5.8</v>
      </c>
      <c r="J190" s="5">
        <v>9.5</v>
      </c>
      <c r="K190" s="5">
        <v>6</v>
      </c>
      <c r="L190" s="5">
        <v>5.6</v>
      </c>
      <c r="M190" s="5">
        <v>5.2</v>
      </c>
      <c r="N190" s="5">
        <v>-2.4</v>
      </c>
      <c r="O190" s="41">
        <f>((I190-N190-3.4)/7.6)+1</f>
        <v>1.6315789473684208</v>
      </c>
      <c r="Q190" s="41">
        <f>AVERAGE(H190:M190)</f>
        <v>6.6500000000000012</v>
      </c>
      <c r="R190" s="41">
        <f>ABS(H190-Q190)</f>
        <v>1.1499999999999986</v>
      </c>
      <c r="S190" s="41">
        <f>ABS(I190-Q190)</f>
        <v>0.85000000000000142</v>
      </c>
      <c r="T190" s="41">
        <f>ABS(J190-Q190)</f>
        <v>2.8499999999999988</v>
      </c>
      <c r="U190" s="41">
        <f>ABS(K190-Q190)</f>
        <v>0.65000000000000124</v>
      </c>
      <c r="V190" s="41">
        <f>ABS(L190-Q190)</f>
        <v>1.0500000000000016</v>
      </c>
      <c r="W190" s="41">
        <f>ABS(M190-Q190)</f>
        <v>1.4500000000000011</v>
      </c>
      <c r="X190" s="39">
        <f>(1/6)*SUM(R190:W190)</f>
        <v>1.3333333333333339</v>
      </c>
      <c r="Y190" s="39">
        <v>0.95</v>
      </c>
      <c r="Z190" s="39">
        <f>X190-Y190</f>
        <v>0.38333333333333397</v>
      </c>
    </row>
    <row r="191" spans="1:26" x14ac:dyDescent="0.25">
      <c r="A191" s="11" t="s">
        <v>455</v>
      </c>
      <c r="B191" s="11" t="s">
        <v>1</v>
      </c>
      <c r="C191" s="12" t="s">
        <v>437</v>
      </c>
      <c r="D191" s="12">
        <v>0.35</v>
      </c>
      <c r="E191" s="12" t="s">
        <v>589</v>
      </c>
      <c r="F191" s="12">
        <v>400</v>
      </c>
      <c r="G191" s="13">
        <v>4.4000000000000004</v>
      </c>
      <c r="H191" s="5">
        <v>17.399999999999999</v>
      </c>
      <c r="I191" s="5">
        <v>10.199999999999999</v>
      </c>
      <c r="J191" s="5">
        <v>15.4</v>
      </c>
      <c r="K191" s="5">
        <v>14.2</v>
      </c>
      <c r="L191" s="5">
        <v>11.8</v>
      </c>
      <c r="M191" s="5">
        <v>10.4</v>
      </c>
      <c r="N191" s="5">
        <v>-0.5</v>
      </c>
      <c r="O191" s="41">
        <f>((I191-N191-3.4)/7.6)+1</f>
        <v>1.9605263157894735</v>
      </c>
      <c r="Q191" s="41">
        <f>AVERAGE(H191:M191)</f>
        <v>13.233333333333334</v>
      </c>
      <c r="R191" s="41">
        <f>ABS(H191-Q191)</f>
        <v>4.1666666666666643</v>
      </c>
      <c r="S191" s="41">
        <f>ABS(I191-Q191)</f>
        <v>3.033333333333335</v>
      </c>
      <c r="T191" s="41">
        <f>ABS(J191-Q191)</f>
        <v>2.1666666666666661</v>
      </c>
      <c r="U191" s="41">
        <f>ABS(K191-Q191)</f>
        <v>0.96666666666666501</v>
      </c>
      <c r="V191" s="41">
        <f>ABS(L191-Q191)</f>
        <v>1.4333333333333336</v>
      </c>
      <c r="W191" s="41">
        <f>ABS(M191-Q191)</f>
        <v>2.8333333333333339</v>
      </c>
      <c r="X191" s="39">
        <f>(1/6)*SUM(R191:W191)</f>
        <v>2.4333333333333327</v>
      </c>
      <c r="Y191" s="39">
        <v>1.4479999999999995</v>
      </c>
      <c r="Z191" s="39">
        <f>X191-Y191</f>
        <v>0.98533333333333317</v>
      </c>
    </row>
    <row r="192" spans="1:26" x14ac:dyDescent="0.25">
      <c r="A192" s="11" t="s">
        <v>455</v>
      </c>
      <c r="B192" s="11" t="s">
        <v>2</v>
      </c>
      <c r="C192" s="12" t="s">
        <v>437</v>
      </c>
      <c r="D192" s="12">
        <v>0.35</v>
      </c>
      <c r="E192" s="12" t="s">
        <v>589</v>
      </c>
      <c r="F192" s="12">
        <v>400</v>
      </c>
      <c r="G192" s="13">
        <v>5.3</v>
      </c>
      <c r="H192" s="5">
        <v>15</v>
      </c>
      <c r="I192" s="5">
        <v>10.5</v>
      </c>
      <c r="J192" s="5">
        <v>14.9</v>
      </c>
      <c r="K192" s="5">
        <v>12.3</v>
      </c>
      <c r="L192" s="5">
        <v>11.2</v>
      </c>
      <c r="M192" s="5">
        <v>11.8</v>
      </c>
      <c r="N192" s="5">
        <v>-0.9</v>
      </c>
      <c r="O192" s="41">
        <f>((I192-N192-3.4)/7.6)+1</f>
        <v>2.0526315789473681</v>
      </c>
      <c r="Q192" s="41">
        <f>AVERAGE(H192:M192)</f>
        <v>12.616666666666667</v>
      </c>
      <c r="R192" s="41">
        <f>ABS(H192-Q192)</f>
        <v>2.3833333333333329</v>
      </c>
      <c r="S192" s="41">
        <f>ABS(I192-Q192)</f>
        <v>2.1166666666666671</v>
      </c>
      <c r="T192" s="41">
        <f>ABS(J192-Q192)</f>
        <v>2.2833333333333332</v>
      </c>
      <c r="U192" s="41">
        <f>ABS(K192-Q192)</f>
        <v>0.31666666666666643</v>
      </c>
      <c r="V192" s="41">
        <f>ABS(L192-Q192)</f>
        <v>1.4166666666666679</v>
      </c>
      <c r="W192" s="41">
        <f>ABS(M192-Q192)</f>
        <v>0.81666666666666643</v>
      </c>
      <c r="X192" s="39">
        <f>(1/6)*SUM(R192:W192)</f>
        <v>1.5555555555555556</v>
      </c>
      <c r="Y192" s="39">
        <v>1.4479999999999995</v>
      </c>
      <c r="Z192" s="39">
        <f>X192-Y192</f>
        <v>0.10755555555555607</v>
      </c>
    </row>
    <row r="193" spans="1:26" x14ac:dyDescent="0.25">
      <c r="A193" s="11" t="s">
        <v>455</v>
      </c>
      <c r="B193" s="11" t="s">
        <v>1</v>
      </c>
      <c r="C193" s="12" t="s">
        <v>437</v>
      </c>
      <c r="D193" s="12">
        <v>0.35</v>
      </c>
      <c r="E193" s="12" t="s">
        <v>590</v>
      </c>
      <c r="F193" s="12">
        <v>850</v>
      </c>
      <c r="G193" s="13">
        <v>7.9</v>
      </c>
      <c r="H193" s="5">
        <v>17.8</v>
      </c>
      <c r="I193" s="5">
        <v>14.4</v>
      </c>
      <c r="J193" s="5">
        <v>18.2</v>
      </c>
      <c r="K193" s="5">
        <v>16.5</v>
      </c>
      <c r="L193" s="5">
        <v>15.8</v>
      </c>
      <c r="M193" s="5">
        <v>15.3</v>
      </c>
      <c r="N193" s="5">
        <v>0.9</v>
      </c>
      <c r="O193" s="41">
        <f>((I193-N193-3.4)/7.6)+1</f>
        <v>2.3289473684210527</v>
      </c>
      <c r="Q193" s="41">
        <f>AVERAGE(H193:M193)</f>
        <v>16.333333333333332</v>
      </c>
      <c r="R193" s="41">
        <f>ABS(H193-Q193)</f>
        <v>1.4666666666666686</v>
      </c>
      <c r="S193" s="41">
        <f>ABS(I193-Q193)</f>
        <v>1.9333333333333318</v>
      </c>
      <c r="T193" s="41">
        <f>ABS(J193-Q193)</f>
        <v>1.8666666666666671</v>
      </c>
      <c r="U193" s="41">
        <f>ABS(K193-Q193)</f>
        <v>0.16666666666666785</v>
      </c>
      <c r="V193" s="41">
        <f>ABS(L193-Q193)</f>
        <v>0.53333333333333144</v>
      </c>
      <c r="W193" s="41">
        <f>ABS(M193-Q193)</f>
        <v>1.0333333333333314</v>
      </c>
      <c r="X193" s="39">
        <f>(1/6)*SUM(R193:W193)</f>
        <v>1.1666666666666663</v>
      </c>
      <c r="Y193" s="39">
        <v>2.1120000000000001</v>
      </c>
      <c r="Z193" s="39">
        <f>X193-Y193</f>
        <v>-0.9453333333333338</v>
      </c>
    </row>
    <row r="194" spans="1:26" x14ac:dyDescent="0.25">
      <c r="A194" s="11" t="s">
        <v>455</v>
      </c>
      <c r="B194" s="11" t="s">
        <v>2</v>
      </c>
      <c r="C194" s="12" t="s">
        <v>437</v>
      </c>
      <c r="D194" s="12">
        <v>0.35</v>
      </c>
      <c r="E194" s="12" t="s">
        <v>590</v>
      </c>
      <c r="F194" s="12">
        <v>850</v>
      </c>
      <c r="G194" s="13">
        <v>5.8</v>
      </c>
      <c r="H194" s="5">
        <v>17.100000000000001</v>
      </c>
      <c r="I194" s="5">
        <v>12.1</v>
      </c>
      <c r="J194" s="5">
        <v>15.9</v>
      </c>
      <c r="K194" s="5">
        <v>13.6</v>
      </c>
      <c r="L194" s="5">
        <v>12.9</v>
      </c>
      <c r="M194" s="5">
        <v>14</v>
      </c>
      <c r="N194" s="5">
        <v>-0.3</v>
      </c>
      <c r="O194" s="41">
        <f>((I194-N194-3.4)/7.6)+1</f>
        <v>2.1842105263157894</v>
      </c>
      <c r="Q194" s="41">
        <f>AVERAGE(H194:M194)</f>
        <v>14.266666666666667</v>
      </c>
      <c r="R194" s="41">
        <f>ABS(H194-Q194)</f>
        <v>2.8333333333333339</v>
      </c>
      <c r="S194" s="41">
        <f>ABS(I194-Q194)</f>
        <v>2.1666666666666679</v>
      </c>
      <c r="T194" s="41">
        <f>ABS(J194-Q194)</f>
        <v>1.6333333333333329</v>
      </c>
      <c r="U194" s="41">
        <f>ABS(K194-Q194)</f>
        <v>0.66666666666666785</v>
      </c>
      <c r="V194" s="41">
        <f>ABS(L194-Q194)</f>
        <v>1.3666666666666671</v>
      </c>
      <c r="W194" s="41">
        <f>ABS(M194-Q194)</f>
        <v>0.2666666666666675</v>
      </c>
      <c r="X194" s="39">
        <f>(1/6)*SUM(R194:W194)</f>
        <v>1.4888888888888894</v>
      </c>
      <c r="Y194" s="39">
        <v>2.1120000000000001</v>
      </c>
      <c r="Z194" s="39">
        <f>X194-Y194</f>
        <v>-0.62311111111111073</v>
      </c>
    </row>
    <row r="195" spans="1:26" x14ac:dyDescent="0.25">
      <c r="A195" s="26" t="s">
        <v>455</v>
      </c>
      <c r="B195" s="26" t="s">
        <v>1</v>
      </c>
      <c r="C195" s="16" t="s">
        <v>438</v>
      </c>
      <c r="D195" s="16">
        <v>0.75</v>
      </c>
      <c r="E195" s="16" t="s">
        <v>588</v>
      </c>
      <c r="F195" s="16">
        <v>75</v>
      </c>
      <c r="G195" s="42">
        <v>1.7</v>
      </c>
      <c r="H195" s="29">
        <v>12.4</v>
      </c>
      <c r="I195" s="29">
        <v>7.5</v>
      </c>
      <c r="J195" s="29">
        <v>10.5</v>
      </c>
      <c r="K195" s="29">
        <v>7.7</v>
      </c>
      <c r="L195" s="29">
        <v>7.2</v>
      </c>
      <c r="M195" s="29">
        <v>6.8</v>
      </c>
      <c r="N195" s="28">
        <v>-2</v>
      </c>
      <c r="O195" s="41">
        <f>((I195-N195-3.4)/7.6)+1</f>
        <v>1.8026315789473684</v>
      </c>
      <c r="Q195" s="41">
        <f>AVERAGE(H195:M195)</f>
        <v>8.6833333333333336</v>
      </c>
      <c r="R195" s="41">
        <f>ABS(H195-Q195)</f>
        <v>3.7166666666666668</v>
      </c>
      <c r="S195" s="41">
        <f>ABS(I195-Q195)</f>
        <v>1.1833333333333336</v>
      </c>
      <c r="T195" s="41">
        <f>ABS(J195-Q195)</f>
        <v>1.8166666666666664</v>
      </c>
      <c r="U195" s="43">
        <f>ABS(K195-Q195)</f>
        <v>0.98333333333333339</v>
      </c>
      <c r="V195" s="41">
        <f>ABS(L195-Q195)</f>
        <v>1.4833333333333334</v>
      </c>
      <c r="W195" s="41">
        <f>ABS(M195-Q195)</f>
        <v>1.8833333333333337</v>
      </c>
      <c r="X195" s="39">
        <f>(1/6)*SUM(R195:W195)</f>
        <v>1.8444444444444443</v>
      </c>
      <c r="Y195" s="39">
        <v>0.95</v>
      </c>
      <c r="Z195" s="39">
        <f>X195-Y195</f>
        <v>0.89444444444444438</v>
      </c>
    </row>
    <row r="196" spans="1:26" x14ac:dyDescent="0.25">
      <c r="A196" s="11" t="s">
        <v>455</v>
      </c>
      <c r="B196" s="11" t="s">
        <v>2</v>
      </c>
      <c r="C196" s="12" t="s">
        <v>438</v>
      </c>
      <c r="D196" s="12">
        <v>0.75</v>
      </c>
      <c r="E196" s="12" t="s">
        <v>588</v>
      </c>
      <c r="F196" s="12">
        <v>75</v>
      </c>
      <c r="G196" s="13">
        <v>2.6</v>
      </c>
      <c r="H196" s="5">
        <v>11.2</v>
      </c>
      <c r="I196" s="5">
        <v>7.8</v>
      </c>
      <c r="J196" s="5">
        <v>11.3</v>
      </c>
      <c r="K196" s="5">
        <v>7.3</v>
      </c>
      <c r="L196" s="5">
        <v>6.4</v>
      </c>
      <c r="M196" s="5">
        <v>7.3</v>
      </c>
      <c r="N196" s="14">
        <v>-2</v>
      </c>
      <c r="O196" s="41">
        <f>((I196-N196-3.4)/7.6)+1</f>
        <v>1.8421052631578947</v>
      </c>
      <c r="Q196" s="41">
        <f>AVERAGE(H196:M196)</f>
        <v>8.5499999999999989</v>
      </c>
      <c r="R196" s="41">
        <f>ABS(H196-Q196)</f>
        <v>2.6500000000000004</v>
      </c>
      <c r="S196" s="41">
        <f>ABS(I196-Q196)</f>
        <v>0.74999999999999911</v>
      </c>
      <c r="T196" s="41">
        <f>ABS(J196-Q196)</f>
        <v>2.7500000000000018</v>
      </c>
      <c r="U196" s="41">
        <f>ABS(K196-Q196)</f>
        <v>1.2499999999999991</v>
      </c>
      <c r="V196" s="41">
        <f>ABS(L196-Q196)</f>
        <v>2.1499999999999986</v>
      </c>
      <c r="W196" s="41">
        <f>ABS(M196-Q196)</f>
        <v>1.2499999999999991</v>
      </c>
      <c r="X196" s="39">
        <f>(1/6)*SUM(R196:W196)</f>
        <v>1.7999999999999994</v>
      </c>
      <c r="Y196" s="39">
        <v>0.95</v>
      </c>
      <c r="Z196" s="39">
        <f>X196-Y196</f>
        <v>0.84999999999999942</v>
      </c>
    </row>
    <row r="197" spans="1:26" x14ac:dyDescent="0.25">
      <c r="A197" s="11" t="s">
        <v>455</v>
      </c>
      <c r="B197" s="11" t="s">
        <v>1</v>
      </c>
      <c r="C197" s="12" t="s">
        <v>438</v>
      </c>
      <c r="D197" s="12">
        <v>0.75</v>
      </c>
      <c r="E197" s="12" t="s">
        <v>589</v>
      </c>
      <c r="F197" s="12">
        <v>400</v>
      </c>
      <c r="G197" s="13">
        <v>4.0999999999999996</v>
      </c>
      <c r="H197" s="5">
        <v>15.5</v>
      </c>
      <c r="I197" s="5">
        <v>10.1</v>
      </c>
      <c r="J197" s="5">
        <v>14.2</v>
      </c>
      <c r="K197" s="5">
        <v>11</v>
      </c>
      <c r="L197" s="5">
        <v>9.6999999999999993</v>
      </c>
      <c r="M197" s="5">
        <v>10</v>
      </c>
      <c r="N197" s="14">
        <v>-1</v>
      </c>
      <c r="O197" s="41">
        <f>((I197-N197-3.4)/7.6)+1</f>
        <v>2.013157894736842</v>
      </c>
      <c r="Q197" s="41">
        <f>AVERAGE(H197:M197)</f>
        <v>11.75</v>
      </c>
      <c r="R197" s="41">
        <f>ABS(H197-Q197)</f>
        <v>3.75</v>
      </c>
      <c r="S197" s="41">
        <f>ABS(I197-Q197)</f>
        <v>1.6500000000000004</v>
      </c>
      <c r="T197" s="41">
        <f>ABS(J197-Q197)</f>
        <v>2.4499999999999993</v>
      </c>
      <c r="U197" s="41">
        <f>ABS(K197-Q197)</f>
        <v>0.75</v>
      </c>
      <c r="V197" s="41">
        <f>ABS(L197-Q197)</f>
        <v>2.0500000000000007</v>
      </c>
      <c r="W197" s="41">
        <f>ABS(M197-Q197)</f>
        <v>1.75</v>
      </c>
      <c r="X197" s="39">
        <f>(1/6)*SUM(R197:W197)</f>
        <v>2.0666666666666664</v>
      </c>
      <c r="Y197" s="39">
        <v>1.4479999999999995</v>
      </c>
      <c r="Z197" s="39">
        <f>X197-Y197</f>
        <v>0.61866666666666692</v>
      </c>
    </row>
    <row r="198" spans="1:26" x14ac:dyDescent="0.25">
      <c r="A198" s="11" t="s">
        <v>455</v>
      </c>
      <c r="B198" s="11" t="s">
        <v>2</v>
      </c>
      <c r="C198" s="12" t="s">
        <v>438</v>
      </c>
      <c r="D198" s="12">
        <v>0.75</v>
      </c>
      <c r="E198" s="12" t="s">
        <v>589</v>
      </c>
      <c r="F198" s="12">
        <v>400</v>
      </c>
      <c r="G198" s="13">
        <v>5.4</v>
      </c>
      <c r="H198" s="5">
        <v>16.399999999999999</v>
      </c>
      <c r="I198" s="5">
        <v>11.1</v>
      </c>
      <c r="J198" s="5">
        <v>16</v>
      </c>
      <c r="K198" s="5">
        <v>13.3</v>
      </c>
      <c r="L198" s="5">
        <v>12.2</v>
      </c>
      <c r="M198" s="5">
        <v>11.6</v>
      </c>
      <c r="N198" s="5">
        <v>-0.9</v>
      </c>
      <c r="O198" s="41">
        <f>((I198-N198-3.4)/7.6)+1</f>
        <v>2.1315789473684212</v>
      </c>
      <c r="Q198" s="41">
        <f>AVERAGE(H198:M198)</f>
        <v>13.433333333333332</v>
      </c>
      <c r="R198" s="41">
        <f>ABS(H198-Q198)</f>
        <v>2.9666666666666668</v>
      </c>
      <c r="S198" s="41">
        <f>ABS(I198-Q198)</f>
        <v>2.3333333333333321</v>
      </c>
      <c r="T198" s="41">
        <f>ABS(J198-Q198)</f>
        <v>2.5666666666666682</v>
      </c>
      <c r="U198" s="41">
        <f>ABS(K198-Q198)</f>
        <v>0.13333333333333108</v>
      </c>
      <c r="V198" s="41">
        <f>ABS(L198-Q198)</f>
        <v>1.2333333333333325</v>
      </c>
      <c r="W198" s="41">
        <f>ABS(M198-Q198)</f>
        <v>1.8333333333333321</v>
      </c>
      <c r="X198" s="39">
        <f>(1/6)*SUM(R198:W198)</f>
        <v>1.8444444444444437</v>
      </c>
      <c r="Y198" s="39">
        <v>1.4479999999999995</v>
      </c>
      <c r="Z198" s="39">
        <f>X198-Y198</f>
        <v>0.39644444444444416</v>
      </c>
    </row>
    <row r="199" spans="1:26" x14ac:dyDescent="0.25">
      <c r="A199" s="11" t="s">
        <v>455</v>
      </c>
      <c r="B199" s="11" t="s">
        <v>1</v>
      </c>
      <c r="C199" s="12" t="s">
        <v>438</v>
      </c>
      <c r="D199" s="12">
        <v>0.75</v>
      </c>
      <c r="E199" s="12" t="s">
        <v>590</v>
      </c>
      <c r="F199" s="12">
        <v>850</v>
      </c>
      <c r="G199" s="13">
        <v>6.8</v>
      </c>
      <c r="H199" s="5">
        <v>18.8</v>
      </c>
      <c r="I199" s="5">
        <v>14.6</v>
      </c>
      <c r="J199" s="5">
        <v>19.100000000000001</v>
      </c>
      <c r="K199" s="5">
        <v>16.399999999999999</v>
      </c>
      <c r="L199" s="5">
        <v>15.4</v>
      </c>
      <c r="M199" s="5">
        <v>15.5</v>
      </c>
      <c r="N199" s="5">
        <v>1.1000000000000001</v>
      </c>
      <c r="O199" s="41">
        <f>((I199-N199-3.4)/7.6)+1</f>
        <v>2.3289473684210527</v>
      </c>
      <c r="Q199" s="41">
        <f>AVERAGE(H199:M199)</f>
        <v>16.633333333333336</v>
      </c>
      <c r="R199" s="41">
        <f>ABS(H199-Q199)</f>
        <v>2.1666666666666643</v>
      </c>
      <c r="S199" s="41">
        <f>ABS(I199-Q199)</f>
        <v>2.0333333333333368</v>
      </c>
      <c r="T199" s="41">
        <f>ABS(J199-Q199)</f>
        <v>2.466666666666665</v>
      </c>
      <c r="U199" s="41">
        <f>ABS(K199-Q199)</f>
        <v>0.23333333333333783</v>
      </c>
      <c r="V199" s="41">
        <f>ABS(L199-Q199)</f>
        <v>1.2333333333333361</v>
      </c>
      <c r="W199" s="41">
        <f>ABS(M199-Q199)</f>
        <v>1.1333333333333364</v>
      </c>
      <c r="X199" s="39">
        <f>(1/6)*SUM(R199:W199)</f>
        <v>1.5444444444444461</v>
      </c>
      <c r="Y199" s="39">
        <v>2.1120000000000001</v>
      </c>
      <c r="Z199" s="39">
        <f>X199-Y199</f>
        <v>-0.56755555555555404</v>
      </c>
    </row>
    <row r="200" spans="1:26" x14ac:dyDescent="0.25">
      <c r="A200" s="11" t="s">
        <v>455</v>
      </c>
      <c r="B200" s="11" t="s">
        <v>2</v>
      </c>
      <c r="C200" s="12" t="s">
        <v>438</v>
      </c>
      <c r="D200" s="12">
        <v>0.75</v>
      </c>
      <c r="E200" s="12" t="s">
        <v>590</v>
      </c>
      <c r="F200" s="12">
        <v>850</v>
      </c>
      <c r="G200" s="13">
        <v>6.3</v>
      </c>
      <c r="H200" s="5">
        <v>16.2</v>
      </c>
      <c r="I200" s="5">
        <v>12.8</v>
      </c>
      <c r="J200" s="5">
        <v>17.100000000000001</v>
      </c>
      <c r="K200" s="5">
        <v>15</v>
      </c>
      <c r="L200" s="5">
        <v>13.1</v>
      </c>
      <c r="M200" s="5">
        <v>14.6</v>
      </c>
      <c r="N200" s="5">
        <v>-0.1</v>
      </c>
      <c r="O200" s="41">
        <f>((I200-N200-3.4)/7.6)+1</f>
        <v>2.25</v>
      </c>
      <c r="Q200" s="41">
        <f>AVERAGE(H200:M200)</f>
        <v>14.799999999999999</v>
      </c>
      <c r="R200" s="41">
        <f>ABS(H200-Q200)</f>
        <v>1.4000000000000004</v>
      </c>
      <c r="S200" s="41">
        <f>ABS(I200-Q200)</f>
        <v>1.9999999999999982</v>
      </c>
      <c r="T200" s="41">
        <f>ABS(J200-Q200)</f>
        <v>2.3000000000000025</v>
      </c>
      <c r="U200" s="41">
        <f>ABS(K200-Q200)</f>
        <v>0.20000000000000107</v>
      </c>
      <c r="V200" s="41">
        <f>ABS(L200-Q200)</f>
        <v>1.6999999999999993</v>
      </c>
      <c r="W200" s="41">
        <f>ABS(M200-Q200)</f>
        <v>0.19999999999999929</v>
      </c>
      <c r="X200" s="39">
        <f>(1/6)*SUM(R200:W200)</f>
        <v>1.3</v>
      </c>
      <c r="Y200" s="39">
        <v>2.1120000000000001</v>
      </c>
      <c r="Z200" s="39">
        <f>X200-Y200</f>
        <v>-0.81200000000000006</v>
      </c>
    </row>
    <row r="201" spans="1:26" x14ac:dyDescent="0.25">
      <c r="A201" s="11" t="s">
        <v>455</v>
      </c>
      <c r="B201" s="11" t="s">
        <v>1</v>
      </c>
      <c r="C201" s="12" t="s">
        <v>439</v>
      </c>
      <c r="D201" s="12">
        <v>1.5</v>
      </c>
      <c r="E201" s="12" t="s">
        <v>588</v>
      </c>
      <c r="F201" s="12">
        <v>75</v>
      </c>
      <c r="G201" s="13">
        <v>1.9</v>
      </c>
      <c r="H201" s="5">
        <v>11.6</v>
      </c>
      <c r="I201" s="5">
        <v>7.2</v>
      </c>
      <c r="J201" s="5">
        <v>10.3</v>
      </c>
      <c r="K201" s="5">
        <v>7.6</v>
      </c>
      <c r="L201" s="5">
        <v>6.6</v>
      </c>
      <c r="M201" s="5">
        <v>6.8</v>
      </c>
      <c r="N201" s="5">
        <v>-2.2999999999999998</v>
      </c>
      <c r="O201" s="41">
        <f>((I201-N201-3.4)/7.6)+1</f>
        <v>1.8026315789473684</v>
      </c>
      <c r="Q201" s="41">
        <f>AVERAGE(H201:M201)</f>
        <v>8.35</v>
      </c>
      <c r="R201" s="41">
        <f>ABS(H201-Q201)</f>
        <v>3.25</v>
      </c>
      <c r="S201" s="41">
        <f>ABS(I201-Q201)</f>
        <v>1.1499999999999995</v>
      </c>
      <c r="T201" s="41">
        <f>ABS(J201-Q201)</f>
        <v>1.9500000000000011</v>
      </c>
      <c r="U201" s="41">
        <f>ABS(K201-Q201)</f>
        <v>0.75</v>
      </c>
      <c r="V201" s="41">
        <f>ABS(L201-Q201)</f>
        <v>1.75</v>
      </c>
      <c r="W201" s="41">
        <f>ABS(M201-Q201)</f>
        <v>1.5499999999999998</v>
      </c>
      <c r="X201" s="39">
        <f>(1/6)*SUM(R201:W201)</f>
        <v>1.7333333333333336</v>
      </c>
      <c r="Y201" s="39">
        <v>0.95</v>
      </c>
      <c r="Z201" s="39">
        <f>X201-Y201</f>
        <v>0.78333333333333366</v>
      </c>
    </row>
    <row r="202" spans="1:26" x14ac:dyDescent="0.25">
      <c r="A202" s="11" t="s">
        <v>455</v>
      </c>
      <c r="B202" s="11" t="s">
        <v>2</v>
      </c>
      <c r="C202" s="12" t="s">
        <v>439</v>
      </c>
      <c r="D202" s="12">
        <v>1.5</v>
      </c>
      <c r="E202" s="12" t="s">
        <v>588</v>
      </c>
      <c r="F202" s="12">
        <v>75</v>
      </c>
      <c r="G202" s="13">
        <v>2.5</v>
      </c>
      <c r="H202" s="5">
        <v>12.5</v>
      </c>
      <c r="I202" s="5">
        <v>8.3000000000000007</v>
      </c>
      <c r="J202" s="5">
        <v>12</v>
      </c>
      <c r="K202" s="5">
        <v>8.6999999999999993</v>
      </c>
      <c r="L202" s="5">
        <v>7</v>
      </c>
      <c r="M202" s="5">
        <v>6.7</v>
      </c>
      <c r="N202" s="5">
        <v>-2.2999999999999998</v>
      </c>
      <c r="O202" s="41">
        <f>((I202-N202-3.4)/7.6)+1</f>
        <v>1.9473684210526319</v>
      </c>
      <c r="Q202" s="41">
        <f>AVERAGE(H202:M202)</f>
        <v>9.2000000000000011</v>
      </c>
      <c r="R202" s="41">
        <f>ABS(H202-Q202)</f>
        <v>3.2999999999999989</v>
      </c>
      <c r="S202" s="41">
        <f>ABS(I202-Q202)</f>
        <v>0.90000000000000036</v>
      </c>
      <c r="T202" s="41">
        <f>ABS(J202-Q202)</f>
        <v>2.7999999999999989</v>
      </c>
      <c r="U202" s="41">
        <f>ABS(K202-Q202)</f>
        <v>0.50000000000000178</v>
      </c>
      <c r="V202" s="41">
        <f>ABS(L202-Q202)</f>
        <v>2.2000000000000011</v>
      </c>
      <c r="W202" s="41">
        <f>ABS(M202-Q202)</f>
        <v>2.5000000000000009</v>
      </c>
      <c r="X202" s="39">
        <f>(1/6)*SUM(R202:W202)</f>
        <v>2.0333333333333337</v>
      </c>
      <c r="Y202" s="39">
        <v>0.95</v>
      </c>
      <c r="Z202" s="39">
        <f>X202-Y202</f>
        <v>1.0833333333333337</v>
      </c>
    </row>
    <row r="203" spans="1:26" x14ac:dyDescent="0.25">
      <c r="A203" s="11" t="s">
        <v>455</v>
      </c>
      <c r="B203" s="11" t="s">
        <v>1</v>
      </c>
      <c r="C203" s="12" t="s">
        <v>439</v>
      </c>
      <c r="D203" s="12">
        <v>1.5</v>
      </c>
      <c r="E203" s="12" t="s">
        <v>589</v>
      </c>
      <c r="F203" s="12">
        <v>400</v>
      </c>
      <c r="G203" s="13">
        <v>2.8</v>
      </c>
      <c r="H203" s="5">
        <v>13.1</v>
      </c>
      <c r="I203" s="5">
        <v>8.5</v>
      </c>
      <c r="J203" s="5">
        <v>12.3</v>
      </c>
      <c r="K203" s="5">
        <v>8.6</v>
      </c>
      <c r="L203" s="5">
        <v>8.3000000000000007</v>
      </c>
      <c r="M203" s="5">
        <v>7.8</v>
      </c>
      <c r="N203" s="5">
        <v>-1.4</v>
      </c>
      <c r="O203" s="41">
        <f>((I203-N203-3.4)/7.6)+1</f>
        <v>1.8552631578947367</v>
      </c>
      <c r="Q203" s="41">
        <f>AVERAGE(H203:M203)</f>
        <v>9.7666666666666675</v>
      </c>
      <c r="R203" s="41">
        <f>ABS(H203-Q203)</f>
        <v>3.3333333333333321</v>
      </c>
      <c r="S203" s="41">
        <f>ABS(I203-Q203)</f>
        <v>1.2666666666666675</v>
      </c>
      <c r="T203" s="41">
        <f>ABS(J203-Q203)</f>
        <v>2.5333333333333332</v>
      </c>
      <c r="U203" s="41">
        <f>ABS(K203-Q203)</f>
        <v>1.1666666666666679</v>
      </c>
      <c r="V203" s="41">
        <f>ABS(L203-Q203)</f>
        <v>1.4666666666666668</v>
      </c>
      <c r="W203" s="41">
        <f>ABS(M203-Q203)</f>
        <v>1.9666666666666677</v>
      </c>
      <c r="X203" s="39">
        <f>(1/6)*SUM(R203:W203)</f>
        <v>1.9555555555555557</v>
      </c>
      <c r="Y203" s="39">
        <v>1.4479999999999995</v>
      </c>
      <c r="Z203" s="39">
        <f>X203-Y203</f>
        <v>0.5075555555555562</v>
      </c>
    </row>
    <row r="204" spans="1:26" x14ac:dyDescent="0.25">
      <c r="A204" s="11" t="s">
        <v>455</v>
      </c>
      <c r="B204" s="11" t="s">
        <v>2</v>
      </c>
      <c r="C204" s="12" t="s">
        <v>439</v>
      </c>
      <c r="D204" s="12">
        <v>1.5</v>
      </c>
      <c r="E204" s="12" t="s">
        <v>589</v>
      </c>
      <c r="F204" s="12">
        <v>400</v>
      </c>
      <c r="G204" s="13">
        <v>6</v>
      </c>
      <c r="H204" s="5">
        <v>19.8</v>
      </c>
      <c r="I204" s="5">
        <v>13.3</v>
      </c>
      <c r="J204" s="5">
        <v>18.600000000000001</v>
      </c>
      <c r="K204" s="5">
        <v>14.7</v>
      </c>
      <c r="L204" s="5">
        <v>14.2</v>
      </c>
      <c r="M204" s="5">
        <v>13.2</v>
      </c>
      <c r="N204" s="5">
        <v>-0.4</v>
      </c>
      <c r="O204" s="41">
        <f>((I204-N204-3.4)/7.6)+1</f>
        <v>2.3552631578947372</v>
      </c>
      <c r="Q204" s="41">
        <f>AVERAGE(H204:M204)</f>
        <v>15.633333333333335</v>
      </c>
      <c r="R204" s="41">
        <f>ABS(H204-Q204)</f>
        <v>4.1666666666666661</v>
      </c>
      <c r="S204" s="41">
        <f>ABS(I204-Q204)</f>
        <v>2.3333333333333339</v>
      </c>
      <c r="T204" s="41">
        <f>ABS(J204-Q204)</f>
        <v>2.9666666666666668</v>
      </c>
      <c r="U204" s="41">
        <f>ABS(K204-Q204)</f>
        <v>0.93333333333333535</v>
      </c>
      <c r="V204" s="41">
        <f>ABS(L204-Q204)</f>
        <v>1.4333333333333353</v>
      </c>
      <c r="W204" s="41">
        <f>ABS(M204-Q204)</f>
        <v>2.4333333333333353</v>
      </c>
      <c r="X204" s="39">
        <f>(1/6)*SUM(R204:W204)</f>
        <v>2.3777777777777787</v>
      </c>
      <c r="Y204" s="39">
        <v>1.4479999999999995</v>
      </c>
      <c r="Z204" s="39">
        <f>X204-Y204</f>
        <v>0.92977777777777915</v>
      </c>
    </row>
    <row r="205" spans="1:26" x14ac:dyDescent="0.25">
      <c r="A205" s="11" t="s">
        <v>455</v>
      </c>
      <c r="B205" s="11" t="s">
        <v>1</v>
      </c>
      <c r="C205" s="12" t="s">
        <v>439</v>
      </c>
      <c r="D205" s="12">
        <v>1.5</v>
      </c>
      <c r="E205" s="12" t="s">
        <v>590</v>
      </c>
      <c r="F205" s="12">
        <v>850</v>
      </c>
      <c r="G205" s="13">
        <v>6.8</v>
      </c>
      <c r="H205" s="5">
        <v>19.600000000000001</v>
      </c>
      <c r="I205" s="5">
        <v>15.2</v>
      </c>
      <c r="J205" s="5">
        <v>19.8</v>
      </c>
      <c r="K205" s="5">
        <v>16.7</v>
      </c>
      <c r="L205" s="5">
        <v>15.4</v>
      </c>
      <c r="M205" s="5">
        <v>16.8</v>
      </c>
      <c r="N205" s="5">
        <v>1.4</v>
      </c>
      <c r="O205" s="41">
        <f>((I205-N205-3.4)/7.6)+1</f>
        <v>2.3684210526315788</v>
      </c>
      <c r="Q205" s="41">
        <f>AVERAGE(H205:M205)</f>
        <v>17.25</v>
      </c>
      <c r="R205" s="41">
        <f>ABS(H205-Q205)</f>
        <v>2.3500000000000014</v>
      </c>
      <c r="S205" s="41">
        <f>ABS(I205-Q205)</f>
        <v>2.0500000000000007</v>
      </c>
      <c r="T205" s="41">
        <f>ABS(J205-Q205)</f>
        <v>2.5500000000000007</v>
      </c>
      <c r="U205" s="41">
        <f>ABS(K205-Q205)</f>
        <v>0.55000000000000071</v>
      </c>
      <c r="V205" s="41">
        <f>ABS(L205-Q205)</f>
        <v>1.8499999999999996</v>
      </c>
      <c r="W205" s="41">
        <f>ABS(M205-Q205)</f>
        <v>0.44999999999999929</v>
      </c>
      <c r="X205" s="39">
        <f>(1/6)*SUM(R205:W205)</f>
        <v>1.6333333333333337</v>
      </c>
      <c r="Y205" s="39">
        <v>2.1120000000000001</v>
      </c>
      <c r="Z205" s="39">
        <f>X205-Y205</f>
        <v>-0.47866666666666635</v>
      </c>
    </row>
    <row r="206" spans="1:26" x14ac:dyDescent="0.25">
      <c r="A206" s="11" t="s">
        <v>455</v>
      </c>
      <c r="B206" s="11" t="s">
        <v>2</v>
      </c>
      <c r="C206" s="12" t="s">
        <v>439</v>
      </c>
      <c r="D206" s="12">
        <v>1.5</v>
      </c>
      <c r="E206" s="12" t="s">
        <v>590</v>
      </c>
      <c r="F206" s="12">
        <v>850</v>
      </c>
      <c r="G206" s="13">
        <v>6.9</v>
      </c>
      <c r="H206" s="5">
        <v>17.5</v>
      </c>
      <c r="I206" s="5">
        <v>13.6</v>
      </c>
      <c r="J206" s="5">
        <v>18.899999999999999</v>
      </c>
      <c r="K206" s="5">
        <v>15</v>
      </c>
      <c r="L206" s="5">
        <v>12.8</v>
      </c>
      <c r="M206" s="5">
        <v>14.4</v>
      </c>
      <c r="N206" s="5">
        <v>0.6</v>
      </c>
      <c r="O206" s="41">
        <f>((I206-N206-3.4)/7.6)+1</f>
        <v>2.263157894736842</v>
      </c>
      <c r="Q206" s="41">
        <f>AVERAGE(H206:M206)</f>
        <v>15.366666666666667</v>
      </c>
      <c r="R206" s="41">
        <f>ABS(H206-Q206)</f>
        <v>2.1333333333333329</v>
      </c>
      <c r="S206" s="41">
        <f>ABS(I206-Q206)</f>
        <v>1.7666666666666675</v>
      </c>
      <c r="T206" s="41">
        <f>ABS(J206-Q206)</f>
        <v>3.5333333333333314</v>
      </c>
      <c r="U206" s="41">
        <f>ABS(K206-Q206)</f>
        <v>0.36666666666666714</v>
      </c>
      <c r="V206" s="41">
        <f>ABS(L206-Q206)</f>
        <v>2.5666666666666664</v>
      </c>
      <c r="W206" s="41">
        <f>ABS(M206-Q206)</f>
        <v>0.96666666666666679</v>
      </c>
      <c r="X206" s="39">
        <f>(1/6)*SUM(R206:W206)</f>
        <v>1.8888888888888886</v>
      </c>
      <c r="Y206" s="39">
        <v>2.1120000000000001</v>
      </c>
      <c r="Z206" s="39">
        <f>X206-Y206</f>
        <v>-0.22311111111111148</v>
      </c>
    </row>
    <row r="207" spans="1:26" x14ac:dyDescent="0.25">
      <c r="A207" s="11" t="s">
        <v>455</v>
      </c>
      <c r="B207" s="11" t="s">
        <v>1</v>
      </c>
      <c r="C207" s="12" t="s">
        <v>440</v>
      </c>
      <c r="D207" s="12">
        <v>3.5</v>
      </c>
      <c r="E207" s="12" t="s">
        <v>588</v>
      </c>
      <c r="F207" s="12">
        <v>75</v>
      </c>
      <c r="G207" s="13">
        <v>2.7</v>
      </c>
      <c r="H207" s="5">
        <v>13.6</v>
      </c>
      <c r="I207" s="5">
        <v>8.8000000000000007</v>
      </c>
      <c r="J207" s="5">
        <v>12.5</v>
      </c>
      <c r="K207" s="5">
        <v>9</v>
      </c>
      <c r="L207" s="5">
        <v>8.9</v>
      </c>
      <c r="M207" s="5">
        <v>7.1</v>
      </c>
      <c r="N207" s="5">
        <v>-2.5</v>
      </c>
      <c r="O207" s="41">
        <f>((I207-N207-3.4)/7.6)+1</f>
        <v>2.0394736842105265</v>
      </c>
      <c r="Q207" s="41">
        <f>AVERAGE(H207:M207)</f>
        <v>9.9833333333333325</v>
      </c>
      <c r="R207" s="41">
        <f>ABS(H207-Q207)</f>
        <v>3.6166666666666671</v>
      </c>
      <c r="S207" s="41">
        <f>ABS(I207-Q207)</f>
        <v>1.1833333333333318</v>
      </c>
      <c r="T207" s="41">
        <f>ABS(J207-Q207)</f>
        <v>2.5166666666666675</v>
      </c>
      <c r="U207" s="41">
        <f>ABS(K207-Q207)</f>
        <v>0.9833333333333325</v>
      </c>
      <c r="V207" s="41">
        <f>ABS(L207-Q207)</f>
        <v>1.0833333333333321</v>
      </c>
      <c r="W207" s="41">
        <f>ABS(M207-Q207)</f>
        <v>2.8833333333333329</v>
      </c>
      <c r="X207" s="39">
        <f>(1/6)*SUM(R207:W207)</f>
        <v>2.0444444444444438</v>
      </c>
      <c r="Y207" s="39">
        <v>0.95</v>
      </c>
      <c r="Z207" s="39">
        <f>X207-Y207</f>
        <v>1.0944444444444439</v>
      </c>
    </row>
    <row r="208" spans="1:26" x14ac:dyDescent="0.25">
      <c r="A208" s="11" t="s">
        <v>455</v>
      </c>
      <c r="B208" s="11" t="s">
        <v>2</v>
      </c>
      <c r="C208" s="12" t="s">
        <v>440</v>
      </c>
      <c r="D208" s="12">
        <v>3.5</v>
      </c>
      <c r="E208" s="16" t="s">
        <v>588</v>
      </c>
      <c r="F208" s="12">
        <v>75</v>
      </c>
      <c r="G208" s="13">
        <v>3</v>
      </c>
      <c r="H208" s="5">
        <v>14.2</v>
      </c>
      <c r="I208" s="5">
        <v>8.6999999999999993</v>
      </c>
      <c r="J208" s="5">
        <v>12.5</v>
      </c>
      <c r="K208" s="5">
        <v>10.1</v>
      </c>
      <c r="L208" s="5">
        <v>8.6999999999999993</v>
      </c>
      <c r="M208" s="5">
        <v>7.8</v>
      </c>
      <c r="N208" s="5">
        <v>-2.7</v>
      </c>
      <c r="O208" s="41">
        <f>((I208-N208-3.4)/7.6)+1</f>
        <v>2.0526315789473681</v>
      </c>
      <c r="Q208" s="41">
        <f>AVERAGE(H208:M208)</f>
        <v>10.333333333333334</v>
      </c>
      <c r="R208" s="41">
        <f>ABS(H208-Q208)</f>
        <v>3.8666666666666654</v>
      </c>
      <c r="S208" s="41">
        <f>ABS(I208-Q208)</f>
        <v>1.6333333333333346</v>
      </c>
      <c r="T208" s="41">
        <f>ABS(J208-Q208)</f>
        <v>2.1666666666666661</v>
      </c>
      <c r="U208" s="41">
        <f>ABS(K208-Q208)</f>
        <v>0.23333333333333428</v>
      </c>
      <c r="V208" s="41">
        <f>ABS(L208-Q208)</f>
        <v>1.6333333333333346</v>
      </c>
      <c r="W208" s="41">
        <f>ABS(M208-Q208)</f>
        <v>2.5333333333333341</v>
      </c>
      <c r="X208" s="39">
        <f>(1/6)*SUM(R208:W208)</f>
        <v>2.0111111111111115</v>
      </c>
      <c r="Y208" s="39">
        <v>0.95</v>
      </c>
      <c r="Z208" s="39">
        <f>X208-Y208</f>
        <v>1.0611111111111116</v>
      </c>
    </row>
    <row r="209" spans="1:26" x14ac:dyDescent="0.25">
      <c r="A209" s="11" t="s">
        <v>455</v>
      </c>
      <c r="B209" s="11" t="s">
        <v>1</v>
      </c>
      <c r="C209" s="12" t="s">
        <v>440</v>
      </c>
      <c r="D209" s="12">
        <v>3.5</v>
      </c>
      <c r="E209" s="12" t="s">
        <v>589</v>
      </c>
      <c r="F209" s="12">
        <v>400</v>
      </c>
      <c r="G209" s="13">
        <v>4</v>
      </c>
      <c r="H209" s="5">
        <v>16</v>
      </c>
      <c r="I209" s="5">
        <v>10</v>
      </c>
      <c r="J209" s="5">
        <v>13.8</v>
      </c>
      <c r="K209" s="5">
        <v>12.4</v>
      </c>
      <c r="L209" s="5">
        <v>11.1</v>
      </c>
      <c r="M209" s="5">
        <v>10.5</v>
      </c>
      <c r="N209" s="5">
        <v>-0.8</v>
      </c>
      <c r="O209" s="41">
        <f>((I209-N209-3.4)/7.6)+1</f>
        <v>1.9736842105263159</v>
      </c>
      <c r="Q209" s="41">
        <f>AVERAGE(H209:M209)</f>
        <v>12.299999999999999</v>
      </c>
      <c r="R209" s="41">
        <f>ABS(H209-Q209)</f>
        <v>3.7000000000000011</v>
      </c>
      <c r="S209" s="41">
        <f>ABS(I209-Q209)</f>
        <v>2.2999999999999989</v>
      </c>
      <c r="T209" s="41">
        <f>ABS(J209-Q209)</f>
        <v>1.5000000000000018</v>
      </c>
      <c r="U209" s="41">
        <f>ABS(K209-Q209)</f>
        <v>0.10000000000000142</v>
      </c>
      <c r="V209" s="41">
        <f>ABS(L209-Q209)</f>
        <v>1.1999999999999993</v>
      </c>
      <c r="W209" s="41">
        <f>ABS(M209-Q209)</f>
        <v>1.7999999999999989</v>
      </c>
      <c r="X209" s="39">
        <f>(1/6)*SUM(R209:W209)</f>
        <v>1.7666666666666668</v>
      </c>
      <c r="Y209" s="39">
        <v>1.4479999999999995</v>
      </c>
      <c r="Z209" s="39">
        <f>X209-Y209</f>
        <v>0.31866666666666732</v>
      </c>
    </row>
    <row r="210" spans="1:26" x14ac:dyDescent="0.25">
      <c r="A210" s="11" t="s">
        <v>455</v>
      </c>
      <c r="B210" s="11" t="s">
        <v>2</v>
      </c>
      <c r="C210" s="12" t="s">
        <v>440</v>
      </c>
      <c r="D210" s="12">
        <v>3.5</v>
      </c>
      <c r="E210" s="16" t="s">
        <v>589</v>
      </c>
      <c r="F210" s="12">
        <v>400</v>
      </c>
      <c r="G210" s="13">
        <v>6.3</v>
      </c>
      <c r="H210" s="5">
        <v>19.100000000000001</v>
      </c>
      <c r="I210" s="5">
        <v>13.1</v>
      </c>
      <c r="J210" s="5">
        <v>17.3</v>
      </c>
      <c r="K210" s="5">
        <v>14.9</v>
      </c>
      <c r="L210" s="5">
        <v>14.5</v>
      </c>
      <c r="M210" s="5">
        <v>13</v>
      </c>
      <c r="N210" s="5">
        <v>-0.5</v>
      </c>
      <c r="O210" s="41">
        <f>((I210-N210-3.4)/7.6)+1</f>
        <v>2.3421052631578947</v>
      </c>
      <c r="Q210" s="41">
        <f>AVERAGE(H210:M210)</f>
        <v>15.316666666666668</v>
      </c>
      <c r="R210" s="41">
        <f>ABS(H210-Q210)</f>
        <v>3.7833333333333332</v>
      </c>
      <c r="S210" s="41">
        <f>ABS(I210-Q210)</f>
        <v>2.2166666666666686</v>
      </c>
      <c r="T210" s="41">
        <f>ABS(J210-Q210)</f>
        <v>1.9833333333333325</v>
      </c>
      <c r="U210" s="41">
        <f>ABS(K210-Q210)</f>
        <v>0.41666666666666785</v>
      </c>
      <c r="V210" s="41">
        <f>ABS(L210-Q210)</f>
        <v>0.81666666666666821</v>
      </c>
      <c r="W210" s="41">
        <f>ABS(M210-Q210)</f>
        <v>2.3166666666666682</v>
      </c>
      <c r="X210" s="39">
        <f>(1/6)*SUM(R210:W210)</f>
        <v>1.9222222222222229</v>
      </c>
      <c r="Y210" s="39">
        <v>1.4479999999999995</v>
      </c>
      <c r="Z210" s="39">
        <f>X210-Y210</f>
        <v>0.47422222222222343</v>
      </c>
    </row>
    <row r="211" spans="1:26" x14ac:dyDescent="0.25">
      <c r="A211" s="11" t="s">
        <v>455</v>
      </c>
      <c r="B211" s="11" t="s">
        <v>1</v>
      </c>
      <c r="C211" s="12" t="s">
        <v>440</v>
      </c>
      <c r="D211" s="12">
        <v>3.5</v>
      </c>
      <c r="E211" s="12" t="s">
        <v>590</v>
      </c>
      <c r="F211" s="12">
        <v>850</v>
      </c>
      <c r="G211" s="13">
        <v>7.5</v>
      </c>
      <c r="H211" s="5">
        <v>21.3</v>
      </c>
      <c r="I211" s="5">
        <v>15.5</v>
      </c>
      <c r="J211" s="5">
        <v>19.2</v>
      </c>
      <c r="K211" s="5">
        <v>18.100000000000001</v>
      </c>
      <c r="L211" s="5">
        <v>17.100000000000001</v>
      </c>
      <c r="M211" s="5">
        <v>17</v>
      </c>
      <c r="N211" s="5">
        <v>2</v>
      </c>
      <c r="O211" s="41">
        <f>((I211-N211-3.4)/7.6)+1</f>
        <v>2.3289473684210527</v>
      </c>
      <c r="Q211" s="41">
        <f>AVERAGE(H211:M211)</f>
        <v>18.033333333333331</v>
      </c>
      <c r="R211" s="41">
        <f>ABS(H211-Q211)</f>
        <v>3.2666666666666693</v>
      </c>
      <c r="S211" s="41">
        <f>ABS(I211-Q211)</f>
        <v>2.5333333333333314</v>
      </c>
      <c r="T211" s="41">
        <f>ABS(J211-Q211)</f>
        <v>1.1666666666666679</v>
      </c>
      <c r="U211" s="41">
        <f>ABS(K211-Q211)</f>
        <v>6.6666666666669983E-2</v>
      </c>
      <c r="V211" s="41">
        <f>ABS(L211-Q211)</f>
        <v>0.93333333333333002</v>
      </c>
      <c r="W211" s="41">
        <f>ABS(M211-Q211)</f>
        <v>1.0333333333333314</v>
      </c>
      <c r="X211" s="39">
        <f>(1/6)*SUM(R211:W211)</f>
        <v>1.5</v>
      </c>
      <c r="Y211" s="39">
        <v>2.1120000000000001</v>
      </c>
      <c r="Z211" s="39">
        <f>X211-Y211</f>
        <v>-0.6120000000000001</v>
      </c>
    </row>
    <row r="212" spans="1:26" ht="15.75" thickBot="1" x14ac:dyDescent="0.3">
      <c r="A212" s="17" t="s">
        <v>455</v>
      </c>
      <c r="B212" s="17" t="s">
        <v>2</v>
      </c>
      <c r="C212" s="18" t="s">
        <v>440</v>
      </c>
      <c r="D212" s="12">
        <v>3.5</v>
      </c>
      <c r="E212" s="18" t="s">
        <v>590</v>
      </c>
      <c r="F212" s="12">
        <v>850</v>
      </c>
      <c r="G212" s="19">
        <v>6.2</v>
      </c>
      <c r="H212" s="20">
        <v>17.8</v>
      </c>
      <c r="I212" s="20">
        <v>12.6</v>
      </c>
      <c r="J212" s="20">
        <v>16</v>
      </c>
      <c r="K212" s="20">
        <v>14.5</v>
      </c>
      <c r="L212" s="20">
        <v>13.6</v>
      </c>
      <c r="M212" s="20">
        <v>13.2</v>
      </c>
      <c r="N212" s="20">
        <v>0.4</v>
      </c>
      <c r="O212" s="41">
        <f>((I212-N212-3.4)/7.6)+1</f>
        <v>2.1578947368421053</v>
      </c>
      <c r="Q212" s="41">
        <f>AVERAGE(H212:M212)</f>
        <v>14.616666666666667</v>
      </c>
      <c r="R212" s="41">
        <f>ABS(H212-Q212)</f>
        <v>3.1833333333333336</v>
      </c>
      <c r="S212" s="41">
        <f>ABS(I212-Q212)</f>
        <v>2.0166666666666675</v>
      </c>
      <c r="T212" s="41">
        <f>ABS(J212-Q212)</f>
        <v>1.3833333333333329</v>
      </c>
      <c r="U212" s="41">
        <f>ABS(K212-Q212)</f>
        <v>0.11666666666666714</v>
      </c>
      <c r="V212" s="41">
        <f>ABS(L212-Q212)</f>
        <v>1.0166666666666675</v>
      </c>
      <c r="W212" s="41">
        <f>ABS(M212-Q212)</f>
        <v>1.4166666666666679</v>
      </c>
      <c r="X212" s="39">
        <f>(1/6)*SUM(R212:W212)</f>
        <v>1.5222222222222226</v>
      </c>
      <c r="Y212" s="39">
        <v>2.1120000000000001</v>
      </c>
      <c r="Z212" s="39">
        <f>X212-Y212</f>
        <v>-0.58977777777777751</v>
      </c>
    </row>
  </sheetData>
  <sortState ref="A189:Z212">
    <sortCondition ref="D189:D212"/>
  </sortState>
  <mergeCells count="2">
    <mergeCell ref="F7:L7"/>
    <mergeCell ref="M7:S7"/>
  </mergeCells>
  <phoneticPr fontId="6" type="noConversion"/>
  <printOptions horizontalCentered="1" verticalCentered="1"/>
  <pageMargins left="0.25" right="0.25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4"/>
  <sheetViews>
    <sheetView workbookViewId="0">
      <selection activeCell="P21" sqref="P21"/>
    </sheetView>
  </sheetViews>
  <sheetFormatPr defaultColWidth="8.85546875" defaultRowHeight="15" x14ac:dyDescent="0.25"/>
  <cols>
    <col min="1" max="1" width="15" style="6" customWidth="1"/>
    <col min="2" max="2" width="9.42578125" style="6" bestFit="1" customWidth="1"/>
    <col min="3" max="3" width="8.7109375" style="6" bestFit="1" customWidth="1"/>
    <col min="4" max="8" width="9.85546875" style="6" bestFit="1" customWidth="1"/>
    <col min="9" max="9" width="10.42578125" style="6" customWidth="1"/>
    <col min="10" max="10" width="10.85546875" style="6" customWidth="1"/>
    <col min="11" max="11" width="9.85546875" style="6" bestFit="1" customWidth="1"/>
    <col min="12" max="12" width="11.42578125" style="6" bestFit="1" customWidth="1"/>
    <col min="13" max="13" width="9.85546875" style="6" bestFit="1" customWidth="1"/>
    <col min="14" max="14" width="9.28515625" style="6" bestFit="1" customWidth="1"/>
    <col min="15" max="15" width="9.85546875" style="6" bestFit="1" customWidth="1"/>
    <col min="16" max="16" width="11.42578125" style="6" bestFit="1" customWidth="1"/>
    <col min="17" max="17" width="9.28515625" style="6" bestFit="1" customWidth="1"/>
    <col min="18" max="18" width="9.85546875" style="6" bestFit="1" customWidth="1"/>
    <col min="19" max="19" width="10.42578125" style="6" bestFit="1" customWidth="1"/>
    <col min="20" max="20" width="10.140625" style="6" bestFit="1" customWidth="1"/>
    <col min="21" max="21" width="8.7109375" style="6" bestFit="1" customWidth="1"/>
    <col min="22" max="22" width="4.7109375" style="6" bestFit="1" customWidth="1"/>
    <col min="23" max="29" width="8.85546875" style="6"/>
    <col min="30" max="30" width="10.42578125" style="6" bestFit="1" customWidth="1"/>
    <col min="31" max="31" width="9.28515625" style="6" bestFit="1" customWidth="1"/>
    <col min="32" max="32" width="9.140625" customWidth="1"/>
    <col min="33" max="16384" width="8.85546875" style="6"/>
  </cols>
  <sheetData>
    <row r="1" spans="1:32" ht="15.75" x14ac:dyDescent="0.25">
      <c r="A1" s="1" t="s">
        <v>642</v>
      </c>
      <c r="B1" s="1" t="s">
        <v>643</v>
      </c>
      <c r="AF1" s="6"/>
    </row>
    <row r="2" spans="1:32" ht="15.75" x14ac:dyDescent="0.25">
      <c r="A2" s="1" t="s">
        <v>644</v>
      </c>
      <c r="B2" s="1" t="s">
        <v>645</v>
      </c>
      <c r="AF2" s="6"/>
    </row>
    <row r="3" spans="1:32" ht="15.75" x14ac:dyDescent="0.25">
      <c r="A3" s="1" t="s">
        <v>646</v>
      </c>
      <c r="B3" s="1" t="s">
        <v>647</v>
      </c>
      <c r="AF3" s="6"/>
    </row>
    <row r="4" spans="1:32" ht="15.75" x14ac:dyDescent="0.25">
      <c r="A4" s="1"/>
      <c r="B4" s="1"/>
      <c r="AF4" s="6"/>
    </row>
    <row r="5" spans="1:32" ht="18.75" x14ac:dyDescent="0.25">
      <c r="A5" s="1" t="s">
        <v>648</v>
      </c>
    </row>
    <row r="6" spans="1:32" ht="15.75" thickBo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AD6" s="7"/>
      <c r="AE6" s="7"/>
    </row>
    <row r="7" spans="1:32" ht="15.75" x14ac:dyDescent="0.25">
      <c r="A7" s="1"/>
      <c r="B7" s="1"/>
      <c r="C7" s="1"/>
      <c r="D7" s="38" t="s">
        <v>435</v>
      </c>
      <c r="E7" s="38"/>
      <c r="F7" s="38"/>
      <c r="G7" s="38"/>
      <c r="H7" s="38"/>
      <c r="I7" s="38"/>
      <c r="J7" s="38"/>
      <c r="K7" s="38" t="s">
        <v>443</v>
      </c>
      <c r="L7" s="38"/>
      <c r="M7" s="38"/>
      <c r="N7" s="38"/>
      <c r="O7" s="38"/>
      <c r="P7" s="38"/>
      <c r="Q7" s="38"/>
      <c r="R7" s="2"/>
      <c r="S7" s="1"/>
      <c r="T7" s="1"/>
      <c r="U7" s="1"/>
      <c r="V7" s="1"/>
    </row>
    <row r="8" spans="1:32" ht="19.5" x14ac:dyDescent="0.3">
      <c r="A8" s="1"/>
      <c r="B8" s="8"/>
      <c r="C8" s="3" t="s">
        <v>436</v>
      </c>
      <c r="D8" s="3" t="s">
        <v>11</v>
      </c>
      <c r="E8" s="3" t="s">
        <v>19</v>
      </c>
      <c r="F8" s="3" t="s">
        <v>21</v>
      </c>
      <c r="G8" s="3" t="s">
        <v>17</v>
      </c>
      <c r="H8" s="3" t="s">
        <v>16</v>
      </c>
      <c r="I8" s="3" t="s">
        <v>18</v>
      </c>
      <c r="J8" s="3" t="s">
        <v>15</v>
      </c>
      <c r="K8" s="3" t="s">
        <v>12</v>
      </c>
      <c r="L8" s="3" t="s">
        <v>24</v>
      </c>
      <c r="M8" s="3" t="s">
        <v>20</v>
      </c>
      <c r="N8" s="3" t="s">
        <v>22</v>
      </c>
      <c r="O8" s="3" t="s">
        <v>14</v>
      </c>
      <c r="P8" s="3" t="s">
        <v>13</v>
      </c>
      <c r="Q8" s="3" t="s">
        <v>23</v>
      </c>
      <c r="R8" s="3" t="s">
        <v>591</v>
      </c>
      <c r="S8" s="3" t="s">
        <v>592</v>
      </c>
      <c r="T8" s="3"/>
      <c r="U8" s="3"/>
      <c r="V8" s="3"/>
      <c r="AD8" s="9" t="s">
        <v>25</v>
      </c>
      <c r="AE8" s="9" t="s">
        <v>26</v>
      </c>
    </row>
    <row r="9" spans="1:32" ht="21" thickBot="1" x14ac:dyDescent="0.4">
      <c r="A9" s="10" t="s">
        <v>3</v>
      </c>
      <c r="B9" s="10" t="s">
        <v>442</v>
      </c>
      <c r="C9" s="4" t="s">
        <v>596</v>
      </c>
      <c r="D9" s="4" t="s">
        <v>596</v>
      </c>
      <c r="E9" s="4" t="s">
        <v>596</v>
      </c>
      <c r="F9" s="4" t="s">
        <v>596</v>
      </c>
      <c r="G9" s="4" t="s">
        <v>596</v>
      </c>
      <c r="H9" s="4" t="s">
        <v>596</v>
      </c>
      <c r="I9" s="4" t="s">
        <v>596</v>
      </c>
      <c r="J9" s="4" t="s">
        <v>596</v>
      </c>
      <c r="K9" s="4" t="s">
        <v>596</v>
      </c>
      <c r="L9" s="4" t="s">
        <v>596</v>
      </c>
      <c r="M9" s="4" t="s">
        <v>596</v>
      </c>
      <c r="N9" s="4" t="s">
        <v>596</v>
      </c>
      <c r="O9" s="4" t="s">
        <v>596</v>
      </c>
      <c r="P9" s="4" t="s">
        <v>596</v>
      </c>
      <c r="Q9" s="4" t="s">
        <v>596</v>
      </c>
      <c r="R9" s="4" t="s">
        <v>596</v>
      </c>
      <c r="S9" s="4" t="s">
        <v>596</v>
      </c>
      <c r="T9" s="4" t="s">
        <v>600</v>
      </c>
      <c r="U9" s="4" t="s">
        <v>601</v>
      </c>
      <c r="V9" s="4" t="s">
        <v>607</v>
      </c>
      <c r="AD9" s="24" t="s">
        <v>602</v>
      </c>
      <c r="AE9" s="24" t="s">
        <v>602</v>
      </c>
    </row>
    <row r="10" spans="1:32" ht="18" x14ac:dyDescent="0.25">
      <c r="A10" s="11" t="s">
        <v>434</v>
      </c>
      <c r="B10" s="11">
        <v>25</v>
      </c>
      <c r="C10" s="11">
        <v>1.2</v>
      </c>
      <c r="D10" s="5" t="s">
        <v>603</v>
      </c>
      <c r="E10" s="5" t="s">
        <v>350</v>
      </c>
      <c r="F10" s="5" t="s">
        <v>425</v>
      </c>
      <c r="G10" s="5" t="s">
        <v>348</v>
      </c>
      <c r="H10" s="5" t="s">
        <v>347</v>
      </c>
      <c r="I10" s="5" t="s">
        <v>349</v>
      </c>
      <c r="J10" s="5" t="s">
        <v>346</v>
      </c>
      <c r="K10" s="5" t="s">
        <v>52</v>
      </c>
      <c r="L10" s="5" t="s">
        <v>352</v>
      </c>
      <c r="M10" s="5" t="s">
        <v>421</v>
      </c>
      <c r="N10" s="5" t="s">
        <v>351</v>
      </c>
      <c r="O10" s="5" t="s">
        <v>35</v>
      </c>
      <c r="P10" s="5" t="s">
        <v>345</v>
      </c>
      <c r="Q10" s="5" t="s">
        <v>28</v>
      </c>
      <c r="R10" s="5" t="s">
        <v>448</v>
      </c>
      <c r="S10" s="5" t="s">
        <v>205</v>
      </c>
      <c r="T10" s="5" t="s">
        <v>353</v>
      </c>
      <c r="U10" s="5" t="s">
        <v>354</v>
      </c>
      <c r="V10" s="15">
        <v>1.2</v>
      </c>
      <c r="AD10" s="5" t="s">
        <v>5</v>
      </c>
      <c r="AE10" s="5" t="s">
        <v>5</v>
      </c>
    </row>
    <row r="11" spans="1:32" x14ac:dyDescent="0.25">
      <c r="A11" s="11" t="s">
        <v>434</v>
      </c>
      <c r="B11" s="11">
        <v>75</v>
      </c>
      <c r="C11" s="11">
        <v>2.2999999999999998</v>
      </c>
      <c r="D11" s="5" t="s">
        <v>355</v>
      </c>
      <c r="E11" s="5" t="s">
        <v>276</v>
      </c>
      <c r="F11" s="5" t="s">
        <v>48</v>
      </c>
      <c r="G11" s="5" t="s">
        <v>359</v>
      </c>
      <c r="H11" s="5" t="s">
        <v>358</v>
      </c>
      <c r="I11" s="5" t="s">
        <v>360</v>
      </c>
      <c r="J11" s="5" t="s">
        <v>408</v>
      </c>
      <c r="K11" s="5" t="s">
        <v>356</v>
      </c>
      <c r="L11" s="5" t="s">
        <v>352</v>
      </c>
      <c r="M11" s="5" t="s">
        <v>41</v>
      </c>
      <c r="N11" s="5" t="s">
        <v>85</v>
      </c>
      <c r="O11" s="5" t="s">
        <v>346</v>
      </c>
      <c r="P11" s="5" t="s">
        <v>357</v>
      </c>
      <c r="Q11" s="5" t="s">
        <v>152</v>
      </c>
      <c r="R11" s="5" t="s">
        <v>449</v>
      </c>
      <c r="S11" s="5" t="s">
        <v>361</v>
      </c>
      <c r="T11" s="5" t="s">
        <v>362</v>
      </c>
      <c r="U11" s="5" t="s">
        <v>363</v>
      </c>
      <c r="V11" s="15">
        <v>0.8</v>
      </c>
      <c r="AD11" s="5" t="s">
        <v>5</v>
      </c>
      <c r="AE11" s="5" t="s">
        <v>5</v>
      </c>
    </row>
    <row r="12" spans="1:32" ht="18" x14ac:dyDescent="0.25">
      <c r="A12" s="11" t="s">
        <v>434</v>
      </c>
      <c r="B12" s="11">
        <v>400</v>
      </c>
      <c r="C12" s="11">
        <v>8.3000000000000007</v>
      </c>
      <c r="D12" s="5" t="s">
        <v>390</v>
      </c>
      <c r="E12" s="5" t="s">
        <v>81</v>
      </c>
      <c r="F12" s="5" t="s">
        <v>371</v>
      </c>
      <c r="G12" s="5" t="s">
        <v>369</v>
      </c>
      <c r="H12" s="5" t="s">
        <v>368</v>
      </c>
      <c r="I12" s="5" t="s">
        <v>370</v>
      </c>
      <c r="J12" s="5" t="s">
        <v>367</v>
      </c>
      <c r="K12" s="5" t="s">
        <v>364</v>
      </c>
      <c r="L12" s="5" t="s">
        <v>373</v>
      </c>
      <c r="M12" s="5" t="s">
        <v>604</v>
      </c>
      <c r="N12" s="5" t="s">
        <v>372</v>
      </c>
      <c r="O12" s="5" t="s">
        <v>366</v>
      </c>
      <c r="P12" s="5" t="s">
        <v>365</v>
      </c>
      <c r="Q12" s="5" t="s">
        <v>5</v>
      </c>
      <c r="R12" s="5" t="s">
        <v>375</v>
      </c>
      <c r="S12" s="5" t="s">
        <v>374</v>
      </c>
      <c r="T12" s="5" t="s">
        <v>376</v>
      </c>
      <c r="U12" s="5" t="s">
        <v>377</v>
      </c>
      <c r="V12" s="15">
        <v>1.2</v>
      </c>
      <c r="AD12" s="5" t="s">
        <v>5</v>
      </c>
      <c r="AE12" s="5" t="s">
        <v>5</v>
      </c>
    </row>
    <row r="13" spans="1:32" ht="15.75" thickBot="1" x14ac:dyDescent="0.3">
      <c r="A13" s="17" t="s">
        <v>434</v>
      </c>
      <c r="B13" s="17">
        <v>750</v>
      </c>
      <c r="C13" s="17">
        <v>8.3999999999999986</v>
      </c>
      <c r="D13" s="20" t="s">
        <v>334</v>
      </c>
      <c r="E13" s="20" t="s">
        <v>213</v>
      </c>
      <c r="F13" s="20" t="s">
        <v>413</v>
      </c>
      <c r="G13" s="20" t="s">
        <v>368</v>
      </c>
      <c r="H13" s="20" t="s">
        <v>381</v>
      </c>
      <c r="I13" s="20" t="s">
        <v>382</v>
      </c>
      <c r="J13" s="20" t="s">
        <v>10</v>
      </c>
      <c r="K13" s="20" t="s">
        <v>378</v>
      </c>
      <c r="L13" s="20" t="s">
        <v>385</v>
      </c>
      <c r="M13" s="20" t="s">
        <v>383</v>
      </c>
      <c r="N13" s="20" t="s">
        <v>384</v>
      </c>
      <c r="O13" s="20" t="s">
        <v>380</v>
      </c>
      <c r="P13" s="20" t="s">
        <v>379</v>
      </c>
      <c r="Q13" s="20" t="s">
        <v>5</v>
      </c>
      <c r="R13" s="20" t="s">
        <v>387</v>
      </c>
      <c r="S13" s="20" t="s">
        <v>386</v>
      </c>
      <c r="T13" s="20" t="s">
        <v>377</v>
      </c>
      <c r="U13" s="20" t="s">
        <v>166</v>
      </c>
      <c r="V13" s="21">
        <v>1.6</v>
      </c>
      <c r="AD13" s="20" t="s">
        <v>5</v>
      </c>
      <c r="AE13" s="20" t="s">
        <v>5</v>
      </c>
    </row>
    <row r="14" spans="1:32" ht="16.5" x14ac:dyDescent="0.25">
      <c r="A14" s="22" t="s">
        <v>597</v>
      </c>
    </row>
    <row r="15" spans="1:32" ht="16.5" x14ac:dyDescent="0.25">
      <c r="A15" s="22" t="s">
        <v>598</v>
      </c>
    </row>
    <row r="16" spans="1:32" ht="16.5" x14ac:dyDescent="0.25">
      <c r="A16" s="22" t="s">
        <v>605</v>
      </c>
    </row>
    <row r="17" spans="1:16" ht="16.5" x14ac:dyDescent="0.25">
      <c r="A17" s="22" t="s">
        <v>606</v>
      </c>
    </row>
    <row r="18" spans="1:16" ht="16.5" x14ac:dyDescent="0.25">
      <c r="A18" s="22" t="s">
        <v>608</v>
      </c>
    </row>
    <row r="20" spans="1:16" x14ac:dyDescent="0.25">
      <c r="D20" s="6" t="str">
        <f>D8</f>
        <v>Ala</v>
      </c>
      <c r="E20" s="6" t="str">
        <f t="shared" ref="E20:G20" si="0">E8</f>
        <v>Asp</v>
      </c>
      <c r="F20" s="6" t="str">
        <f t="shared" si="0"/>
        <v>Glu</v>
      </c>
      <c r="G20" s="6" t="str">
        <f>H8</f>
        <v>Leu</v>
      </c>
      <c r="H20" s="6" t="str">
        <f>I8</f>
        <v>Pro</v>
      </c>
      <c r="J20" s="6" t="s">
        <v>650</v>
      </c>
      <c r="K20" s="6" t="str">
        <f>D20</f>
        <v>Ala</v>
      </c>
      <c r="L20" s="6" t="str">
        <f t="shared" ref="L20:O20" si="1">E20</f>
        <v>Asp</v>
      </c>
      <c r="M20" s="6" t="str">
        <f t="shared" si="1"/>
        <v>Glu</v>
      </c>
      <c r="N20" s="6" t="str">
        <f t="shared" si="1"/>
        <v>Leu</v>
      </c>
      <c r="O20" s="6" t="str">
        <f t="shared" si="1"/>
        <v>Pro</v>
      </c>
      <c r="P20" s="6" t="s">
        <v>651</v>
      </c>
    </row>
    <row r="21" spans="1:16" x14ac:dyDescent="0.25">
      <c r="A21" s="6" t="str">
        <f>A10</f>
        <v>suspended POM</v>
      </c>
      <c r="B21" s="6">
        <f>B10</f>
        <v>25</v>
      </c>
      <c r="D21" s="6">
        <v>4</v>
      </c>
      <c r="E21" s="6">
        <v>3.4</v>
      </c>
      <c r="F21" s="6">
        <v>5</v>
      </c>
      <c r="G21" s="6">
        <v>2.4</v>
      </c>
      <c r="H21" s="6">
        <v>6.1</v>
      </c>
      <c r="J21" s="6">
        <f>AVERAGE(D21:H21)</f>
        <v>4.18</v>
      </c>
      <c r="K21" s="6">
        <f>ABS(D21-J21)</f>
        <v>0.17999999999999972</v>
      </c>
      <c r="L21" s="6">
        <f>ABS(E21-J21)</f>
        <v>0.7799999999999998</v>
      </c>
      <c r="M21" s="6">
        <f>ABS(F21-J21)</f>
        <v>0.82000000000000028</v>
      </c>
      <c r="N21" s="6">
        <f>ABS(G21-J21)</f>
        <v>1.7799999999999998</v>
      </c>
      <c r="O21" s="6">
        <f>ABS(H21-J21)</f>
        <v>1.92</v>
      </c>
      <c r="P21" s="39">
        <f>1/5*SUM(K21:O21)</f>
        <v>1.0959999999999999</v>
      </c>
    </row>
    <row r="22" spans="1:16" x14ac:dyDescent="0.25">
      <c r="A22" s="6" t="str">
        <f t="shared" ref="A22:B22" si="2">A11</f>
        <v>suspended POM</v>
      </c>
      <c r="B22" s="6">
        <f t="shared" si="2"/>
        <v>75</v>
      </c>
      <c r="D22" s="6">
        <v>7.1</v>
      </c>
      <c r="E22" s="6">
        <v>5.5</v>
      </c>
      <c r="F22" s="6">
        <v>7.5</v>
      </c>
      <c r="G22" s="6">
        <v>5.2</v>
      </c>
      <c r="H22" s="6">
        <v>6.6</v>
      </c>
      <c r="J22" s="6">
        <f t="shared" ref="J22:J24" si="3">AVERAGE(D22:H22)</f>
        <v>6.38</v>
      </c>
      <c r="K22" s="6">
        <f t="shared" ref="K22:K24" si="4">ABS(D22-J22)</f>
        <v>0.71999999999999975</v>
      </c>
      <c r="L22" s="6">
        <f t="shared" ref="L22:L24" si="5">ABS(E22-J22)</f>
        <v>0.87999999999999989</v>
      </c>
      <c r="M22" s="6">
        <f t="shared" ref="M22:M24" si="6">ABS(F22-J22)</f>
        <v>1.1200000000000001</v>
      </c>
      <c r="N22" s="6">
        <f t="shared" ref="N22:N24" si="7">ABS(G22-J22)</f>
        <v>1.1799999999999997</v>
      </c>
      <c r="O22" s="6">
        <f t="shared" ref="O22:O24" si="8">ABS(H22-J22)</f>
        <v>0.21999999999999975</v>
      </c>
      <c r="P22" s="39">
        <f t="shared" ref="P22:P24" si="9">1/5*SUM(K22:O22)</f>
        <v>0.82399999999999984</v>
      </c>
    </row>
    <row r="23" spans="1:16" x14ac:dyDescent="0.25">
      <c r="A23" s="6" t="str">
        <f t="shared" ref="A23:B23" si="10">A12</f>
        <v>suspended POM</v>
      </c>
      <c r="B23" s="6">
        <f t="shared" si="10"/>
        <v>400</v>
      </c>
      <c r="D23" s="6">
        <v>17</v>
      </c>
      <c r="E23" s="6">
        <v>12.5</v>
      </c>
      <c r="F23" s="6">
        <v>15.6</v>
      </c>
      <c r="G23" s="6">
        <v>13.8</v>
      </c>
      <c r="H23" s="6">
        <v>15.9</v>
      </c>
      <c r="J23" s="6">
        <f t="shared" si="3"/>
        <v>14.960000000000003</v>
      </c>
      <c r="K23" s="6">
        <f t="shared" si="4"/>
        <v>2.0399999999999974</v>
      </c>
      <c r="L23" s="6">
        <f t="shared" si="5"/>
        <v>2.4600000000000026</v>
      </c>
      <c r="M23" s="6">
        <f t="shared" si="6"/>
        <v>0.63999999999999702</v>
      </c>
      <c r="N23" s="6">
        <f t="shared" si="7"/>
        <v>1.1600000000000019</v>
      </c>
      <c r="O23" s="6">
        <f t="shared" si="8"/>
        <v>0.93999999999999773</v>
      </c>
      <c r="P23" s="39">
        <f t="shared" si="9"/>
        <v>1.4479999999999995</v>
      </c>
    </row>
    <row r="24" spans="1:16" x14ac:dyDescent="0.25">
      <c r="A24" s="6" t="str">
        <f t="shared" ref="A24:B24" si="11">A13</f>
        <v>suspended POM</v>
      </c>
      <c r="B24" s="6">
        <f t="shared" si="11"/>
        <v>750</v>
      </c>
      <c r="D24" s="6">
        <v>17.8</v>
      </c>
      <c r="E24" s="6">
        <v>12.2</v>
      </c>
      <c r="F24" s="6">
        <v>15</v>
      </c>
      <c r="G24" s="6">
        <v>13.5</v>
      </c>
      <c r="H24" s="6">
        <v>10.3</v>
      </c>
      <c r="J24" s="6">
        <f t="shared" si="3"/>
        <v>13.76</v>
      </c>
      <c r="K24" s="6">
        <f t="shared" si="4"/>
        <v>4.0400000000000009</v>
      </c>
      <c r="L24" s="6">
        <f t="shared" si="5"/>
        <v>1.5600000000000005</v>
      </c>
      <c r="M24" s="6">
        <f t="shared" si="6"/>
        <v>1.2400000000000002</v>
      </c>
      <c r="N24" s="6">
        <f t="shared" si="7"/>
        <v>0.25999999999999979</v>
      </c>
      <c r="O24" s="6">
        <f t="shared" si="8"/>
        <v>3.4599999999999991</v>
      </c>
      <c r="P24" s="39">
        <f t="shared" si="9"/>
        <v>2.1120000000000001</v>
      </c>
    </row>
  </sheetData>
  <mergeCells count="2">
    <mergeCell ref="D7:J7"/>
    <mergeCell ref="K7:Q7"/>
  </mergeCells>
  <phoneticPr fontId="6" type="noConversion"/>
  <printOptions horizontalCentered="1" verticalCentered="1"/>
  <pageMargins left="0.25" right="0.25" top="0.75" bottom="0.75" header="0.3" footer="0.3"/>
  <pageSetup scale="77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D23" sqref="D23"/>
    </sheetView>
  </sheetViews>
  <sheetFormatPr defaultColWidth="8.85546875" defaultRowHeight="15" x14ac:dyDescent="0.25"/>
  <cols>
    <col min="1" max="1" width="15.140625" style="6" customWidth="1"/>
    <col min="2" max="2" width="5.28515625" style="6" bestFit="1" customWidth="1"/>
    <col min="3" max="3" width="9.140625" style="6" bestFit="1" customWidth="1"/>
    <col min="4" max="4" width="9.42578125" style="6" bestFit="1" customWidth="1"/>
    <col min="5" max="5" width="9.85546875" style="6" bestFit="1" customWidth="1"/>
    <col min="6" max="6" width="10.7109375" style="6" bestFit="1" customWidth="1"/>
    <col min="7" max="19" width="10.42578125" style="6" bestFit="1" customWidth="1"/>
    <col min="20" max="16384" width="8.85546875" style="6"/>
  </cols>
  <sheetData>
    <row r="1" spans="1:19" ht="15.75" x14ac:dyDescent="0.25">
      <c r="A1" s="1" t="s">
        <v>642</v>
      </c>
      <c r="B1" s="1" t="s">
        <v>643</v>
      </c>
    </row>
    <row r="2" spans="1:19" ht="15.75" x14ac:dyDescent="0.25">
      <c r="A2" s="1" t="s">
        <v>644</v>
      </c>
      <c r="B2" s="1" t="s">
        <v>645</v>
      </c>
    </row>
    <row r="3" spans="1:19" ht="15.75" x14ac:dyDescent="0.25">
      <c r="A3" s="1" t="s">
        <v>646</v>
      </c>
      <c r="B3" s="1" t="s">
        <v>647</v>
      </c>
    </row>
    <row r="4" spans="1:19" ht="15.75" x14ac:dyDescent="0.25">
      <c r="A4" s="1"/>
      <c r="B4" s="1"/>
    </row>
    <row r="5" spans="1:19" ht="18.75" x14ac:dyDescent="0.25">
      <c r="A5" s="1" t="s">
        <v>649</v>
      </c>
    </row>
    <row r="6" spans="1:19" ht="15.75" thickBo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t="15.75" x14ac:dyDescent="0.25">
      <c r="A7" s="1"/>
      <c r="B7" s="1"/>
      <c r="C7" s="1"/>
      <c r="D7" s="1"/>
      <c r="E7" s="1"/>
      <c r="F7" s="38" t="s">
        <v>639</v>
      </c>
      <c r="G7" s="38"/>
      <c r="H7" s="38"/>
      <c r="I7" s="38"/>
      <c r="J7" s="38"/>
      <c r="K7" s="38"/>
      <c r="L7" s="38"/>
      <c r="M7" s="38" t="s">
        <v>640</v>
      </c>
      <c r="N7" s="38"/>
      <c r="O7" s="38"/>
      <c r="P7" s="38"/>
      <c r="Q7" s="38"/>
      <c r="R7" s="38"/>
      <c r="S7" s="38"/>
    </row>
    <row r="8" spans="1:19" ht="15.75" x14ac:dyDescent="0.25">
      <c r="A8" s="1"/>
      <c r="B8" s="1"/>
      <c r="C8" s="8"/>
      <c r="D8" s="8"/>
      <c r="E8" s="3" t="s">
        <v>436</v>
      </c>
      <c r="F8" s="3" t="s">
        <v>17</v>
      </c>
      <c r="G8" s="3" t="s">
        <v>16</v>
      </c>
      <c r="H8" s="3" t="s">
        <v>24</v>
      </c>
      <c r="I8" s="3" t="s">
        <v>20</v>
      </c>
      <c r="J8" s="3" t="s">
        <v>22</v>
      </c>
      <c r="K8" s="3" t="s">
        <v>13</v>
      </c>
      <c r="L8" s="3" t="s">
        <v>15</v>
      </c>
      <c r="M8" s="3" t="s">
        <v>11</v>
      </c>
      <c r="N8" s="3" t="s">
        <v>19</v>
      </c>
      <c r="O8" s="3" t="s">
        <v>21</v>
      </c>
      <c r="P8" s="3" t="s">
        <v>12</v>
      </c>
      <c r="Q8" s="3" t="s">
        <v>18</v>
      </c>
      <c r="R8" s="3" t="s">
        <v>14</v>
      </c>
      <c r="S8" s="3" t="s">
        <v>23</v>
      </c>
    </row>
    <row r="9" spans="1:19" ht="19.5" thickBot="1" x14ac:dyDescent="0.3">
      <c r="A9" s="10" t="s">
        <v>3</v>
      </c>
      <c r="B9" s="10" t="s">
        <v>0</v>
      </c>
      <c r="C9" s="10" t="s">
        <v>441</v>
      </c>
      <c r="D9" s="10" t="s">
        <v>442</v>
      </c>
      <c r="E9" s="4" t="s">
        <v>613</v>
      </c>
      <c r="F9" s="4" t="s">
        <v>613</v>
      </c>
      <c r="G9" s="4" t="s">
        <v>613</v>
      </c>
      <c r="H9" s="4" t="s">
        <v>613</v>
      </c>
      <c r="I9" s="4" t="s">
        <v>613</v>
      </c>
      <c r="J9" s="4" t="s">
        <v>613</v>
      </c>
      <c r="K9" s="4" t="s">
        <v>613</v>
      </c>
      <c r="L9" s="4" t="s">
        <v>613</v>
      </c>
      <c r="M9" s="4" t="s">
        <v>613</v>
      </c>
      <c r="N9" s="4" t="s">
        <v>613</v>
      </c>
      <c r="O9" s="4" t="s">
        <v>613</v>
      </c>
      <c r="P9" s="4" t="s">
        <v>613</v>
      </c>
      <c r="Q9" s="4" t="s">
        <v>613</v>
      </c>
      <c r="R9" s="4" t="s">
        <v>613</v>
      </c>
      <c r="S9" s="4" t="s">
        <v>613</v>
      </c>
    </row>
    <row r="10" spans="1:19" ht="18" x14ac:dyDescent="0.25">
      <c r="A10" s="11" t="s">
        <v>455</v>
      </c>
      <c r="B10" s="11" t="s">
        <v>1</v>
      </c>
      <c r="C10" s="12" t="s">
        <v>437</v>
      </c>
      <c r="D10" s="12" t="s">
        <v>588</v>
      </c>
      <c r="E10" s="6">
        <v>-19.100000000000001</v>
      </c>
      <c r="F10" s="14" t="s">
        <v>609</v>
      </c>
      <c r="G10" s="5" t="s">
        <v>461</v>
      </c>
      <c r="H10" s="5" t="s">
        <v>467</v>
      </c>
      <c r="I10" s="5" t="s">
        <v>463</v>
      </c>
      <c r="J10" s="5" t="s">
        <v>465</v>
      </c>
      <c r="K10" s="5" t="s">
        <v>458</v>
      </c>
      <c r="L10" s="5" t="s">
        <v>460</v>
      </c>
      <c r="M10" s="5" t="s">
        <v>456</v>
      </c>
      <c r="N10" s="5" t="s">
        <v>462</v>
      </c>
      <c r="O10" s="5" t="s">
        <v>464</v>
      </c>
      <c r="P10" s="5" t="s">
        <v>457</v>
      </c>
      <c r="Q10" s="14" t="s">
        <v>533</v>
      </c>
      <c r="R10" s="5" t="s">
        <v>459</v>
      </c>
      <c r="S10" s="5" t="s">
        <v>466</v>
      </c>
    </row>
    <row r="11" spans="1:19" x14ac:dyDescent="0.25">
      <c r="A11" s="11" t="s">
        <v>455</v>
      </c>
      <c r="B11" s="11" t="s">
        <v>1</v>
      </c>
      <c r="C11" s="12" t="s">
        <v>438</v>
      </c>
      <c r="D11" s="12" t="s">
        <v>588</v>
      </c>
      <c r="E11" s="6">
        <v>-18.7</v>
      </c>
      <c r="F11" s="5" t="s">
        <v>471</v>
      </c>
      <c r="G11" s="5" t="s">
        <v>470</v>
      </c>
      <c r="H11" s="5" t="s">
        <v>476</v>
      </c>
      <c r="I11" s="14" t="s">
        <v>525</v>
      </c>
      <c r="J11" s="5" t="s">
        <v>474</v>
      </c>
      <c r="K11" s="5" t="s">
        <v>468</v>
      </c>
      <c r="L11" s="5" t="s">
        <v>469</v>
      </c>
      <c r="M11" s="14" t="s">
        <v>527</v>
      </c>
      <c r="N11" s="14" t="s">
        <v>528</v>
      </c>
      <c r="O11" s="5" t="s">
        <v>473</v>
      </c>
      <c r="P11" s="14" t="s">
        <v>530</v>
      </c>
      <c r="Q11" s="5" t="s">
        <v>472</v>
      </c>
      <c r="R11" s="14" t="s">
        <v>534</v>
      </c>
      <c r="S11" s="5" t="s">
        <v>475</v>
      </c>
    </row>
    <row r="12" spans="1:19" x14ac:dyDescent="0.25">
      <c r="A12" s="11" t="s">
        <v>455</v>
      </c>
      <c r="B12" s="11" t="s">
        <v>1</v>
      </c>
      <c r="C12" s="12" t="s">
        <v>438</v>
      </c>
      <c r="D12" s="12" t="s">
        <v>589</v>
      </c>
      <c r="E12" s="25">
        <v>-19.8</v>
      </c>
      <c r="F12" s="5" t="s">
        <v>482</v>
      </c>
      <c r="G12" s="5" t="s">
        <v>481</v>
      </c>
      <c r="H12" s="5" t="s">
        <v>487</v>
      </c>
      <c r="I12" s="5" t="s">
        <v>484</v>
      </c>
      <c r="J12" s="5" t="s">
        <v>486</v>
      </c>
      <c r="K12" s="5" t="s">
        <v>478</v>
      </c>
      <c r="L12" s="5" t="s">
        <v>480</v>
      </c>
      <c r="M12" s="5" t="s">
        <v>477</v>
      </c>
      <c r="N12" s="5" t="s">
        <v>483</v>
      </c>
      <c r="O12" s="5" t="s">
        <v>485</v>
      </c>
      <c r="P12" s="14" t="s">
        <v>531</v>
      </c>
      <c r="Q12" s="5" t="s">
        <v>224</v>
      </c>
      <c r="R12" s="5" t="s">
        <v>479</v>
      </c>
      <c r="S12" s="14" t="s">
        <v>535</v>
      </c>
    </row>
    <row r="13" spans="1:19" x14ac:dyDescent="0.25">
      <c r="A13" s="11" t="s">
        <v>455</v>
      </c>
      <c r="B13" s="11" t="s">
        <v>1</v>
      </c>
      <c r="C13" s="12" t="s">
        <v>438</v>
      </c>
      <c r="D13" s="12" t="s">
        <v>590</v>
      </c>
      <c r="E13" s="25">
        <v>-20.2</v>
      </c>
      <c r="F13" s="5" t="s">
        <v>493</v>
      </c>
      <c r="G13" s="5" t="s">
        <v>492</v>
      </c>
      <c r="H13" s="5" t="s">
        <v>497</v>
      </c>
      <c r="I13" s="14" t="s">
        <v>526</v>
      </c>
      <c r="J13" s="5" t="s">
        <v>495</v>
      </c>
      <c r="K13" s="5" t="s">
        <v>489</v>
      </c>
      <c r="L13" s="5" t="s">
        <v>491</v>
      </c>
      <c r="M13" s="5" t="s">
        <v>488</v>
      </c>
      <c r="N13" s="14" t="s">
        <v>529</v>
      </c>
      <c r="O13" s="5" t="s">
        <v>472</v>
      </c>
      <c r="P13" s="14" t="s">
        <v>532</v>
      </c>
      <c r="Q13" s="5" t="s">
        <v>494</v>
      </c>
      <c r="R13" s="5" t="s">
        <v>490</v>
      </c>
      <c r="S13" s="5" t="s">
        <v>496</v>
      </c>
    </row>
    <row r="14" spans="1:19" x14ac:dyDescent="0.25">
      <c r="A14" s="11" t="s">
        <v>455</v>
      </c>
      <c r="B14" s="11" t="s">
        <v>1</v>
      </c>
      <c r="C14" s="12" t="s">
        <v>440</v>
      </c>
      <c r="D14" s="12" t="s">
        <v>588</v>
      </c>
      <c r="E14" s="6">
        <v>-18.5</v>
      </c>
      <c r="F14" s="14" t="s">
        <v>523</v>
      </c>
      <c r="G14" s="5" t="s">
        <v>502</v>
      </c>
      <c r="H14" s="5" t="s">
        <v>509</v>
      </c>
      <c r="I14" s="5" t="s">
        <v>505</v>
      </c>
      <c r="J14" s="5" t="s">
        <v>507</v>
      </c>
      <c r="K14" s="5" t="s">
        <v>499</v>
      </c>
      <c r="L14" s="5" t="s">
        <v>501</v>
      </c>
      <c r="M14" s="5" t="s">
        <v>498</v>
      </c>
      <c r="N14" s="5" t="s">
        <v>504</v>
      </c>
      <c r="O14" s="5" t="s">
        <v>506</v>
      </c>
      <c r="P14" s="5" t="s">
        <v>342</v>
      </c>
      <c r="Q14" s="5" t="s">
        <v>503</v>
      </c>
      <c r="R14" s="5" t="s">
        <v>500</v>
      </c>
      <c r="S14" s="5" t="s">
        <v>508</v>
      </c>
    </row>
    <row r="15" spans="1:19" x14ac:dyDescent="0.25">
      <c r="A15" s="26" t="s">
        <v>455</v>
      </c>
      <c r="B15" s="26" t="s">
        <v>2</v>
      </c>
      <c r="C15" s="16" t="s">
        <v>438</v>
      </c>
      <c r="D15" s="12" t="s">
        <v>588</v>
      </c>
      <c r="E15" s="6">
        <v>-19.2</v>
      </c>
      <c r="F15" s="14" t="s">
        <v>614</v>
      </c>
      <c r="G15" s="5" t="s">
        <v>615</v>
      </c>
      <c r="H15" s="5" t="s">
        <v>616</v>
      </c>
      <c r="I15" s="5" t="s">
        <v>617</v>
      </c>
      <c r="J15" s="5" t="s">
        <v>618</v>
      </c>
      <c r="K15" s="14" t="s">
        <v>620</v>
      </c>
      <c r="L15" s="5" t="s">
        <v>619</v>
      </c>
      <c r="M15" s="5" t="s">
        <v>628</v>
      </c>
      <c r="N15" s="5" t="s">
        <v>629</v>
      </c>
      <c r="O15" s="5" t="s">
        <v>630</v>
      </c>
      <c r="P15" s="14" t="s">
        <v>620</v>
      </c>
      <c r="Q15" s="5" t="s">
        <v>631</v>
      </c>
      <c r="R15" s="5" t="s">
        <v>632</v>
      </c>
      <c r="S15" s="5" t="s">
        <v>543</v>
      </c>
    </row>
    <row r="16" spans="1:19" x14ac:dyDescent="0.25">
      <c r="A16" s="26" t="s">
        <v>455</v>
      </c>
      <c r="B16" s="26" t="s">
        <v>2</v>
      </c>
      <c r="C16" s="16" t="s">
        <v>438</v>
      </c>
      <c r="D16" s="16" t="s">
        <v>589</v>
      </c>
      <c r="E16" s="27">
        <v>-20</v>
      </c>
      <c r="F16" s="28" t="s">
        <v>524</v>
      </c>
      <c r="G16" s="29" t="s">
        <v>515</v>
      </c>
      <c r="H16" s="29" t="s">
        <v>522</v>
      </c>
      <c r="I16" s="29" t="s">
        <v>518</v>
      </c>
      <c r="J16" s="29" t="s">
        <v>520</v>
      </c>
      <c r="K16" s="29" t="s">
        <v>512</v>
      </c>
      <c r="L16" s="29" t="s">
        <v>514</v>
      </c>
      <c r="M16" s="29" t="s">
        <v>510</v>
      </c>
      <c r="N16" s="29" t="s">
        <v>517</v>
      </c>
      <c r="O16" s="29" t="s">
        <v>519</v>
      </c>
      <c r="P16" s="29" t="s">
        <v>511</v>
      </c>
      <c r="Q16" s="29" t="s">
        <v>516</v>
      </c>
      <c r="R16" s="29" t="s">
        <v>513</v>
      </c>
      <c r="S16" s="29" t="s">
        <v>521</v>
      </c>
    </row>
    <row r="17" spans="1:19" x14ac:dyDescent="0.25">
      <c r="A17" s="30" t="s">
        <v>455</v>
      </c>
      <c r="B17" s="30" t="s">
        <v>2</v>
      </c>
      <c r="C17" s="31" t="s">
        <v>438</v>
      </c>
      <c r="D17" s="31" t="s">
        <v>590</v>
      </c>
      <c r="E17" s="32">
        <v>-19.399999999999999</v>
      </c>
      <c r="F17" s="33" t="s">
        <v>621</v>
      </c>
      <c r="G17" s="34" t="s">
        <v>622</v>
      </c>
      <c r="H17" s="34" t="s">
        <v>623</v>
      </c>
      <c r="I17" s="34" t="s">
        <v>624</v>
      </c>
      <c r="J17" s="34" t="s">
        <v>625</v>
      </c>
      <c r="K17" s="34" t="s">
        <v>626</v>
      </c>
      <c r="L17" s="34" t="s">
        <v>627</v>
      </c>
      <c r="M17" s="34" t="s">
        <v>633</v>
      </c>
      <c r="N17" s="34" t="s">
        <v>634</v>
      </c>
      <c r="O17" s="33" t="s">
        <v>637</v>
      </c>
      <c r="P17" s="34" t="s">
        <v>537</v>
      </c>
      <c r="Q17" s="34" t="s">
        <v>635</v>
      </c>
      <c r="R17" s="33" t="s">
        <v>638</v>
      </c>
      <c r="S17" s="34" t="s">
        <v>636</v>
      </c>
    </row>
    <row r="18" spans="1:19" ht="18" x14ac:dyDescent="0.25">
      <c r="A18" s="26" t="s">
        <v>434</v>
      </c>
      <c r="B18" s="26" t="s">
        <v>610</v>
      </c>
      <c r="C18" s="16" t="s">
        <v>4</v>
      </c>
      <c r="D18" s="26">
        <v>25</v>
      </c>
      <c r="E18" s="25">
        <v>-21</v>
      </c>
      <c r="F18" s="12" t="s">
        <v>540</v>
      </c>
      <c r="G18" s="12" t="s">
        <v>508</v>
      </c>
      <c r="H18" s="12" t="s">
        <v>546</v>
      </c>
      <c r="I18" s="12" t="s">
        <v>543</v>
      </c>
      <c r="J18" s="12" t="s">
        <v>545</v>
      </c>
      <c r="K18" s="12" t="s">
        <v>538</v>
      </c>
      <c r="L18" s="12" t="s">
        <v>539</v>
      </c>
      <c r="M18" s="12" t="s">
        <v>536</v>
      </c>
      <c r="N18" s="12" t="s">
        <v>542</v>
      </c>
      <c r="O18" s="12" t="s">
        <v>544</v>
      </c>
      <c r="P18" s="12" t="s">
        <v>537</v>
      </c>
      <c r="Q18" s="12" t="s">
        <v>541</v>
      </c>
      <c r="R18" s="35" t="s">
        <v>586</v>
      </c>
      <c r="S18" s="35" t="s">
        <v>587</v>
      </c>
    </row>
    <row r="19" spans="1:19" x14ac:dyDescent="0.25">
      <c r="A19" s="26" t="s">
        <v>434</v>
      </c>
      <c r="B19" s="26" t="s">
        <v>4</v>
      </c>
      <c r="C19" s="16" t="s">
        <v>4</v>
      </c>
      <c r="D19" s="26">
        <v>75</v>
      </c>
      <c r="E19" s="25">
        <v>-21.5</v>
      </c>
      <c r="F19" s="12" t="s">
        <v>553</v>
      </c>
      <c r="G19" s="12" t="s">
        <v>552</v>
      </c>
      <c r="H19" s="12" t="s">
        <v>559</v>
      </c>
      <c r="I19" s="12" t="s">
        <v>555</v>
      </c>
      <c r="J19" s="12" t="s">
        <v>557</v>
      </c>
      <c r="K19" s="12" t="s">
        <v>549</v>
      </c>
      <c r="L19" s="12" t="s">
        <v>551</v>
      </c>
      <c r="M19" s="12" t="s">
        <v>547</v>
      </c>
      <c r="N19" s="12" t="s">
        <v>536</v>
      </c>
      <c r="O19" s="12" t="s">
        <v>556</v>
      </c>
      <c r="P19" s="12" t="s">
        <v>548</v>
      </c>
      <c r="Q19" s="12" t="s">
        <v>554</v>
      </c>
      <c r="R19" s="12" t="s">
        <v>550</v>
      </c>
      <c r="S19" s="12" t="s">
        <v>558</v>
      </c>
    </row>
    <row r="20" spans="1:19" ht="18" x14ac:dyDescent="0.25">
      <c r="A20" s="26" t="s">
        <v>434</v>
      </c>
      <c r="B20" s="26" t="s">
        <v>4</v>
      </c>
      <c r="C20" s="16" t="s">
        <v>4</v>
      </c>
      <c r="D20" s="26">
        <v>400</v>
      </c>
      <c r="E20" s="25">
        <v>-21.233333333333331</v>
      </c>
      <c r="F20" s="12" t="s">
        <v>566</v>
      </c>
      <c r="G20" s="12" t="s">
        <v>565</v>
      </c>
      <c r="H20" s="12" t="s">
        <v>482</v>
      </c>
      <c r="I20" s="35" t="s">
        <v>584</v>
      </c>
      <c r="J20" s="12" t="s">
        <v>570</v>
      </c>
      <c r="K20" s="12" t="s">
        <v>562</v>
      </c>
      <c r="L20" s="12" t="s">
        <v>564</v>
      </c>
      <c r="M20" s="12" t="s">
        <v>560</v>
      </c>
      <c r="N20" s="12" t="s">
        <v>568</v>
      </c>
      <c r="O20" s="12" t="s">
        <v>569</v>
      </c>
      <c r="P20" s="12" t="s">
        <v>561</v>
      </c>
      <c r="Q20" s="12" t="s">
        <v>567</v>
      </c>
      <c r="R20" s="12" t="s">
        <v>563</v>
      </c>
      <c r="S20" s="12" t="s">
        <v>611</v>
      </c>
    </row>
    <row r="21" spans="1:19" ht="15.75" thickBot="1" x14ac:dyDescent="0.3">
      <c r="A21" s="17" t="s">
        <v>434</v>
      </c>
      <c r="B21" s="17" t="s">
        <v>4</v>
      </c>
      <c r="C21" s="18" t="s">
        <v>4</v>
      </c>
      <c r="D21" s="17">
        <v>750</v>
      </c>
      <c r="E21" s="36">
        <v>-21.95</v>
      </c>
      <c r="F21" s="37" t="s">
        <v>583</v>
      </c>
      <c r="G21" s="18" t="s">
        <v>576</v>
      </c>
      <c r="H21" s="18" t="s">
        <v>582</v>
      </c>
      <c r="I21" s="37" t="s">
        <v>585</v>
      </c>
      <c r="J21" s="18" t="s">
        <v>580</v>
      </c>
      <c r="K21" s="18" t="s">
        <v>573</v>
      </c>
      <c r="L21" s="18" t="s">
        <v>575</v>
      </c>
      <c r="M21" s="18" t="s">
        <v>571</v>
      </c>
      <c r="N21" s="18" t="s">
        <v>578</v>
      </c>
      <c r="O21" s="18" t="s">
        <v>579</v>
      </c>
      <c r="P21" s="18" t="s">
        <v>572</v>
      </c>
      <c r="Q21" s="18" t="s">
        <v>577</v>
      </c>
      <c r="R21" s="18" t="s">
        <v>574</v>
      </c>
      <c r="S21" s="18" t="s">
        <v>581</v>
      </c>
    </row>
    <row r="22" spans="1:19" ht="16.5" x14ac:dyDescent="0.25">
      <c r="A22" s="22" t="s">
        <v>597</v>
      </c>
      <c r="B22" s="26"/>
      <c r="C22" s="16"/>
      <c r="D22" s="26"/>
      <c r="E22" s="27"/>
      <c r="F22" s="28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</row>
    <row r="23" spans="1:19" ht="16.5" x14ac:dyDescent="0.25">
      <c r="A23" s="22" t="s">
        <v>612</v>
      </c>
    </row>
    <row r="24" spans="1:19" x14ac:dyDescent="0.25">
      <c r="A24" s="22"/>
    </row>
  </sheetData>
  <mergeCells count="2">
    <mergeCell ref="F7:L7"/>
    <mergeCell ref="M7:S7"/>
  </mergeCells>
  <phoneticPr fontId="6" type="noConversion"/>
  <pageMargins left="0.25" right="0.25" top="0.75" bottom="0.75" header="0.3" footer="0.3"/>
  <pageSetup orientation="landscape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Table 1</vt:lpstr>
      <vt:lpstr>Table 2</vt:lpstr>
      <vt:lpstr>Table 3</vt:lpstr>
      <vt:lpstr>'Table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Brian N. Popp</cp:lastModifiedBy>
  <cp:lastPrinted>2014-11-17T20:05:48Z</cp:lastPrinted>
  <dcterms:created xsi:type="dcterms:W3CDTF">2012-10-22T20:42:02Z</dcterms:created>
  <dcterms:modified xsi:type="dcterms:W3CDTF">2018-06-28T18:32:46Z</dcterms:modified>
</cp:coreProperties>
</file>