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 N. Popp\Documents\Manuscripts\Wall Coral CSIA\AA CSIA 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P19" i="1"/>
  <c r="Q19" i="1"/>
  <c r="M19" i="1"/>
  <c r="N28" i="1"/>
  <c r="M28" i="1"/>
  <c r="N27" i="1"/>
  <c r="M27" i="1"/>
  <c r="N25" i="1"/>
  <c r="M25" i="1"/>
  <c r="N24" i="1"/>
  <c r="M24" i="1"/>
  <c r="N22" i="1"/>
  <c r="M22" i="1"/>
  <c r="N21" i="1"/>
  <c r="M21" i="1"/>
  <c r="N5" i="1"/>
  <c r="N6" i="1"/>
  <c r="N7" i="1"/>
  <c r="N8" i="1"/>
  <c r="N9" i="1"/>
  <c r="N10" i="1"/>
  <c r="N11" i="1"/>
  <c r="N12" i="1"/>
  <c r="N13" i="1"/>
  <c r="N14" i="1"/>
  <c r="N15" i="1"/>
  <c r="N16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4" i="1"/>
  <c r="U13" i="1"/>
  <c r="V13" i="1"/>
  <c r="W13" i="1"/>
  <c r="X13" i="1"/>
  <c r="Q13" i="1"/>
  <c r="U15" i="1"/>
  <c r="V15" i="1"/>
  <c r="W15" i="1"/>
  <c r="X15" i="1"/>
  <c r="Q15" i="1"/>
  <c r="Q27" i="1"/>
  <c r="U14" i="1"/>
  <c r="V14" i="1"/>
  <c r="W14" i="1"/>
  <c r="X14" i="1"/>
  <c r="Q14" i="1"/>
  <c r="U16" i="1"/>
  <c r="V16" i="1"/>
  <c r="W16" i="1"/>
  <c r="X16" i="1"/>
  <c r="Q16" i="1"/>
  <c r="Q28" i="1"/>
  <c r="P14" i="1"/>
  <c r="P16" i="1"/>
  <c r="P28" i="1"/>
  <c r="P13" i="1"/>
  <c r="P15" i="1"/>
  <c r="P27" i="1"/>
  <c r="U9" i="1"/>
  <c r="V9" i="1"/>
  <c r="W9" i="1"/>
  <c r="X9" i="1"/>
  <c r="Q9" i="1"/>
  <c r="U11" i="1"/>
  <c r="V11" i="1"/>
  <c r="W11" i="1"/>
  <c r="X11" i="1"/>
  <c r="Q11" i="1"/>
  <c r="Q24" i="1"/>
  <c r="U10" i="1"/>
  <c r="V10" i="1"/>
  <c r="W10" i="1"/>
  <c r="X10" i="1"/>
  <c r="Q10" i="1"/>
  <c r="U12" i="1"/>
  <c r="V12" i="1"/>
  <c r="W12" i="1"/>
  <c r="X12" i="1"/>
  <c r="Q12" i="1"/>
  <c r="Q25" i="1"/>
  <c r="P10" i="1"/>
  <c r="P12" i="1"/>
  <c r="P25" i="1"/>
  <c r="P9" i="1"/>
  <c r="P11" i="1"/>
  <c r="P24" i="1"/>
  <c r="U6" i="1"/>
  <c r="V6" i="1"/>
  <c r="W6" i="1"/>
  <c r="X6" i="1"/>
  <c r="Q6" i="1"/>
  <c r="U8" i="1"/>
  <c r="V8" i="1"/>
  <c r="W8" i="1"/>
  <c r="X8" i="1"/>
  <c r="Q8" i="1"/>
  <c r="Q22" i="1"/>
  <c r="P6" i="1"/>
  <c r="P8" i="1"/>
  <c r="P22" i="1"/>
  <c r="U5" i="1"/>
  <c r="V5" i="1"/>
  <c r="W5" i="1"/>
  <c r="X5" i="1"/>
  <c r="Q5" i="1"/>
  <c r="U7" i="1"/>
  <c r="V7" i="1"/>
  <c r="W7" i="1"/>
  <c r="X7" i="1"/>
  <c r="Q7" i="1"/>
  <c r="Q21" i="1"/>
  <c r="P5" i="1"/>
  <c r="P7" i="1"/>
  <c r="P21" i="1"/>
  <c r="W4" i="1"/>
  <c r="V4" i="1"/>
  <c r="U4" i="1"/>
  <c r="X4" i="1"/>
  <c r="Q4" i="1"/>
  <c r="P4" i="1"/>
</calcChain>
</file>

<file path=xl/sharedStrings.xml><?xml version="1.0" encoding="utf-8"?>
<sst xmlns="http://schemas.openxmlformats.org/spreadsheetml/2006/main" count="117" uniqueCount="60">
  <si>
    <t>Species</t>
  </si>
  <si>
    <t>Treat.Int</t>
  </si>
  <si>
    <t>Fraction</t>
  </si>
  <si>
    <t>Sample.ID</t>
  </si>
  <si>
    <t>plankton</t>
  </si>
  <si>
    <t>plank</t>
  </si>
  <si>
    <t>PLANK</t>
  </si>
  <si>
    <t>M capitata</t>
  </si>
  <si>
    <t>L-NF</t>
  </si>
  <si>
    <t>host</t>
  </si>
  <si>
    <t>T5A-HOST</t>
  </si>
  <si>
    <t>symb</t>
  </si>
  <si>
    <t>T5A-SYMB</t>
  </si>
  <si>
    <t>T5B-HOST</t>
  </si>
  <si>
    <t>T5B-SYMB</t>
  </si>
  <si>
    <t>L-F</t>
  </si>
  <si>
    <t>T6A-HOST</t>
  </si>
  <si>
    <t>T6A-SYMB</t>
  </si>
  <si>
    <t>T6B-HOST</t>
  </si>
  <si>
    <t>T6B-SYMB</t>
  </si>
  <si>
    <t>D-F</t>
  </si>
  <si>
    <t>T8A-HOST</t>
  </si>
  <si>
    <t>T8A-SYMB</t>
  </si>
  <si>
    <t>T8B-HOST</t>
  </si>
  <si>
    <t>T8B-SYMB</t>
  </si>
  <si>
    <t>SD glx</t>
  </si>
  <si>
    <t>d15N glx</t>
  </si>
  <si>
    <t>d15N phe</t>
  </si>
  <si>
    <t>SD phe</t>
  </si>
  <si>
    <t>Sample</t>
  </si>
  <si>
    <t>B1V1</t>
  </si>
  <si>
    <t>B1V2</t>
  </si>
  <si>
    <t>B1V3</t>
  </si>
  <si>
    <t>B1V4</t>
  </si>
  <si>
    <t>B1V6</t>
  </si>
  <si>
    <t>B1V5</t>
  </si>
  <si>
    <t>B2V1</t>
  </si>
  <si>
    <t>B2V2</t>
  </si>
  <si>
    <t>B2V3</t>
  </si>
  <si>
    <t>B1V7 redo</t>
  </si>
  <si>
    <t>B2V4</t>
  </si>
  <si>
    <t>B2V6</t>
  </si>
  <si>
    <t>B2V5 redo</t>
  </si>
  <si>
    <t>TP(glx-phe)</t>
  </si>
  <si>
    <t>TP error propagation</t>
  </si>
  <si>
    <t>Term1</t>
  </si>
  <si>
    <t>Term2</t>
  </si>
  <si>
    <t>Term3</t>
  </si>
  <si>
    <t>Term4</t>
  </si>
  <si>
    <t>TDF</t>
  </si>
  <si>
    <t>Sd</t>
  </si>
  <si>
    <t>Beta</t>
  </si>
  <si>
    <t>SD</t>
  </si>
  <si>
    <t>Propagated</t>
  </si>
  <si>
    <t>Average</t>
  </si>
  <si>
    <t>d15N lys</t>
  </si>
  <si>
    <t>SD lys</t>
  </si>
  <si>
    <t>d15N</t>
  </si>
  <si>
    <t>Source Ave</t>
  </si>
  <si>
    <t>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</si>
</sst>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O28" sqref="O28"/>
    </sheetView>
  </sheetViews>
  <sheetFormatPr defaultRowHeight="15" x14ac:dyDescent="0.25"/>
  <cols>
    <col min="2" max="2" width="10.140625" bestFit="1" customWidth="1"/>
    <col min="3" max="3" width="8.5703125" bestFit="1" customWidth="1"/>
    <col min="4" max="4" width="8.140625" bestFit="1" customWidth="1"/>
    <col min="5" max="5" width="10" bestFit="1" customWidth="1"/>
    <col min="6" max="6" width="10" customWidth="1"/>
    <col min="7" max="12" width="9.140625" style="2"/>
    <col min="13" max="13" width="10" style="2" bestFit="1" customWidth="1"/>
    <col min="14" max="14" width="11.140625" style="2" bestFit="1" customWidth="1"/>
    <col min="16" max="16" width="11.28515625" bestFit="1" customWidth="1"/>
    <col min="17" max="17" width="11.140625" bestFit="1" customWidth="1"/>
  </cols>
  <sheetData>
    <row r="1" spans="1:28" x14ac:dyDescent="0.25">
      <c r="M1" s="2" t="s">
        <v>58</v>
      </c>
      <c r="N1" s="2" t="s">
        <v>53</v>
      </c>
      <c r="Q1" t="s">
        <v>53</v>
      </c>
      <c r="U1" s="3"/>
      <c r="V1" s="3" t="s">
        <v>44</v>
      </c>
      <c r="W1" s="4"/>
      <c r="X1" s="4"/>
      <c r="Y1" s="4"/>
      <c r="Z1" s="4"/>
      <c r="AA1" s="4"/>
      <c r="AB1" s="4"/>
    </row>
    <row r="2" spans="1:28" x14ac:dyDescent="0.25">
      <c r="B2" t="s">
        <v>0</v>
      </c>
      <c r="C2" t="s">
        <v>1</v>
      </c>
      <c r="D2" t="s">
        <v>2</v>
      </c>
      <c r="E2" t="s">
        <v>3</v>
      </c>
      <c r="F2" t="s">
        <v>29</v>
      </c>
      <c r="G2" s="2" t="s">
        <v>26</v>
      </c>
      <c r="H2" s="2" t="s">
        <v>25</v>
      </c>
      <c r="I2" s="2" t="s">
        <v>27</v>
      </c>
      <c r="J2" s="2" t="s">
        <v>28</v>
      </c>
      <c r="K2" s="2" t="s">
        <v>55</v>
      </c>
      <c r="L2" s="2" t="s">
        <v>56</v>
      </c>
      <c r="M2" s="2" t="s">
        <v>57</v>
      </c>
      <c r="N2" s="2" t="s">
        <v>52</v>
      </c>
      <c r="P2" s="2" t="s">
        <v>43</v>
      </c>
      <c r="Q2" s="2" t="s">
        <v>52</v>
      </c>
      <c r="U2" s="5" t="s">
        <v>45</v>
      </c>
      <c r="V2" s="5" t="s">
        <v>46</v>
      </c>
      <c r="W2" s="6" t="s">
        <v>47</v>
      </c>
      <c r="X2" s="6" t="s">
        <v>48</v>
      </c>
      <c r="Y2" s="6" t="s">
        <v>49</v>
      </c>
      <c r="Z2" s="6" t="s">
        <v>50</v>
      </c>
      <c r="AA2" s="6" t="s">
        <v>51</v>
      </c>
      <c r="AB2" s="6" t="s">
        <v>52</v>
      </c>
    </row>
    <row r="3" spans="1:28" x14ac:dyDescent="0.25">
      <c r="U3" s="3"/>
      <c r="V3" s="3"/>
      <c r="W3" s="4"/>
      <c r="X3" s="4"/>
      <c r="Y3" s="4"/>
      <c r="Z3" s="4"/>
      <c r="AA3" s="4"/>
      <c r="AB3" s="4"/>
    </row>
    <row r="4" spans="1:28" x14ac:dyDescent="0.25">
      <c r="A4">
        <v>1</v>
      </c>
      <c r="B4" t="s">
        <v>4</v>
      </c>
      <c r="C4" t="s">
        <v>5</v>
      </c>
      <c r="D4" t="s">
        <v>5</v>
      </c>
      <c r="E4" t="s">
        <v>6</v>
      </c>
      <c r="F4" t="s">
        <v>35</v>
      </c>
      <c r="G4" s="2">
        <v>11.552222475288504</v>
      </c>
      <c r="H4" s="2">
        <v>0.21490385703579101</v>
      </c>
      <c r="I4" s="2">
        <v>0.56987497833479839</v>
      </c>
      <c r="J4" s="2">
        <v>0.40915574403245403</v>
      </c>
      <c r="K4" s="2">
        <v>3.8389987216409129</v>
      </c>
      <c r="L4" s="2">
        <v>0.5095821861964791</v>
      </c>
      <c r="M4" s="2">
        <f>AVERAGE(I4,K4)</f>
        <v>2.2044368499878555</v>
      </c>
      <c r="N4" s="2">
        <f>SQRT(J4^2+L4^2)</f>
        <v>0.65351543773925813</v>
      </c>
      <c r="P4" s="2">
        <f>((G4-I4-3.4)/7.6)+1</f>
        <v>1.9976773022307506</v>
      </c>
      <c r="Q4" s="2">
        <f>SQRT(U4+V4+W4+X4)</f>
        <v>0.2195537690658827</v>
      </c>
      <c r="U4" s="3">
        <f>((1/Y4)^2)*H4^2</f>
        <v>7.9957873561045179E-4</v>
      </c>
      <c r="V4" s="3">
        <f>((-1/Y4)^2)*J4^2</f>
        <v>2.8983452713772684E-3</v>
      </c>
      <c r="W4" s="3">
        <f>((1/Y4)^2)*AB4^2</f>
        <v>1.7313019390581715E-2</v>
      </c>
      <c r="X4" s="3">
        <f>(((-1/Y4^2)*(G4-H4+AA4)))^2*Z4^2</f>
        <v>2.719291411346552E-2</v>
      </c>
      <c r="Y4" s="3">
        <v>7.6</v>
      </c>
      <c r="Z4" s="3">
        <v>1.2</v>
      </c>
      <c r="AA4" s="3">
        <v>-3.4</v>
      </c>
      <c r="AB4" s="3">
        <v>1</v>
      </c>
    </row>
    <row r="5" spans="1:28" x14ac:dyDescent="0.25">
      <c r="A5">
        <v>2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39</v>
      </c>
      <c r="G5" s="2">
        <v>5.9536915209439556</v>
      </c>
      <c r="H5" s="2">
        <v>0.36424203315820186</v>
      </c>
      <c r="I5" s="2">
        <v>1.2066225411955176</v>
      </c>
      <c r="J5" s="2">
        <v>0.41343005400307886</v>
      </c>
      <c r="K5" s="2">
        <v>2.8275328531702559</v>
      </c>
      <c r="L5" s="2">
        <v>0.35626611530620617</v>
      </c>
      <c r="M5" s="2">
        <f t="shared" ref="M5:M16" si="0">AVERAGE(I5,K5)</f>
        <v>2.017077697182887</v>
      </c>
      <c r="N5" s="2">
        <f t="shared" ref="N5:N16" si="1">SQRT(J5^2+L5^2)</f>
        <v>0.54575631418093895</v>
      </c>
      <c r="P5" s="2">
        <f>((G5-I5-3.4)/7.6)+1</f>
        <v>1.1772459183879525</v>
      </c>
      <c r="Q5" s="2">
        <f t="shared" ref="Q5:Q16" si="2">SQRT(U5+V5+W5+X5)</f>
        <v>0.15696584893726592</v>
      </c>
      <c r="U5" s="3">
        <f>((1/Y5)^2)*H5^2</f>
        <v>2.2969573877981405E-3</v>
      </c>
      <c r="V5" s="3">
        <f>((-1/Y5)^2)*J5^2</f>
        <v>2.9592176169146241E-3</v>
      </c>
      <c r="W5" s="3">
        <f t="shared" ref="W5:W16" si="3">((1/Y5)^2)*AB5^2</f>
        <v>1.7313019390581715E-2</v>
      </c>
      <c r="X5" s="3">
        <f>(((-1/Y5^2)*(G5-H5+AA5)))^2*Z5^2</f>
        <v>2.0690833373021096E-3</v>
      </c>
      <c r="Y5" s="3">
        <v>7.6</v>
      </c>
      <c r="Z5" s="3">
        <v>1.2</v>
      </c>
      <c r="AA5" s="3">
        <v>-3.4</v>
      </c>
      <c r="AB5" s="3">
        <v>1</v>
      </c>
    </row>
    <row r="6" spans="1:28" x14ac:dyDescent="0.25">
      <c r="A6">
        <v>3</v>
      </c>
      <c r="B6" s="1" t="s">
        <v>7</v>
      </c>
      <c r="C6" s="1" t="s">
        <v>8</v>
      </c>
      <c r="D6" s="1" t="s">
        <v>11</v>
      </c>
      <c r="E6" s="1" t="s">
        <v>12</v>
      </c>
      <c r="F6" s="1" t="s">
        <v>33</v>
      </c>
      <c r="G6" s="2">
        <v>5.4267511772827026</v>
      </c>
      <c r="H6" s="2">
        <v>0.29666275866696362</v>
      </c>
      <c r="I6" s="2">
        <v>2.3384388095358255</v>
      </c>
      <c r="J6" s="2">
        <v>0.38368604831146647</v>
      </c>
      <c r="K6" s="2">
        <v>2.0026284872795874</v>
      </c>
      <c r="L6" s="2">
        <v>0.45218142366882003</v>
      </c>
      <c r="M6" s="2">
        <f t="shared" si="0"/>
        <v>2.1705336484077065</v>
      </c>
      <c r="N6" s="2">
        <f t="shared" si="1"/>
        <v>0.59302868697899425</v>
      </c>
      <c r="P6" s="2">
        <f>((G6-I6-3.4)/7.6)+1</f>
        <v>0.95898846944037852</v>
      </c>
      <c r="Q6" s="2">
        <f t="shared" si="2"/>
        <v>0.15059017316854043</v>
      </c>
      <c r="U6" s="3">
        <f>((1/Y6)^2)*H6^2</f>
        <v>1.5236979290147697E-3</v>
      </c>
      <c r="V6" s="3">
        <f>((-1/Y6)^2)*J6^2</f>
        <v>2.5487358668432993E-3</v>
      </c>
      <c r="W6" s="3">
        <f t="shared" si="3"/>
        <v>1.7313019390581715E-2</v>
      </c>
      <c r="X6" s="3">
        <f>(((-1/Y6^2)*(G6-H6+AA6)))^2*Z6^2</f>
        <v>1.2919470684912059E-3</v>
      </c>
      <c r="Y6" s="3">
        <v>7.6</v>
      </c>
      <c r="Z6" s="3">
        <v>1.2</v>
      </c>
      <c r="AA6" s="3">
        <v>-3.4</v>
      </c>
      <c r="AB6" s="3">
        <v>1</v>
      </c>
    </row>
    <row r="7" spans="1:28" x14ac:dyDescent="0.25">
      <c r="A7">
        <v>4</v>
      </c>
      <c r="B7" t="s">
        <v>7</v>
      </c>
      <c r="C7" t="s">
        <v>8</v>
      </c>
      <c r="D7" t="s">
        <v>9</v>
      </c>
      <c r="E7" t="s">
        <v>13</v>
      </c>
      <c r="F7" t="s">
        <v>30</v>
      </c>
      <c r="G7" s="2">
        <v>7.2876666666666665</v>
      </c>
      <c r="H7" s="2">
        <v>0.82395165715795027</v>
      </c>
      <c r="I7" s="2">
        <v>-7.5999999999999998E-2</v>
      </c>
      <c r="J7" s="2">
        <v>0.46096963023609266</v>
      </c>
      <c r="K7" s="2">
        <v>3.4946666666666668</v>
      </c>
      <c r="L7" s="2">
        <v>0.57046676794826123</v>
      </c>
      <c r="M7" s="2">
        <f t="shared" si="0"/>
        <v>1.7093333333333334</v>
      </c>
      <c r="N7" s="2">
        <f t="shared" si="1"/>
        <v>0.7334339324938105</v>
      </c>
      <c r="P7" s="2">
        <f>((G7-I7-3.4)/7.6)+1</f>
        <v>1.5215350877192981</v>
      </c>
      <c r="Q7" s="2">
        <f t="shared" si="2"/>
        <v>0.19182559178286071</v>
      </c>
      <c r="U7" s="3">
        <f>((1/Y7)^2)*H7^2</f>
        <v>1.1753745383194812E-2</v>
      </c>
      <c r="V7" s="3">
        <f>((-1/Y7)^2)*J7^2</f>
        <v>3.6788954293628801E-3</v>
      </c>
      <c r="W7" s="3">
        <f t="shared" si="3"/>
        <v>1.7313019390581715E-2</v>
      </c>
      <c r="X7" s="3">
        <f>(((-1/Y7^2)*(G7-H7+AA7)))^2*Z7^2</f>
        <v>4.051397459705312E-3</v>
      </c>
      <c r="Y7" s="3">
        <v>7.6</v>
      </c>
      <c r="Z7" s="3">
        <v>1.2</v>
      </c>
      <c r="AA7" s="3">
        <v>-3.4</v>
      </c>
      <c r="AB7" s="3">
        <v>1</v>
      </c>
    </row>
    <row r="8" spans="1:28" x14ac:dyDescent="0.25">
      <c r="A8">
        <v>5</v>
      </c>
      <c r="B8" t="s">
        <v>7</v>
      </c>
      <c r="C8" t="s">
        <v>8</v>
      </c>
      <c r="D8" t="s">
        <v>11</v>
      </c>
      <c r="E8" t="s">
        <v>14</v>
      </c>
      <c r="F8" t="s">
        <v>34</v>
      </c>
      <c r="G8" s="2">
        <v>5.9277845602280976</v>
      </c>
      <c r="H8" s="2">
        <v>0.18060956143820545</v>
      </c>
      <c r="I8" s="2">
        <v>3.6630468369606191</v>
      </c>
      <c r="J8" s="2">
        <v>0.8576540134963232</v>
      </c>
      <c r="K8" s="2">
        <v>3.2027325847934187</v>
      </c>
      <c r="L8" s="2">
        <v>0.33444778841833928</v>
      </c>
      <c r="M8" s="2">
        <f t="shared" si="0"/>
        <v>3.4328897108770189</v>
      </c>
      <c r="N8" s="2">
        <f t="shared" si="1"/>
        <v>0.92055729318944057</v>
      </c>
      <c r="P8" s="2">
        <f>((G8-I8-3.4)/7.6)+1</f>
        <v>0.85062338464045772</v>
      </c>
      <c r="Q8" s="2">
        <f t="shared" si="2"/>
        <v>0.18163326117349884</v>
      </c>
      <c r="U8" s="3">
        <f>((1/Y8)^2)*H8^2</f>
        <v>5.6474746680922614E-4</v>
      </c>
      <c r="V8" s="3">
        <f>((-1/Y8)^2)*J8^2</f>
        <v>1.2734944717215223E-2</v>
      </c>
      <c r="W8" s="3">
        <f t="shared" si="3"/>
        <v>1.7313019390581715E-2</v>
      </c>
      <c r="X8" s="3">
        <f>(((-1/Y8^2)*(G8-H8+AA8)))^2*Z8^2</f>
        <v>2.3779299899142781E-3</v>
      </c>
      <c r="Y8" s="3">
        <v>7.6</v>
      </c>
      <c r="Z8" s="3">
        <v>1.2</v>
      </c>
      <c r="AA8" s="3">
        <v>-3.4</v>
      </c>
      <c r="AB8" s="3">
        <v>1</v>
      </c>
    </row>
    <row r="9" spans="1:28" x14ac:dyDescent="0.25">
      <c r="A9">
        <v>6</v>
      </c>
      <c r="B9" s="1" t="s">
        <v>7</v>
      </c>
      <c r="C9" s="1" t="s">
        <v>15</v>
      </c>
      <c r="D9" s="1" t="s">
        <v>9</v>
      </c>
      <c r="E9" s="1" t="s">
        <v>16</v>
      </c>
      <c r="F9" s="1" t="s">
        <v>41</v>
      </c>
      <c r="G9" s="2">
        <v>6.0249223682303557</v>
      </c>
      <c r="H9" s="2">
        <v>0.31661168601653422</v>
      </c>
      <c r="I9" s="2">
        <v>2.3619626560085676</v>
      </c>
      <c r="J9" s="2">
        <v>0.70144516356395459</v>
      </c>
      <c r="K9" s="2">
        <v>3.0308346500136785</v>
      </c>
      <c r="L9" s="2">
        <v>0.66119203895486434</v>
      </c>
      <c r="M9" s="2">
        <f t="shared" si="0"/>
        <v>2.6963986530111228</v>
      </c>
      <c r="N9" s="2">
        <f t="shared" si="1"/>
        <v>0.96395032541337622</v>
      </c>
      <c r="P9" s="2">
        <f>((G9-I9-3.4)/7.6)+1</f>
        <v>1.0345999621344457</v>
      </c>
      <c r="Q9" s="2">
        <f t="shared" si="2"/>
        <v>0.17282015618002644</v>
      </c>
      <c r="U9" s="3">
        <f>((1/Y9)^2)*H9^2</f>
        <v>1.7355083054403121E-3</v>
      </c>
      <c r="V9" s="3">
        <f>((-1/Y9)^2)*J9^2</f>
        <v>8.5184438623141095E-3</v>
      </c>
      <c r="W9" s="3">
        <f t="shared" si="3"/>
        <v>1.7313019390581715E-2</v>
      </c>
      <c r="X9" s="3">
        <f>(((-1/Y9^2)*(G9-H9+AA9)))^2*Z9^2</f>
        <v>2.2998348237525971E-3</v>
      </c>
      <c r="Y9" s="3">
        <v>7.6</v>
      </c>
      <c r="Z9" s="3">
        <v>1.2</v>
      </c>
      <c r="AA9" s="3">
        <v>-3.4</v>
      </c>
      <c r="AB9" s="3">
        <v>1</v>
      </c>
    </row>
    <row r="10" spans="1:28" x14ac:dyDescent="0.25">
      <c r="A10">
        <v>7</v>
      </c>
      <c r="B10" s="1" t="s">
        <v>7</v>
      </c>
      <c r="C10" s="1" t="s">
        <v>15</v>
      </c>
      <c r="D10" s="1" t="s">
        <v>11</v>
      </c>
      <c r="E10" s="1" t="s">
        <v>17</v>
      </c>
      <c r="F10" s="1" t="s">
        <v>31</v>
      </c>
      <c r="G10" s="2">
        <v>5.3376069160687694</v>
      </c>
      <c r="H10" s="2">
        <v>0.11703093685127024</v>
      </c>
      <c r="I10" s="2">
        <v>-1.3231998238885043</v>
      </c>
      <c r="J10" s="2">
        <v>0.41327317645615519</v>
      </c>
      <c r="K10" s="2">
        <v>1.7193558328011236</v>
      </c>
      <c r="L10" s="2">
        <v>0.55131226122212618</v>
      </c>
      <c r="M10" s="2">
        <f t="shared" si="0"/>
        <v>0.19807800445630963</v>
      </c>
      <c r="N10" s="2">
        <f t="shared" si="1"/>
        <v>0.68901373553218392</v>
      </c>
      <c r="P10" s="2">
        <f>((G10-I10-3.4)/7.6)+1</f>
        <v>1.4290535184154307</v>
      </c>
      <c r="Q10" s="2">
        <f t="shared" si="2"/>
        <v>0.14811394161796038</v>
      </c>
      <c r="U10" s="3">
        <f>((1/Y10)^2)*H10^2</f>
        <v>2.3712327181935595E-4</v>
      </c>
      <c r="V10" s="3">
        <f>((-1/Y10)^2)*J10^2</f>
        <v>2.9569722710900337E-3</v>
      </c>
      <c r="W10" s="3">
        <f t="shared" si="3"/>
        <v>1.7313019390581715E-2</v>
      </c>
      <c r="X10" s="3">
        <f>(((-1/Y10^2)*(G10-H10+AA10)))^2*Z10^2</f>
        <v>1.4306247681174662E-3</v>
      </c>
      <c r="Y10" s="3">
        <v>7.6</v>
      </c>
      <c r="Z10" s="3">
        <v>1.2</v>
      </c>
      <c r="AA10" s="3">
        <v>-3.4</v>
      </c>
      <c r="AB10" s="3">
        <v>1</v>
      </c>
    </row>
    <row r="11" spans="1:28" x14ac:dyDescent="0.25">
      <c r="A11">
        <v>8</v>
      </c>
      <c r="B11" t="s">
        <v>7</v>
      </c>
      <c r="C11" t="s">
        <v>15</v>
      </c>
      <c r="D11" t="s">
        <v>9</v>
      </c>
      <c r="E11" t="s">
        <v>18</v>
      </c>
      <c r="F11" s="1" t="s">
        <v>36</v>
      </c>
      <c r="G11" s="2">
        <v>5.8292396538456428</v>
      </c>
      <c r="H11" s="2">
        <v>0.30760590987667491</v>
      </c>
      <c r="I11" s="2">
        <v>0.68651653905261123</v>
      </c>
      <c r="J11" s="2">
        <v>0.54496948317298466</v>
      </c>
      <c r="K11" s="2">
        <v>3.4667186762224191</v>
      </c>
      <c r="L11" s="2">
        <v>0.73870440469506204</v>
      </c>
      <c r="M11" s="2">
        <f t="shared" si="0"/>
        <v>2.0766176076375151</v>
      </c>
      <c r="N11" s="2">
        <f t="shared" si="1"/>
        <v>0.91797382049038634</v>
      </c>
      <c r="P11" s="2">
        <f>((G11-I11-3.4)/7.6)+1</f>
        <v>1.229305672999083</v>
      </c>
      <c r="Q11" s="2">
        <f t="shared" si="2"/>
        <v>0.16135649495730667</v>
      </c>
      <c r="U11" s="3">
        <f>((1/Y11)^2)*H11^2</f>
        <v>1.6381820600944778E-3</v>
      </c>
      <c r="V11" s="3">
        <f>((-1/Y11)^2)*J11^2</f>
        <v>5.1418237117352829E-3</v>
      </c>
      <c r="W11" s="3">
        <f t="shared" si="3"/>
        <v>1.7313019390581715E-2</v>
      </c>
      <c r="X11" s="3">
        <f>(((-1/Y11^2)*(G11-H11+AA11)))^2*Z11^2</f>
        <v>1.9428933024958576E-3</v>
      </c>
      <c r="Y11" s="3">
        <v>7.6</v>
      </c>
      <c r="Z11" s="3">
        <v>1.2</v>
      </c>
      <c r="AA11" s="3">
        <v>-3.4</v>
      </c>
      <c r="AB11" s="3">
        <v>1</v>
      </c>
    </row>
    <row r="12" spans="1:28" x14ac:dyDescent="0.25">
      <c r="A12">
        <v>9</v>
      </c>
      <c r="B12" t="s">
        <v>7</v>
      </c>
      <c r="C12" t="s">
        <v>15</v>
      </c>
      <c r="D12" t="s">
        <v>11</v>
      </c>
      <c r="E12" t="s">
        <v>19</v>
      </c>
      <c r="F12" s="1" t="s">
        <v>40</v>
      </c>
      <c r="G12" s="2">
        <v>5.6095230417903297</v>
      </c>
      <c r="H12" s="2">
        <v>0.55881481101626751</v>
      </c>
      <c r="I12" s="2">
        <v>3.6194834771465096</v>
      </c>
      <c r="J12" s="2">
        <v>0.63309409378392478</v>
      </c>
      <c r="K12" s="2">
        <v>3.3495168695397894</v>
      </c>
      <c r="L12" s="2">
        <v>0.50624368695643285</v>
      </c>
      <c r="M12" s="2">
        <f t="shared" si="0"/>
        <v>3.4845001733431493</v>
      </c>
      <c r="N12" s="2">
        <f t="shared" si="1"/>
        <v>0.81061137554769835</v>
      </c>
      <c r="P12" s="2">
        <f>((G12-I12-3.4)/7.6)+1</f>
        <v>0.81447889008471319</v>
      </c>
      <c r="Q12" s="2">
        <f t="shared" si="2"/>
        <v>0.1755982239229287</v>
      </c>
      <c r="U12" s="3">
        <f>((1/Y12)^2)*H12^2</f>
        <v>5.4064056961763635E-3</v>
      </c>
      <c r="V12" s="3">
        <f>((-1/Y12)^2)*J12^2</f>
        <v>6.9391989540181593E-3</v>
      </c>
      <c r="W12" s="3">
        <f t="shared" si="3"/>
        <v>1.7313019390581715E-2</v>
      </c>
      <c r="X12" s="3">
        <f>(((-1/Y12^2)*(G12-H12+AA12)))^2*Z12^2</f>
        <v>1.1761122041107686E-3</v>
      </c>
      <c r="Y12" s="3">
        <v>7.6</v>
      </c>
      <c r="Z12" s="3">
        <v>1.2</v>
      </c>
      <c r="AA12" s="3">
        <v>-3.4</v>
      </c>
      <c r="AB12" s="3">
        <v>1</v>
      </c>
    </row>
    <row r="13" spans="1:28" x14ac:dyDescent="0.25">
      <c r="A13">
        <v>10</v>
      </c>
      <c r="B13" s="1" t="s">
        <v>7</v>
      </c>
      <c r="C13" s="1" t="s">
        <v>20</v>
      </c>
      <c r="D13" s="1" t="s">
        <v>9</v>
      </c>
      <c r="E13" s="1" t="s">
        <v>21</v>
      </c>
      <c r="F13" s="1" t="s">
        <v>32</v>
      </c>
      <c r="G13" s="2">
        <v>6.5295135184048121</v>
      </c>
      <c r="H13" s="2">
        <v>0.50766731396994169</v>
      </c>
      <c r="I13" s="2">
        <v>2.1608311291651852</v>
      </c>
      <c r="J13" s="2">
        <v>0.21289965196221378</v>
      </c>
      <c r="K13" s="2">
        <v>1.8606285950324475</v>
      </c>
      <c r="L13" s="2">
        <v>0.23519830436439235</v>
      </c>
      <c r="M13" s="2">
        <f t="shared" si="0"/>
        <v>2.0107298620988163</v>
      </c>
      <c r="N13" s="2">
        <f t="shared" si="1"/>
        <v>0.31724517991849316</v>
      </c>
      <c r="P13" s="2">
        <f>((G13-I13-3.4)/7.6)+1</f>
        <v>1.1274582091104772</v>
      </c>
      <c r="Q13" s="2">
        <f t="shared" si="2"/>
        <v>0.15977110192097291</v>
      </c>
      <c r="U13" s="3">
        <f>((1/Y13)^2)*H13^2</f>
        <v>4.4620169957315667E-3</v>
      </c>
      <c r="V13" s="3">
        <f>((-1/Y13)^2)*J13^2</f>
        <v>7.8473444954348592E-4</v>
      </c>
      <c r="W13" s="3">
        <f t="shared" si="3"/>
        <v>1.7313019390581715E-2</v>
      </c>
      <c r="X13" s="3">
        <f>(((-1/Y13^2)*(G13-H13+AA13)))^2*Z13^2</f>
        <v>2.9670341731851476E-3</v>
      </c>
      <c r="Y13" s="3">
        <v>7.6</v>
      </c>
      <c r="Z13" s="3">
        <v>1.2</v>
      </c>
      <c r="AA13" s="3">
        <v>-3.4</v>
      </c>
      <c r="AB13" s="3">
        <v>1</v>
      </c>
    </row>
    <row r="14" spans="1:28" x14ac:dyDescent="0.25">
      <c r="A14">
        <v>11</v>
      </c>
      <c r="B14" s="1" t="s">
        <v>7</v>
      </c>
      <c r="C14" s="1" t="s">
        <v>20</v>
      </c>
      <c r="D14" s="1" t="s">
        <v>11</v>
      </c>
      <c r="E14" s="1" t="s">
        <v>22</v>
      </c>
      <c r="F14" s="1" t="s">
        <v>38</v>
      </c>
      <c r="G14" s="2">
        <v>5.0305895894907051</v>
      </c>
      <c r="H14" s="2">
        <v>0.21732805722740337</v>
      </c>
      <c r="I14" s="2">
        <v>1.2952006614556744</v>
      </c>
      <c r="J14" s="2">
        <v>0.81473164705087897</v>
      </c>
      <c r="K14" s="2">
        <v>1.9572226539165809</v>
      </c>
      <c r="L14" s="2">
        <v>0.68353788454457165</v>
      </c>
      <c r="M14" s="2">
        <f t="shared" si="0"/>
        <v>1.6262116576861276</v>
      </c>
      <c r="N14" s="2">
        <f t="shared" si="1"/>
        <v>1.0634903367280335</v>
      </c>
      <c r="P14" s="2">
        <f>((G14-I14-3.4)/7.6)+1</f>
        <v>1.0441301221098724</v>
      </c>
      <c r="Q14" s="2">
        <f t="shared" si="2"/>
        <v>0.17459953820926982</v>
      </c>
      <c r="U14" s="3">
        <f>((1/Y14)^2)*H14^2</f>
        <v>8.1771960627142505E-4</v>
      </c>
      <c r="V14" s="3">
        <f>((-1/Y14)^2)*J14^2</f>
        <v>1.1492168571783899E-2</v>
      </c>
      <c r="W14" s="3">
        <f t="shared" si="3"/>
        <v>1.7313019390581715E-2</v>
      </c>
      <c r="X14" s="3">
        <f>(((-1/Y14^2)*(G14-H14+AA14)))^2*Z14^2</f>
        <v>8.6209117425323526E-4</v>
      </c>
      <c r="Y14" s="3">
        <v>7.6</v>
      </c>
      <c r="Z14" s="3">
        <v>1.2</v>
      </c>
      <c r="AA14" s="3">
        <v>-3.4</v>
      </c>
      <c r="AB14" s="3">
        <v>1</v>
      </c>
    </row>
    <row r="15" spans="1:28" x14ac:dyDescent="0.25">
      <c r="A15">
        <v>12</v>
      </c>
      <c r="B15" t="s">
        <v>7</v>
      </c>
      <c r="C15" t="s">
        <v>20</v>
      </c>
      <c r="D15" t="s">
        <v>9</v>
      </c>
      <c r="E15" t="s">
        <v>23</v>
      </c>
      <c r="F15" s="1" t="s">
        <v>37</v>
      </c>
      <c r="G15" s="2">
        <v>6.6449201779275056</v>
      </c>
      <c r="H15" s="2">
        <v>0.18416451917257412</v>
      </c>
      <c r="I15" s="2">
        <v>1.7441324442458885</v>
      </c>
      <c r="J15" s="2">
        <v>0.60663108630505069</v>
      </c>
      <c r="K15" s="2">
        <v>3.8079093988152182</v>
      </c>
      <c r="L15" s="2">
        <v>0.38260916127805911</v>
      </c>
      <c r="M15" s="2">
        <f t="shared" si="0"/>
        <v>2.7760209215305531</v>
      </c>
      <c r="N15" s="2">
        <f t="shared" si="1"/>
        <v>0.7172106002880505</v>
      </c>
      <c r="P15" s="2">
        <f>((G15-I15-3.4)/7.6)+1</f>
        <v>1.1974720702212653</v>
      </c>
      <c r="Q15" s="2">
        <f t="shared" si="2"/>
        <v>0.16827063112079391</v>
      </c>
      <c r="U15" s="3">
        <f>((1/Y15)^2)*H15^2</f>
        <v>5.8719823618534302E-4</v>
      </c>
      <c r="V15" s="3">
        <f>((-1/Y15)^2)*J15^2</f>
        <v>6.371213207611596E-3</v>
      </c>
      <c r="W15" s="3">
        <f t="shared" si="3"/>
        <v>1.7313019390581715E-2</v>
      </c>
      <c r="X15" s="3">
        <f>(((-1/Y15^2)*(G15-H15+AA15)))^2*Z15^2</f>
        <v>4.0435744634116444E-3</v>
      </c>
      <c r="Y15" s="3">
        <v>7.6</v>
      </c>
      <c r="Z15" s="3">
        <v>1.2</v>
      </c>
      <c r="AA15" s="3">
        <v>-3.4</v>
      </c>
      <c r="AB15" s="3">
        <v>1</v>
      </c>
    </row>
    <row r="16" spans="1:28" x14ac:dyDescent="0.25">
      <c r="A16">
        <v>13</v>
      </c>
      <c r="B16" t="s">
        <v>7</v>
      </c>
      <c r="C16" t="s">
        <v>20</v>
      </c>
      <c r="D16" t="s">
        <v>11</v>
      </c>
      <c r="E16" t="s">
        <v>24</v>
      </c>
      <c r="F16" s="1" t="s">
        <v>42</v>
      </c>
      <c r="G16" s="2">
        <v>7.2806118812726295</v>
      </c>
      <c r="H16" s="2">
        <v>0.50900020897516018</v>
      </c>
      <c r="I16" s="2">
        <v>2.5901569688995143</v>
      </c>
      <c r="J16" s="2">
        <v>0.54463488084980527</v>
      </c>
      <c r="K16" s="2">
        <v>5.1336330634898282</v>
      </c>
      <c r="L16" s="2">
        <v>0.28662089688564268</v>
      </c>
      <c r="M16" s="2">
        <f t="shared" si="0"/>
        <v>3.861895016194671</v>
      </c>
      <c r="N16" s="2">
        <f t="shared" si="1"/>
        <v>0.61544999144513102</v>
      </c>
      <c r="P16" s="2">
        <f>((G16-I16-3.4)/7.6)+1</f>
        <v>1.1697966989964625</v>
      </c>
      <c r="Q16" s="2">
        <f t="shared" si="2"/>
        <v>0.17843945218997251</v>
      </c>
      <c r="U16" s="3">
        <f>((1/Y16)^2)*H16^2</f>
        <v>4.4854780598468959E-3</v>
      </c>
      <c r="V16" s="3">
        <f>((-1/Y16)^2)*J16^2</f>
        <v>5.1355116592500276E-3</v>
      </c>
      <c r="W16" s="3">
        <f t="shared" si="3"/>
        <v>1.7313019390581715E-2</v>
      </c>
      <c r="X16" s="3">
        <f>(((-1/Y16^2)*(G16-H16+AA16)))^2*Z16^2</f>
        <v>4.9066289881788466E-3</v>
      </c>
      <c r="Y16" s="3">
        <v>7.6</v>
      </c>
      <c r="Z16" s="3">
        <v>1.2</v>
      </c>
      <c r="AA16" s="3">
        <v>-3.4</v>
      </c>
      <c r="AB16" s="3">
        <v>1</v>
      </c>
    </row>
    <row r="19" spans="2:17" x14ac:dyDescent="0.25">
      <c r="J19" s="2" t="s">
        <v>59</v>
      </c>
      <c r="M19" s="2">
        <f>M4</f>
        <v>2.2044368499878555</v>
      </c>
      <c r="N19" s="2">
        <f t="shared" ref="N19:Q19" si="4">N4</f>
        <v>0.65351543773925813</v>
      </c>
      <c r="O19" s="2"/>
      <c r="P19" s="2">
        <f t="shared" si="4"/>
        <v>1.9976773022307506</v>
      </c>
      <c r="Q19" s="2">
        <f t="shared" si="4"/>
        <v>0.2195537690658827</v>
      </c>
    </row>
    <row r="21" spans="2:17" x14ac:dyDescent="0.25">
      <c r="B21" s="1" t="s">
        <v>7</v>
      </c>
      <c r="C21" s="1" t="s">
        <v>8</v>
      </c>
      <c r="D21" s="1" t="s">
        <v>9</v>
      </c>
      <c r="J21" s="2" t="s">
        <v>54</v>
      </c>
      <c r="M21" s="2">
        <f>AVERAGE(M5,M7)</f>
        <v>1.8632055152581102</v>
      </c>
      <c r="N21" s="2">
        <f>AVERAGE(N5,N7)</f>
        <v>0.63959512333737467</v>
      </c>
      <c r="P21" s="2">
        <f>AVERAGE(P5,P7)</f>
        <v>1.3493905030536253</v>
      </c>
      <c r="Q21" s="2">
        <f>AVERAGE(Q5,Q7)</f>
        <v>0.17439572036006332</v>
      </c>
    </row>
    <row r="22" spans="2:17" x14ac:dyDescent="0.25">
      <c r="B22" s="1" t="s">
        <v>7</v>
      </c>
      <c r="C22" s="1" t="s">
        <v>8</v>
      </c>
      <c r="D22" s="1" t="s">
        <v>11</v>
      </c>
      <c r="J22" s="2" t="s">
        <v>54</v>
      </c>
      <c r="M22" s="2">
        <f>AVERAGE(M6,M8)</f>
        <v>2.8017116796423629</v>
      </c>
      <c r="N22" s="2">
        <f>AVERAGE(N6,N8)</f>
        <v>0.75679299008421741</v>
      </c>
      <c r="P22" s="2">
        <f>AVERAGE(P6,P8)</f>
        <v>0.90480592704041807</v>
      </c>
      <c r="Q22" s="2">
        <f>AVERAGE(Q6,Q8)</f>
        <v>0.16611171717101963</v>
      </c>
    </row>
    <row r="23" spans="2:17" x14ac:dyDescent="0.25">
      <c r="M23" s="7"/>
      <c r="N23" s="7"/>
      <c r="P23" s="7"/>
      <c r="Q23" s="7"/>
    </row>
    <row r="24" spans="2:17" x14ac:dyDescent="0.25">
      <c r="B24" s="1" t="s">
        <v>7</v>
      </c>
      <c r="C24" s="1" t="s">
        <v>15</v>
      </c>
      <c r="D24" s="1" t="s">
        <v>9</v>
      </c>
      <c r="J24" s="2" t="s">
        <v>54</v>
      </c>
      <c r="M24" s="2">
        <f>AVERAGE(M9,M11)</f>
        <v>2.386508130324319</v>
      </c>
      <c r="N24" s="2">
        <f>AVERAGE(N9,N11)</f>
        <v>0.94096207295188128</v>
      </c>
      <c r="P24" s="2">
        <f>AVERAGE(P9,P11)</f>
        <v>1.1319528175667644</v>
      </c>
      <c r="Q24" s="2">
        <f>AVERAGE(Q9,Q11)</f>
        <v>0.16708832556866654</v>
      </c>
    </row>
    <row r="25" spans="2:17" x14ac:dyDescent="0.25">
      <c r="B25" s="1" t="s">
        <v>7</v>
      </c>
      <c r="C25" s="1" t="s">
        <v>15</v>
      </c>
      <c r="D25" s="1" t="s">
        <v>11</v>
      </c>
      <c r="J25" s="2" t="s">
        <v>54</v>
      </c>
      <c r="M25" s="2">
        <f>AVERAGE(M10,M12)</f>
        <v>1.8412890888997295</v>
      </c>
      <c r="N25" s="2">
        <f>AVERAGE(N10,N12)</f>
        <v>0.74981255553994108</v>
      </c>
      <c r="P25" s="2">
        <f>AVERAGE(P10,P12)</f>
        <v>1.121766204250072</v>
      </c>
      <c r="Q25" s="2">
        <f>AVERAGE(Q10,Q12)</f>
        <v>0.16185608277044455</v>
      </c>
    </row>
    <row r="26" spans="2:17" x14ac:dyDescent="0.25">
      <c r="M26" s="7"/>
      <c r="N26" s="7"/>
      <c r="P26" s="7"/>
      <c r="Q26" s="7"/>
    </row>
    <row r="27" spans="2:17" x14ac:dyDescent="0.25">
      <c r="B27" s="1" t="s">
        <v>7</v>
      </c>
      <c r="C27" s="1" t="s">
        <v>20</v>
      </c>
      <c r="D27" s="1" t="s">
        <v>9</v>
      </c>
      <c r="J27" s="2" t="s">
        <v>54</v>
      </c>
      <c r="M27" s="2">
        <f>AVERAGE(M13,M15)</f>
        <v>2.3933753918146845</v>
      </c>
      <c r="N27" s="2">
        <f>AVERAGE(N13,N15)</f>
        <v>0.51722789010327186</v>
      </c>
      <c r="P27" s="2">
        <f>AVERAGE(P13,P15)</f>
        <v>1.1624651396658714</v>
      </c>
      <c r="Q27" s="2">
        <f>AVERAGE(Q13,Q15)</f>
        <v>0.16402086652088341</v>
      </c>
    </row>
    <row r="28" spans="2:17" x14ac:dyDescent="0.25">
      <c r="B28" s="1" t="s">
        <v>7</v>
      </c>
      <c r="C28" s="1" t="s">
        <v>20</v>
      </c>
      <c r="D28" s="1" t="s">
        <v>11</v>
      </c>
      <c r="J28" s="2" t="s">
        <v>54</v>
      </c>
      <c r="M28" s="2">
        <f>AVERAGE(M14,M16)</f>
        <v>2.7440533369403992</v>
      </c>
      <c r="N28" s="2">
        <f>AVERAGE(N14,N16)</f>
        <v>0.83947016408658226</v>
      </c>
      <c r="P28" s="2">
        <f>AVERAGE(P14,P16)</f>
        <v>1.1069634105531674</v>
      </c>
      <c r="Q28" s="2">
        <f>AVERAGE(Q14,Q16)</f>
        <v>0.17651949519962118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N. Popp</dc:creator>
  <cp:lastModifiedBy>Brian N. Popp</cp:lastModifiedBy>
  <dcterms:created xsi:type="dcterms:W3CDTF">2020-11-28T21:46:39Z</dcterms:created>
  <dcterms:modified xsi:type="dcterms:W3CDTF">2020-11-29T21:48:33Z</dcterms:modified>
</cp:coreProperties>
</file>