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https://mavsuta-my.sharepoint.com/personal/mydlarz_uta_edu/Documents/BoxMigration060120/Research - manuscripts/Hawaii repeat blecahing/"/>
    </mc:Choice>
  </mc:AlternateContent>
  <xr:revisionPtr revIDLastSave="80" documentId="8_{A619E28D-A0D3-7C46-B376-564348D24A1D}" xr6:coauthVersionLast="45" xr6:coauthVersionMax="45" xr10:uidLastSave="{6E185DBA-EABF-A547-8EC0-297AF5D6D481}"/>
  <bookViews>
    <workbookView xWindow="5200" yWindow="3860" windowWidth="30400" windowHeight="19920" tabRatio="500" firstSheet="1" activeTab="10" xr2:uid="{00000000-000D-0000-FFFF-FFFF00000000}"/>
  </bookViews>
  <sheets>
    <sheet name="Information CAT calculation" sheetId="1" r:id="rId1"/>
    <sheet name="Feb2014_raw" sheetId="2" r:id="rId2"/>
    <sheet name="Feb2014_CATassay" sheetId="3" r:id="rId3"/>
    <sheet name="Oct2014_raw" sheetId="4" r:id="rId4"/>
    <sheet name="Oct2014_CATassay" sheetId="5" r:id="rId5"/>
    <sheet name="Feb2015_raw" sheetId="6" r:id="rId6"/>
    <sheet name="Feb2015_CATassay" sheetId="7" r:id="rId7"/>
    <sheet name="Oct2015_raw" sheetId="8" r:id="rId8"/>
    <sheet name="Oct2015_CATassay" sheetId="9" r:id="rId9"/>
    <sheet name="Feb2016_raw" sheetId="10" r:id="rId10"/>
    <sheet name="Feb2016_CATassay" sheetId="11" r:id="rId1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5" i="8" l="1"/>
  <c r="L85" i="8"/>
  <c r="N85" i="8"/>
  <c r="P85" i="8" s="1"/>
  <c r="Q85" i="8" s="1"/>
  <c r="O85" i="8"/>
  <c r="K86" i="8"/>
  <c r="N86" i="8" s="1"/>
  <c r="L86" i="8"/>
  <c r="O86" i="8" s="1"/>
  <c r="K87" i="8"/>
  <c r="L87" i="8"/>
  <c r="N87" i="8"/>
  <c r="P87" i="8" s="1"/>
  <c r="Q87" i="8" s="1"/>
  <c r="O87" i="8"/>
  <c r="K88" i="8"/>
  <c r="N88" i="8" s="1"/>
  <c r="L88" i="8"/>
  <c r="O88" i="8" s="1"/>
  <c r="P88" i="8" l="1"/>
  <c r="Q88" i="8" s="1"/>
  <c r="P86" i="8"/>
  <c r="Q86" i="8" s="1"/>
  <c r="Q3" i="10" l="1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2" i="10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2" i="8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2" i="6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2" i="4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2" i="2"/>
  <c r="K3" i="10" l="1"/>
  <c r="L3" i="10"/>
  <c r="N3" i="10"/>
  <c r="O3" i="10"/>
  <c r="K4" i="10"/>
  <c r="N4" i="10" s="1"/>
  <c r="L4" i="10"/>
  <c r="O4" i="10" s="1"/>
  <c r="K5" i="10"/>
  <c r="L5" i="10"/>
  <c r="N5" i="10"/>
  <c r="O5" i="10"/>
  <c r="K6" i="10"/>
  <c r="N6" i="10" s="1"/>
  <c r="P6" i="10" s="1"/>
  <c r="L6" i="10"/>
  <c r="O6" i="10" s="1"/>
  <c r="K7" i="10"/>
  <c r="L7" i="10"/>
  <c r="N7" i="10"/>
  <c r="O7" i="10"/>
  <c r="K8" i="10"/>
  <c r="N8" i="10" s="1"/>
  <c r="L8" i="10"/>
  <c r="O8" i="10" s="1"/>
  <c r="K9" i="10"/>
  <c r="L9" i="10"/>
  <c r="N9" i="10"/>
  <c r="P9" i="10" s="1"/>
  <c r="O9" i="10"/>
  <c r="K10" i="10"/>
  <c r="N10" i="10" s="1"/>
  <c r="L10" i="10"/>
  <c r="O10" i="10" s="1"/>
  <c r="K11" i="10"/>
  <c r="L11" i="10"/>
  <c r="N11" i="10"/>
  <c r="O11" i="10"/>
  <c r="K12" i="10"/>
  <c r="N12" i="10" s="1"/>
  <c r="L12" i="10"/>
  <c r="O12" i="10" s="1"/>
  <c r="K13" i="10"/>
  <c r="L13" i="10"/>
  <c r="N13" i="10"/>
  <c r="O13" i="10"/>
  <c r="K14" i="10"/>
  <c r="N14" i="10" s="1"/>
  <c r="P14" i="10" s="1"/>
  <c r="L14" i="10"/>
  <c r="O14" i="10" s="1"/>
  <c r="K15" i="10"/>
  <c r="L15" i="10"/>
  <c r="N15" i="10"/>
  <c r="O15" i="10"/>
  <c r="K16" i="10"/>
  <c r="N16" i="10" s="1"/>
  <c r="L16" i="10"/>
  <c r="O16" i="10" s="1"/>
  <c r="K17" i="10"/>
  <c r="L17" i="10"/>
  <c r="N17" i="10"/>
  <c r="P17" i="10" s="1"/>
  <c r="O17" i="10"/>
  <c r="K18" i="10"/>
  <c r="N18" i="10" s="1"/>
  <c r="L18" i="10"/>
  <c r="O18" i="10" s="1"/>
  <c r="K19" i="10"/>
  <c r="L19" i="10"/>
  <c r="N19" i="10"/>
  <c r="O19" i="10"/>
  <c r="K20" i="10"/>
  <c r="N20" i="10" s="1"/>
  <c r="L20" i="10"/>
  <c r="O20" i="10" s="1"/>
  <c r="P20" i="10"/>
  <c r="K21" i="10"/>
  <c r="L21" i="10"/>
  <c r="N21" i="10"/>
  <c r="O21" i="10"/>
  <c r="K22" i="10"/>
  <c r="N22" i="10" s="1"/>
  <c r="L22" i="10"/>
  <c r="O22" i="10" s="1"/>
  <c r="P22" i="10"/>
  <c r="K23" i="10"/>
  <c r="L23" i="10"/>
  <c r="N23" i="10"/>
  <c r="O23" i="10"/>
  <c r="K24" i="10"/>
  <c r="N24" i="10" s="1"/>
  <c r="L24" i="10"/>
  <c r="O24" i="10" s="1"/>
  <c r="P24" i="10"/>
  <c r="K25" i="10"/>
  <c r="L25" i="10"/>
  <c r="N25" i="10"/>
  <c r="O25" i="10"/>
  <c r="K26" i="10"/>
  <c r="N26" i="10" s="1"/>
  <c r="L26" i="10"/>
  <c r="O26" i="10" s="1"/>
  <c r="P26" i="10"/>
  <c r="K27" i="10"/>
  <c r="L27" i="10"/>
  <c r="N27" i="10"/>
  <c r="O27" i="10"/>
  <c r="K28" i="10"/>
  <c r="N28" i="10" s="1"/>
  <c r="L28" i="10"/>
  <c r="O28" i="10" s="1"/>
  <c r="P28" i="10"/>
  <c r="K29" i="10"/>
  <c r="L29" i="10"/>
  <c r="N29" i="10"/>
  <c r="O29" i="10"/>
  <c r="K30" i="10"/>
  <c r="N30" i="10" s="1"/>
  <c r="L30" i="10"/>
  <c r="O30" i="10" s="1"/>
  <c r="P30" i="10"/>
  <c r="K31" i="10"/>
  <c r="L31" i="10"/>
  <c r="N31" i="10"/>
  <c r="O31" i="10"/>
  <c r="K32" i="10"/>
  <c r="N32" i="10" s="1"/>
  <c r="L32" i="10"/>
  <c r="O32" i="10" s="1"/>
  <c r="P32" i="10"/>
  <c r="K33" i="10"/>
  <c r="L33" i="10"/>
  <c r="N33" i="10"/>
  <c r="O33" i="10"/>
  <c r="K34" i="10"/>
  <c r="N34" i="10" s="1"/>
  <c r="L34" i="10"/>
  <c r="O34" i="10" s="1"/>
  <c r="P34" i="10"/>
  <c r="K35" i="10"/>
  <c r="L35" i="10"/>
  <c r="N35" i="10"/>
  <c r="O35" i="10"/>
  <c r="K36" i="10"/>
  <c r="N36" i="10" s="1"/>
  <c r="L36" i="10"/>
  <c r="O36" i="10" s="1"/>
  <c r="P36" i="10"/>
  <c r="K37" i="10"/>
  <c r="L37" i="10"/>
  <c r="N37" i="10"/>
  <c r="O37" i="10"/>
  <c r="K38" i="10"/>
  <c r="N38" i="10" s="1"/>
  <c r="L38" i="10"/>
  <c r="O38" i="10" s="1"/>
  <c r="P38" i="10"/>
  <c r="K39" i="10"/>
  <c r="L39" i="10"/>
  <c r="N39" i="10"/>
  <c r="O39" i="10"/>
  <c r="K40" i="10"/>
  <c r="N40" i="10" s="1"/>
  <c r="L40" i="10"/>
  <c r="O40" i="10" s="1"/>
  <c r="P40" i="10"/>
  <c r="K41" i="10"/>
  <c r="L41" i="10"/>
  <c r="N41" i="10"/>
  <c r="O41" i="10"/>
  <c r="K42" i="10"/>
  <c r="N42" i="10" s="1"/>
  <c r="L42" i="10"/>
  <c r="O42" i="10" s="1"/>
  <c r="P42" i="10"/>
  <c r="K43" i="10"/>
  <c r="L43" i="10"/>
  <c r="N43" i="10"/>
  <c r="O43" i="10"/>
  <c r="K44" i="10"/>
  <c r="N44" i="10" s="1"/>
  <c r="L44" i="10"/>
  <c r="O44" i="10" s="1"/>
  <c r="P44" i="10"/>
  <c r="K45" i="10"/>
  <c r="L45" i="10"/>
  <c r="N45" i="10"/>
  <c r="O45" i="10"/>
  <c r="K46" i="10"/>
  <c r="N46" i="10" s="1"/>
  <c r="L46" i="10"/>
  <c r="O46" i="10" s="1"/>
  <c r="P46" i="10"/>
  <c r="K47" i="10"/>
  <c r="L47" i="10"/>
  <c r="N47" i="10"/>
  <c r="O47" i="10"/>
  <c r="K48" i="10"/>
  <c r="N48" i="10" s="1"/>
  <c r="L48" i="10"/>
  <c r="O48" i="10" s="1"/>
  <c r="P48" i="10"/>
  <c r="K49" i="10"/>
  <c r="L49" i="10"/>
  <c r="N49" i="10"/>
  <c r="O49" i="10"/>
  <c r="K50" i="10"/>
  <c r="N50" i="10" s="1"/>
  <c r="L50" i="10"/>
  <c r="O50" i="10" s="1"/>
  <c r="P50" i="10"/>
  <c r="K51" i="10"/>
  <c r="L51" i="10"/>
  <c r="N51" i="10"/>
  <c r="O51" i="10"/>
  <c r="K52" i="10"/>
  <c r="N52" i="10" s="1"/>
  <c r="L52" i="10"/>
  <c r="O52" i="10" s="1"/>
  <c r="P52" i="10"/>
  <c r="K53" i="10"/>
  <c r="L53" i="10"/>
  <c r="N53" i="10"/>
  <c r="O53" i="10"/>
  <c r="K54" i="10"/>
  <c r="N54" i="10" s="1"/>
  <c r="L54" i="10"/>
  <c r="O54" i="10" s="1"/>
  <c r="P54" i="10"/>
  <c r="K55" i="10"/>
  <c r="L55" i="10"/>
  <c r="N55" i="10"/>
  <c r="O55" i="10"/>
  <c r="K56" i="10"/>
  <c r="N56" i="10" s="1"/>
  <c r="L56" i="10"/>
  <c r="O56" i="10" s="1"/>
  <c r="P56" i="10"/>
  <c r="K57" i="10"/>
  <c r="L57" i="10"/>
  <c r="N57" i="10"/>
  <c r="O57" i="10"/>
  <c r="K58" i="10"/>
  <c r="N58" i="10" s="1"/>
  <c r="L58" i="10"/>
  <c r="O58" i="10" s="1"/>
  <c r="P58" i="10"/>
  <c r="K59" i="10"/>
  <c r="L59" i="10"/>
  <c r="N59" i="10"/>
  <c r="O59" i="10"/>
  <c r="K60" i="10"/>
  <c r="N60" i="10" s="1"/>
  <c r="L60" i="10"/>
  <c r="O60" i="10" s="1"/>
  <c r="P60" i="10"/>
  <c r="K61" i="10"/>
  <c r="L61" i="10"/>
  <c r="N61" i="10"/>
  <c r="O61" i="10"/>
  <c r="K62" i="10"/>
  <c r="N62" i="10" s="1"/>
  <c r="L62" i="10"/>
  <c r="O62" i="10" s="1"/>
  <c r="P62" i="10"/>
  <c r="K63" i="10"/>
  <c r="L63" i="10"/>
  <c r="N63" i="10"/>
  <c r="O63" i="10"/>
  <c r="K64" i="10"/>
  <c r="N64" i="10" s="1"/>
  <c r="L64" i="10"/>
  <c r="O64" i="10" s="1"/>
  <c r="P64" i="10"/>
  <c r="K65" i="10"/>
  <c r="L65" i="10"/>
  <c r="N65" i="10"/>
  <c r="O65" i="10"/>
  <c r="K66" i="10"/>
  <c r="N66" i="10" s="1"/>
  <c r="L66" i="10"/>
  <c r="O66" i="10" s="1"/>
  <c r="P66" i="10"/>
  <c r="K67" i="10"/>
  <c r="L67" i="10"/>
  <c r="N67" i="10"/>
  <c r="O67" i="10"/>
  <c r="K68" i="10"/>
  <c r="N68" i="10" s="1"/>
  <c r="L68" i="10"/>
  <c r="O68" i="10" s="1"/>
  <c r="P68" i="10"/>
  <c r="K69" i="10"/>
  <c r="L69" i="10"/>
  <c r="N69" i="10"/>
  <c r="O69" i="10"/>
  <c r="K70" i="10"/>
  <c r="N70" i="10" s="1"/>
  <c r="L70" i="10"/>
  <c r="O70" i="10" s="1"/>
  <c r="P70" i="10"/>
  <c r="K71" i="10"/>
  <c r="L71" i="10"/>
  <c r="N71" i="10"/>
  <c r="O71" i="10"/>
  <c r="K72" i="10"/>
  <c r="N72" i="10" s="1"/>
  <c r="L72" i="10"/>
  <c r="O72" i="10" s="1"/>
  <c r="P72" i="10"/>
  <c r="K73" i="10"/>
  <c r="L73" i="10"/>
  <c r="N73" i="10"/>
  <c r="O73" i="10"/>
  <c r="K74" i="10"/>
  <c r="N74" i="10" s="1"/>
  <c r="L74" i="10"/>
  <c r="O74" i="10" s="1"/>
  <c r="P74" i="10"/>
  <c r="K75" i="10"/>
  <c r="L75" i="10"/>
  <c r="N75" i="10"/>
  <c r="O75" i="10"/>
  <c r="K76" i="10"/>
  <c r="N76" i="10" s="1"/>
  <c r="L76" i="10"/>
  <c r="O76" i="10" s="1"/>
  <c r="P76" i="10"/>
  <c r="K77" i="10"/>
  <c r="L77" i="10"/>
  <c r="N77" i="10"/>
  <c r="O77" i="10"/>
  <c r="K78" i="10"/>
  <c r="N78" i="10" s="1"/>
  <c r="L78" i="10"/>
  <c r="O78" i="10" s="1"/>
  <c r="P78" i="10"/>
  <c r="K79" i="10"/>
  <c r="L79" i="10"/>
  <c r="N79" i="10"/>
  <c r="O79" i="10"/>
  <c r="K80" i="10"/>
  <c r="N80" i="10" s="1"/>
  <c r="L80" i="10"/>
  <c r="O80" i="10" s="1"/>
  <c r="P80" i="10"/>
  <c r="K81" i="10"/>
  <c r="L81" i="10"/>
  <c r="N81" i="10"/>
  <c r="O81" i="10"/>
  <c r="P2" i="10"/>
  <c r="K2" i="10"/>
  <c r="O2" i="10"/>
  <c r="N2" i="10"/>
  <c r="L2" i="10"/>
  <c r="K3" i="8"/>
  <c r="L3" i="8"/>
  <c r="N3" i="8"/>
  <c r="O3" i="8"/>
  <c r="K4" i="8"/>
  <c r="N4" i="8" s="1"/>
  <c r="L4" i="8"/>
  <c r="O4" i="8" s="1"/>
  <c r="K5" i="8"/>
  <c r="L5" i="8"/>
  <c r="N5" i="8"/>
  <c r="O5" i="8"/>
  <c r="K6" i="8"/>
  <c r="N6" i="8" s="1"/>
  <c r="P6" i="8" s="1"/>
  <c r="L6" i="8"/>
  <c r="O6" i="8" s="1"/>
  <c r="K7" i="8"/>
  <c r="L7" i="8"/>
  <c r="N7" i="8"/>
  <c r="O7" i="8"/>
  <c r="K8" i="8"/>
  <c r="N8" i="8" s="1"/>
  <c r="L8" i="8"/>
  <c r="O8" i="8" s="1"/>
  <c r="K9" i="8"/>
  <c r="L9" i="8"/>
  <c r="N9" i="8"/>
  <c r="P9" i="8" s="1"/>
  <c r="O9" i="8"/>
  <c r="K10" i="8"/>
  <c r="N10" i="8" s="1"/>
  <c r="L10" i="8"/>
  <c r="O10" i="8" s="1"/>
  <c r="K11" i="8"/>
  <c r="L11" i="8"/>
  <c r="N11" i="8"/>
  <c r="O11" i="8"/>
  <c r="K12" i="8"/>
  <c r="N12" i="8" s="1"/>
  <c r="P12" i="8" s="1"/>
  <c r="L12" i="8"/>
  <c r="O12" i="8" s="1"/>
  <c r="K13" i="8"/>
  <c r="L13" i="8"/>
  <c r="N13" i="8"/>
  <c r="O13" i="8"/>
  <c r="K14" i="8"/>
  <c r="N14" i="8" s="1"/>
  <c r="P14" i="8" s="1"/>
  <c r="L14" i="8"/>
  <c r="O14" i="8" s="1"/>
  <c r="K15" i="8"/>
  <c r="L15" i="8"/>
  <c r="N15" i="8"/>
  <c r="P15" i="8" s="1"/>
  <c r="O15" i="8"/>
  <c r="K16" i="8"/>
  <c r="N16" i="8" s="1"/>
  <c r="L16" i="8"/>
  <c r="O16" i="8" s="1"/>
  <c r="K17" i="8"/>
  <c r="L17" i="8"/>
  <c r="N17" i="8"/>
  <c r="P17" i="8" s="1"/>
  <c r="O17" i="8"/>
  <c r="K18" i="8"/>
  <c r="N18" i="8" s="1"/>
  <c r="L18" i="8"/>
  <c r="O18" i="8" s="1"/>
  <c r="K19" i="8"/>
  <c r="L19" i="8"/>
  <c r="N19" i="8"/>
  <c r="O19" i="8"/>
  <c r="K20" i="8"/>
  <c r="N20" i="8" s="1"/>
  <c r="L20" i="8"/>
  <c r="O20" i="8" s="1"/>
  <c r="P20" i="8"/>
  <c r="K21" i="8"/>
  <c r="L21" i="8"/>
  <c r="N21" i="8"/>
  <c r="O21" i="8"/>
  <c r="K22" i="8"/>
  <c r="N22" i="8" s="1"/>
  <c r="L22" i="8"/>
  <c r="O22" i="8" s="1"/>
  <c r="P22" i="8"/>
  <c r="K23" i="8"/>
  <c r="L23" i="8"/>
  <c r="N23" i="8"/>
  <c r="O23" i="8"/>
  <c r="K24" i="8"/>
  <c r="N24" i="8" s="1"/>
  <c r="L24" i="8"/>
  <c r="O24" i="8" s="1"/>
  <c r="P24" i="8"/>
  <c r="K25" i="8"/>
  <c r="L25" i="8"/>
  <c r="N25" i="8"/>
  <c r="O25" i="8"/>
  <c r="K26" i="8"/>
  <c r="N26" i="8" s="1"/>
  <c r="L26" i="8"/>
  <c r="O26" i="8" s="1"/>
  <c r="P26" i="8"/>
  <c r="K27" i="8"/>
  <c r="L27" i="8"/>
  <c r="N27" i="8"/>
  <c r="O27" i="8"/>
  <c r="K28" i="8"/>
  <c r="N28" i="8" s="1"/>
  <c r="L28" i="8"/>
  <c r="O28" i="8" s="1"/>
  <c r="P28" i="8"/>
  <c r="K29" i="8"/>
  <c r="L29" i="8"/>
  <c r="N29" i="8"/>
  <c r="O29" i="8"/>
  <c r="K30" i="8"/>
  <c r="N30" i="8" s="1"/>
  <c r="L30" i="8"/>
  <c r="O30" i="8" s="1"/>
  <c r="P30" i="8"/>
  <c r="K31" i="8"/>
  <c r="L31" i="8"/>
  <c r="N31" i="8"/>
  <c r="O31" i="8"/>
  <c r="K32" i="8"/>
  <c r="N32" i="8" s="1"/>
  <c r="L32" i="8"/>
  <c r="O32" i="8" s="1"/>
  <c r="P32" i="8"/>
  <c r="K33" i="8"/>
  <c r="L33" i="8"/>
  <c r="N33" i="8"/>
  <c r="O33" i="8"/>
  <c r="K34" i="8"/>
  <c r="N34" i="8" s="1"/>
  <c r="L34" i="8"/>
  <c r="O34" i="8" s="1"/>
  <c r="P34" i="8"/>
  <c r="K35" i="8"/>
  <c r="L35" i="8"/>
  <c r="N35" i="8"/>
  <c r="O35" i="8"/>
  <c r="K36" i="8"/>
  <c r="N36" i="8" s="1"/>
  <c r="L36" i="8"/>
  <c r="O36" i="8" s="1"/>
  <c r="P36" i="8"/>
  <c r="K37" i="8"/>
  <c r="L37" i="8"/>
  <c r="N37" i="8"/>
  <c r="O37" i="8"/>
  <c r="K38" i="8"/>
  <c r="N38" i="8" s="1"/>
  <c r="L38" i="8"/>
  <c r="O38" i="8" s="1"/>
  <c r="P38" i="8"/>
  <c r="K39" i="8"/>
  <c r="L39" i="8"/>
  <c r="N39" i="8"/>
  <c r="O39" i="8"/>
  <c r="K40" i="8"/>
  <c r="N40" i="8" s="1"/>
  <c r="L40" i="8"/>
  <c r="O40" i="8" s="1"/>
  <c r="P40" i="8"/>
  <c r="K41" i="8"/>
  <c r="L41" i="8"/>
  <c r="N41" i="8"/>
  <c r="O41" i="8"/>
  <c r="K42" i="8"/>
  <c r="N42" i="8" s="1"/>
  <c r="L42" i="8"/>
  <c r="O42" i="8" s="1"/>
  <c r="P42" i="8"/>
  <c r="K43" i="8"/>
  <c r="L43" i="8"/>
  <c r="N43" i="8"/>
  <c r="O43" i="8"/>
  <c r="K44" i="8"/>
  <c r="N44" i="8" s="1"/>
  <c r="L44" i="8"/>
  <c r="O44" i="8" s="1"/>
  <c r="P44" i="8"/>
  <c r="K45" i="8"/>
  <c r="L45" i="8"/>
  <c r="N45" i="8"/>
  <c r="O45" i="8"/>
  <c r="K46" i="8"/>
  <c r="N46" i="8" s="1"/>
  <c r="L46" i="8"/>
  <c r="O46" i="8" s="1"/>
  <c r="P46" i="8"/>
  <c r="K47" i="8"/>
  <c r="L47" i="8"/>
  <c r="N47" i="8"/>
  <c r="O47" i="8"/>
  <c r="K48" i="8"/>
  <c r="N48" i="8" s="1"/>
  <c r="L48" i="8"/>
  <c r="O48" i="8" s="1"/>
  <c r="P48" i="8"/>
  <c r="K49" i="8"/>
  <c r="L49" i="8"/>
  <c r="N49" i="8"/>
  <c r="O49" i="8"/>
  <c r="K50" i="8"/>
  <c r="N50" i="8" s="1"/>
  <c r="L50" i="8"/>
  <c r="O50" i="8" s="1"/>
  <c r="P50" i="8"/>
  <c r="K51" i="8"/>
  <c r="L51" i="8"/>
  <c r="N51" i="8"/>
  <c r="O51" i="8"/>
  <c r="K52" i="8"/>
  <c r="N52" i="8" s="1"/>
  <c r="L52" i="8"/>
  <c r="O52" i="8" s="1"/>
  <c r="P52" i="8"/>
  <c r="K53" i="8"/>
  <c r="L53" i="8"/>
  <c r="N53" i="8"/>
  <c r="O53" i="8"/>
  <c r="K54" i="8"/>
  <c r="N54" i="8" s="1"/>
  <c r="L54" i="8"/>
  <c r="O54" i="8" s="1"/>
  <c r="P54" i="8"/>
  <c r="K55" i="8"/>
  <c r="L55" i="8"/>
  <c r="N55" i="8"/>
  <c r="O55" i="8"/>
  <c r="K56" i="8"/>
  <c r="N56" i="8" s="1"/>
  <c r="L56" i="8"/>
  <c r="O56" i="8" s="1"/>
  <c r="P56" i="8"/>
  <c r="K57" i="8"/>
  <c r="L57" i="8"/>
  <c r="N57" i="8"/>
  <c r="O57" i="8"/>
  <c r="K58" i="8"/>
  <c r="N58" i="8" s="1"/>
  <c r="L58" i="8"/>
  <c r="O58" i="8" s="1"/>
  <c r="P58" i="8"/>
  <c r="K59" i="8"/>
  <c r="L59" i="8"/>
  <c r="N59" i="8"/>
  <c r="O59" i="8"/>
  <c r="K60" i="8"/>
  <c r="N60" i="8" s="1"/>
  <c r="L60" i="8"/>
  <c r="O60" i="8" s="1"/>
  <c r="P60" i="8"/>
  <c r="K61" i="8"/>
  <c r="L61" i="8"/>
  <c r="N61" i="8"/>
  <c r="O61" i="8"/>
  <c r="K62" i="8"/>
  <c r="N62" i="8" s="1"/>
  <c r="L62" i="8"/>
  <c r="O62" i="8" s="1"/>
  <c r="P62" i="8"/>
  <c r="K63" i="8"/>
  <c r="L63" i="8"/>
  <c r="N63" i="8"/>
  <c r="O63" i="8"/>
  <c r="K64" i="8"/>
  <c r="N64" i="8" s="1"/>
  <c r="L64" i="8"/>
  <c r="O64" i="8" s="1"/>
  <c r="P64" i="8"/>
  <c r="K65" i="8"/>
  <c r="L65" i="8"/>
  <c r="N65" i="8"/>
  <c r="O65" i="8"/>
  <c r="K66" i="8"/>
  <c r="N66" i="8" s="1"/>
  <c r="L66" i="8"/>
  <c r="O66" i="8" s="1"/>
  <c r="P66" i="8"/>
  <c r="K67" i="8"/>
  <c r="L67" i="8"/>
  <c r="N67" i="8"/>
  <c r="O67" i="8"/>
  <c r="K68" i="8"/>
  <c r="N68" i="8" s="1"/>
  <c r="L68" i="8"/>
  <c r="O68" i="8" s="1"/>
  <c r="P68" i="8"/>
  <c r="K69" i="8"/>
  <c r="L69" i="8"/>
  <c r="N69" i="8"/>
  <c r="O69" i="8"/>
  <c r="K70" i="8"/>
  <c r="N70" i="8" s="1"/>
  <c r="L70" i="8"/>
  <c r="O70" i="8" s="1"/>
  <c r="P70" i="8"/>
  <c r="K71" i="8"/>
  <c r="L71" i="8"/>
  <c r="N71" i="8"/>
  <c r="O71" i="8"/>
  <c r="K72" i="8"/>
  <c r="N72" i="8" s="1"/>
  <c r="L72" i="8"/>
  <c r="O72" i="8" s="1"/>
  <c r="P72" i="8"/>
  <c r="K73" i="8"/>
  <c r="L73" i="8"/>
  <c r="N73" i="8"/>
  <c r="O73" i="8"/>
  <c r="K74" i="8"/>
  <c r="N74" i="8" s="1"/>
  <c r="L74" i="8"/>
  <c r="O74" i="8" s="1"/>
  <c r="P74" i="8"/>
  <c r="K75" i="8"/>
  <c r="L75" i="8"/>
  <c r="N75" i="8"/>
  <c r="O75" i="8"/>
  <c r="K76" i="8"/>
  <c r="N76" i="8" s="1"/>
  <c r="L76" i="8"/>
  <c r="O76" i="8" s="1"/>
  <c r="P76" i="8"/>
  <c r="K77" i="8"/>
  <c r="L77" i="8"/>
  <c r="N77" i="8"/>
  <c r="O77" i="8"/>
  <c r="K78" i="8"/>
  <c r="N78" i="8" s="1"/>
  <c r="L78" i="8"/>
  <c r="O78" i="8" s="1"/>
  <c r="P78" i="8"/>
  <c r="K79" i="8"/>
  <c r="L79" i="8"/>
  <c r="N79" i="8"/>
  <c r="O79" i="8"/>
  <c r="K80" i="8"/>
  <c r="N80" i="8" s="1"/>
  <c r="L80" i="8"/>
  <c r="O80" i="8" s="1"/>
  <c r="P80" i="8"/>
  <c r="K81" i="8"/>
  <c r="L81" i="8"/>
  <c r="N81" i="8"/>
  <c r="O81" i="8"/>
  <c r="P2" i="8"/>
  <c r="O2" i="8"/>
  <c r="N2" i="8"/>
  <c r="L2" i="8"/>
  <c r="K2" i="8"/>
  <c r="K3" i="6"/>
  <c r="L3" i="6"/>
  <c r="N3" i="6"/>
  <c r="O3" i="6"/>
  <c r="K4" i="6"/>
  <c r="N4" i="6" s="1"/>
  <c r="L4" i="6"/>
  <c r="O4" i="6" s="1"/>
  <c r="K5" i="6"/>
  <c r="L5" i="6"/>
  <c r="N5" i="6"/>
  <c r="O5" i="6"/>
  <c r="K6" i="6"/>
  <c r="N6" i="6" s="1"/>
  <c r="P6" i="6" s="1"/>
  <c r="L6" i="6"/>
  <c r="O6" i="6" s="1"/>
  <c r="K7" i="6"/>
  <c r="L7" i="6"/>
  <c r="N7" i="6"/>
  <c r="O7" i="6"/>
  <c r="K8" i="6"/>
  <c r="N8" i="6" s="1"/>
  <c r="L8" i="6"/>
  <c r="O8" i="6" s="1"/>
  <c r="K9" i="6"/>
  <c r="L9" i="6"/>
  <c r="N9" i="6"/>
  <c r="P9" i="6" s="1"/>
  <c r="O9" i="6"/>
  <c r="K10" i="6"/>
  <c r="N10" i="6" s="1"/>
  <c r="L10" i="6"/>
  <c r="O10" i="6" s="1"/>
  <c r="K11" i="6"/>
  <c r="L11" i="6"/>
  <c r="N11" i="6"/>
  <c r="O11" i="6"/>
  <c r="K12" i="6"/>
  <c r="N12" i="6" s="1"/>
  <c r="L12" i="6"/>
  <c r="O12" i="6" s="1"/>
  <c r="K13" i="6"/>
  <c r="L13" i="6"/>
  <c r="N13" i="6"/>
  <c r="O13" i="6"/>
  <c r="K14" i="6"/>
  <c r="N14" i="6" s="1"/>
  <c r="P14" i="6" s="1"/>
  <c r="L14" i="6"/>
  <c r="O14" i="6" s="1"/>
  <c r="K15" i="6"/>
  <c r="L15" i="6"/>
  <c r="N15" i="6"/>
  <c r="O15" i="6"/>
  <c r="K16" i="6"/>
  <c r="N16" i="6" s="1"/>
  <c r="P16" i="6" s="1"/>
  <c r="L16" i="6"/>
  <c r="O16" i="6" s="1"/>
  <c r="K17" i="6"/>
  <c r="L17" i="6"/>
  <c r="N17" i="6"/>
  <c r="O17" i="6"/>
  <c r="K18" i="6"/>
  <c r="N18" i="6" s="1"/>
  <c r="P18" i="6" s="1"/>
  <c r="L18" i="6"/>
  <c r="O18" i="6" s="1"/>
  <c r="K19" i="6"/>
  <c r="L19" i="6"/>
  <c r="N19" i="6"/>
  <c r="O19" i="6"/>
  <c r="K20" i="6"/>
  <c r="N20" i="6" s="1"/>
  <c r="P20" i="6" s="1"/>
  <c r="L20" i="6"/>
  <c r="O20" i="6" s="1"/>
  <c r="K21" i="6"/>
  <c r="L21" i="6"/>
  <c r="N21" i="6"/>
  <c r="O21" i="6"/>
  <c r="K22" i="6"/>
  <c r="N22" i="6" s="1"/>
  <c r="P22" i="6" s="1"/>
  <c r="L22" i="6"/>
  <c r="O22" i="6" s="1"/>
  <c r="K23" i="6"/>
  <c r="L23" i="6"/>
  <c r="N23" i="6"/>
  <c r="O23" i="6"/>
  <c r="K24" i="6"/>
  <c r="N24" i="6" s="1"/>
  <c r="P24" i="6" s="1"/>
  <c r="L24" i="6"/>
  <c r="O24" i="6" s="1"/>
  <c r="K25" i="6"/>
  <c r="L25" i="6"/>
  <c r="N25" i="6"/>
  <c r="O25" i="6"/>
  <c r="K26" i="6"/>
  <c r="N26" i="6" s="1"/>
  <c r="P26" i="6" s="1"/>
  <c r="L26" i="6"/>
  <c r="O26" i="6" s="1"/>
  <c r="K27" i="6"/>
  <c r="L27" i="6"/>
  <c r="N27" i="6"/>
  <c r="O27" i="6"/>
  <c r="K28" i="6"/>
  <c r="N28" i="6" s="1"/>
  <c r="P28" i="6" s="1"/>
  <c r="L28" i="6"/>
  <c r="O28" i="6" s="1"/>
  <c r="K29" i="6"/>
  <c r="L29" i="6"/>
  <c r="N29" i="6"/>
  <c r="O29" i="6"/>
  <c r="K30" i="6"/>
  <c r="N30" i="6" s="1"/>
  <c r="P30" i="6" s="1"/>
  <c r="L30" i="6"/>
  <c r="O30" i="6" s="1"/>
  <c r="K31" i="6"/>
  <c r="L31" i="6"/>
  <c r="N31" i="6"/>
  <c r="O31" i="6"/>
  <c r="K32" i="6"/>
  <c r="N32" i="6" s="1"/>
  <c r="P32" i="6" s="1"/>
  <c r="L32" i="6"/>
  <c r="O32" i="6" s="1"/>
  <c r="K33" i="6"/>
  <c r="L33" i="6"/>
  <c r="N33" i="6"/>
  <c r="O33" i="6"/>
  <c r="K34" i="6"/>
  <c r="N34" i="6" s="1"/>
  <c r="P34" i="6" s="1"/>
  <c r="L34" i="6"/>
  <c r="O34" i="6" s="1"/>
  <c r="K35" i="6"/>
  <c r="L35" i="6"/>
  <c r="N35" i="6"/>
  <c r="O35" i="6"/>
  <c r="K36" i="6"/>
  <c r="N36" i="6" s="1"/>
  <c r="P36" i="6" s="1"/>
  <c r="L36" i="6"/>
  <c r="O36" i="6" s="1"/>
  <c r="K37" i="6"/>
  <c r="L37" i="6"/>
  <c r="N37" i="6"/>
  <c r="O37" i="6"/>
  <c r="K38" i="6"/>
  <c r="N38" i="6" s="1"/>
  <c r="P38" i="6" s="1"/>
  <c r="L38" i="6"/>
  <c r="O38" i="6" s="1"/>
  <c r="K39" i="6"/>
  <c r="L39" i="6"/>
  <c r="N39" i="6"/>
  <c r="O39" i="6"/>
  <c r="K40" i="6"/>
  <c r="N40" i="6" s="1"/>
  <c r="P40" i="6" s="1"/>
  <c r="L40" i="6"/>
  <c r="O40" i="6" s="1"/>
  <c r="K41" i="6"/>
  <c r="L41" i="6"/>
  <c r="N41" i="6"/>
  <c r="P41" i="6" s="1"/>
  <c r="O41" i="6"/>
  <c r="K42" i="6"/>
  <c r="N42" i="6" s="1"/>
  <c r="P42" i="6" s="1"/>
  <c r="L42" i="6"/>
  <c r="O42" i="6" s="1"/>
  <c r="K43" i="6"/>
  <c r="L43" i="6"/>
  <c r="N43" i="6"/>
  <c r="P43" i="6" s="1"/>
  <c r="O43" i="6"/>
  <c r="K44" i="6"/>
  <c r="N44" i="6" s="1"/>
  <c r="P44" i="6" s="1"/>
  <c r="L44" i="6"/>
  <c r="O44" i="6" s="1"/>
  <c r="K45" i="6"/>
  <c r="L45" i="6"/>
  <c r="N45" i="6"/>
  <c r="P45" i="6" s="1"/>
  <c r="O45" i="6"/>
  <c r="K46" i="6"/>
  <c r="N46" i="6" s="1"/>
  <c r="P46" i="6" s="1"/>
  <c r="L46" i="6"/>
  <c r="O46" i="6" s="1"/>
  <c r="K47" i="6"/>
  <c r="L47" i="6"/>
  <c r="N47" i="6"/>
  <c r="P47" i="6" s="1"/>
  <c r="O47" i="6"/>
  <c r="K48" i="6"/>
  <c r="N48" i="6" s="1"/>
  <c r="P48" i="6" s="1"/>
  <c r="L48" i="6"/>
  <c r="O48" i="6" s="1"/>
  <c r="K49" i="6"/>
  <c r="L49" i="6"/>
  <c r="N49" i="6"/>
  <c r="P49" i="6" s="1"/>
  <c r="O49" i="6"/>
  <c r="K50" i="6"/>
  <c r="N50" i="6" s="1"/>
  <c r="P50" i="6" s="1"/>
  <c r="L50" i="6"/>
  <c r="O50" i="6" s="1"/>
  <c r="K51" i="6"/>
  <c r="L51" i="6"/>
  <c r="N51" i="6"/>
  <c r="P51" i="6" s="1"/>
  <c r="O51" i="6"/>
  <c r="K52" i="6"/>
  <c r="N52" i="6" s="1"/>
  <c r="P52" i="6" s="1"/>
  <c r="L52" i="6"/>
  <c r="O52" i="6" s="1"/>
  <c r="K53" i="6"/>
  <c r="L53" i="6"/>
  <c r="N53" i="6"/>
  <c r="P53" i="6" s="1"/>
  <c r="O53" i="6"/>
  <c r="K54" i="6"/>
  <c r="N54" i="6" s="1"/>
  <c r="L54" i="6"/>
  <c r="O54" i="6" s="1"/>
  <c r="P54" i="6" s="1"/>
  <c r="K55" i="6"/>
  <c r="L55" i="6"/>
  <c r="N55" i="6"/>
  <c r="P55" i="6" s="1"/>
  <c r="O55" i="6"/>
  <c r="K56" i="6"/>
  <c r="N56" i="6" s="1"/>
  <c r="L56" i="6"/>
  <c r="O56" i="6" s="1"/>
  <c r="P56" i="6" s="1"/>
  <c r="K57" i="6"/>
  <c r="L57" i="6"/>
  <c r="N57" i="6"/>
  <c r="P57" i="6" s="1"/>
  <c r="O57" i="6"/>
  <c r="K58" i="6"/>
  <c r="N58" i="6" s="1"/>
  <c r="L58" i="6"/>
  <c r="O58" i="6" s="1"/>
  <c r="P58" i="6" s="1"/>
  <c r="K59" i="6"/>
  <c r="L59" i="6"/>
  <c r="N59" i="6"/>
  <c r="P59" i="6" s="1"/>
  <c r="O59" i="6"/>
  <c r="K60" i="6"/>
  <c r="N60" i="6" s="1"/>
  <c r="L60" i="6"/>
  <c r="O60" i="6" s="1"/>
  <c r="P60" i="6" s="1"/>
  <c r="K61" i="6"/>
  <c r="L61" i="6"/>
  <c r="N61" i="6"/>
  <c r="P61" i="6" s="1"/>
  <c r="O61" i="6"/>
  <c r="K62" i="6"/>
  <c r="N62" i="6" s="1"/>
  <c r="L62" i="6"/>
  <c r="O62" i="6" s="1"/>
  <c r="P62" i="6" s="1"/>
  <c r="K63" i="6"/>
  <c r="L63" i="6"/>
  <c r="N63" i="6"/>
  <c r="P63" i="6" s="1"/>
  <c r="O63" i="6"/>
  <c r="K64" i="6"/>
  <c r="N64" i="6" s="1"/>
  <c r="L64" i="6"/>
  <c r="O64" i="6" s="1"/>
  <c r="P64" i="6" s="1"/>
  <c r="K65" i="6"/>
  <c r="L65" i="6"/>
  <c r="N65" i="6"/>
  <c r="P65" i="6" s="1"/>
  <c r="O65" i="6"/>
  <c r="K66" i="6"/>
  <c r="N66" i="6" s="1"/>
  <c r="L66" i="6"/>
  <c r="O66" i="6" s="1"/>
  <c r="P66" i="6" s="1"/>
  <c r="K67" i="6"/>
  <c r="L67" i="6"/>
  <c r="N67" i="6"/>
  <c r="P67" i="6" s="1"/>
  <c r="O67" i="6"/>
  <c r="K68" i="6"/>
  <c r="N68" i="6" s="1"/>
  <c r="L68" i="6"/>
  <c r="O68" i="6" s="1"/>
  <c r="P68" i="6" s="1"/>
  <c r="K69" i="6"/>
  <c r="L69" i="6"/>
  <c r="N69" i="6"/>
  <c r="P69" i="6" s="1"/>
  <c r="O69" i="6"/>
  <c r="K70" i="6"/>
  <c r="N70" i="6" s="1"/>
  <c r="L70" i="6"/>
  <c r="O70" i="6" s="1"/>
  <c r="P70" i="6" s="1"/>
  <c r="K71" i="6"/>
  <c r="L71" i="6"/>
  <c r="N71" i="6"/>
  <c r="P71" i="6" s="1"/>
  <c r="O71" i="6"/>
  <c r="K72" i="6"/>
  <c r="N72" i="6" s="1"/>
  <c r="L72" i="6"/>
  <c r="O72" i="6" s="1"/>
  <c r="P72" i="6" s="1"/>
  <c r="K73" i="6"/>
  <c r="L73" i="6"/>
  <c r="N73" i="6"/>
  <c r="P73" i="6" s="1"/>
  <c r="O73" i="6"/>
  <c r="K74" i="6"/>
  <c r="N74" i="6" s="1"/>
  <c r="L74" i="6"/>
  <c r="O74" i="6" s="1"/>
  <c r="P74" i="6" s="1"/>
  <c r="K75" i="6"/>
  <c r="L75" i="6"/>
  <c r="N75" i="6"/>
  <c r="P75" i="6" s="1"/>
  <c r="O75" i="6"/>
  <c r="K76" i="6"/>
  <c r="N76" i="6" s="1"/>
  <c r="L76" i="6"/>
  <c r="O76" i="6" s="1"/>
  <c r="P76" i="6" s="1"/>
  <c r="K77" i="6"/>
  <c r="L77" i="6"/>
  <c r="N77" i="6"/>
  <c r="P77" i="6" s="1"/>
  <c r="O77" i="6"/>
  <c r="K78" i="6"/>
  <c r="N78" i="6" s="1"/>
  <c r="L78" i="6"/>
  <c r="O78" i="6" s="1"/>
  <c r="P78" i="6" s="1"/>
  <c r="K79" i="6"/>
  <c r="L79" i="6"/>
  <c r="N79" i="6"/>
  <c r="P79" i="6" s="1"/>
  <c r="O79" i="6"/>
  <c r="K80" i="6"/>
  <c r="N80" i="6" s="1"/>
  <c r="L80" i="6"/>
  <c r="O80" i="6" s="1"/>
  <c r="P80" i="6" s="1"/>
  <c r="K81" i="6"/>
  <c r="L81" i="6"/>
  <c r="N81" i="6"/>
  <c r="P81" i="6" s="1"/>
  <c r="O81" i="6"/>
  <c r="P2" i="6"/>
  <c r="O2" i="6"/>
  <c r="N2" i="6"/>
  <c r="L2" i="6"/>
  <c r="K2" i="6"/>
  <c r="K3" i="4"/>
  <c r="L3" i="4"/>
  <c r="N3" i="4"/>
  <c r="O3" i="4"/>
  <c r="K4" i="4"/>
  <c r="N4" i="4" s="1"/>
  <c r="L4" i="4"/>
  <c r="O4" i="4" s="1"/>
  <c r="K5" i="4"/>
  <c r="L5" i="4"/>
  <c r="N5" i="4"/>
  <c r="O5" i="4"/>
  <c r="K6" i="4"/>
  <c r="N6" i="4" s="1"/>
  <c r="P6" i="4" s="1"/>
  <c r="L6" i="4"/>
  <c r="O6" i="4" s="1"/>
  <c r="K7" i="4"/>
  <c r="L7" i="4"/>
  <c r="N7" i="4"/>
  <c r="P7" i="4" s="1"/>
  <c r="O7" i="4"/>
  <c r="K8" i="4"/>
  <c r="N8" i="4" s="1"/>
  <c r="L8" i="4"/>
  <c r="O8" i="4" s="1"/>
  <c r="K9" i="4"/>
  <c r="L9" i="4"/>
  <c r="N9" i="4"/>
  <c r="P9" i="4" s="1"/>
  <c r="O9" i="4"/>
  <c r="K10" i="4"/>
  <c r="N10" i="4" s="1"/>
  <c r="L10" i="4"/>
  <c r="O10" i="4" s="1"/>
  <c r="K11" i="4"/>
  <c r="L11" i="4"/>
  <c r="N11" i="4"/>
  <c r="O11" i="4"/>
  <c r="K12" i="4"/>
  <c r="N12" i="4" s="1"/>
  <c r="P12" i="4" s="1"/>
  <c r="L12" i="4"/>
  <c r="O12" i="4" s="1"/>
  <c r="K13" i="4"/>
  <c r="L13" i="4"/>
  <c r="N13" i="4"/>
  <c r="O13" i="4"/>
  <c r="K14" i="4"/>
  <c r="N14" i="4" s="1"/>
  <c r="P14" i="4" s="1"/>
  <c r="L14" i="4"/>
  <c r="O14" i="4" s="1"/>
  <c r="K15" i="4"/>
  <c r="L15" i="4"/>
  <c r="N15" i="4"/>
  <c r="P15" i="4" s="1"/>
  <c r="O15" i="4"/>
  <c r="K16" i="4"/>
  <c r="N16" i="4" s="1"/>
  <c r="L16" i="4"/>
  <c r="O16" i="4" s="1"/>
  <c r="K17" i="4"/>
  <c r="L17" i="4"/>
  <c r="N17" i="4"/>
  <c r="P17" i="4" s="1"/>
  <c r="O17" i="4"/>
  <c r="K18" i="4"/>
  <c r="N18" i="4" s="1"/>
  <c r="L18" i="4"/>
  <c r="O18" i="4" s="1"/>
  <c r="K19" i="4"/>
  <c r="L19" i="4"/>
  <c r="N19" i="4"/>
  <c r="O19" i="4"/>
  <c r="K20" i="4"/>
  <c r="N20" i="4" s="1"/>
  <c r="P20" i="4" s="1"/>
  <c r="L20" i="4"/>
  <c r="O20" i="4" s="1"/>
  <c r="K21" i="4"/>
  <c r="L21" i="4"/>
  <c r="N21" i="4"/>
  <c r="O21" i="4"/>
  <c r="K22" i="4"/>
  <c r="N22" i="4" s="1"/>
  <c r="P22" i="4" s="1"/>
  <c r="L22" i="4"/>
  <c r="O22" i="4" s="1"/>
  <c r="K23" i="4"/>
  <c r="L23" i="4"/>
  <c r="N23" i="4"/>
  <c r="P23" i="4" s="1"/>
  <c r="O23" i="4"/>
  <c r="K24" i="4"/>
  <c r="N24" i="4" s="1"/>
  <c r="L24" i="4"/>
  <c r="O24" i="4" s="1"/>
  <c r="K25" i="4"/>
  <c r="L25" i="4"/>
  <c r="N25" i="4"/>
  <c r="P25" i="4" s="1"/>
  <c r="O25" i="4"/>
  <c r="K26" i="4"/>
  <c r="N26" i="4" s="1"/>
  <c r="L26" i="4"/>
  <c r="O26" i="4" s="1"/>
  <c r="K27" i="4"/>
  <c r="L27" i="4"/>
  <c r="N27" i="4"/>
  <c r="O27" i="4"/>
  <c r="K28" i="4"/>
  <c r="N28" i="4" s="1"/>
  <c r="P28" i="4" s="1"/>
  <c r="L28" i="4"/>
  <c r="O28" i="4" s="1"/>
  <c r="K29" i="4"/>
  <c r="L29" i="4"/>
  <c r="N29" i="4"/>
  <c r="O29" i="4"/>
  <c r="K30" i="4"/>
  <c r="N30" i="4" s="1"/>
  <c r="P30" i="4" s="1"/>
  <c r="L30" i="4"/>
  <c r="O30" i="4" s="1"/>
  <c r="K31" i="4"/>
  <c r="L31" i="4"/>
  <c r="N31" i="4"/>
  <c r="P31" i="4" s="1"/>
  <c r="O31" i="4"/>
  <c r="K32" i="4"/>
  <c r="N32" i="4" s="1"/>
  <c r="L32" i="4"/>
  <c r="O32" i="4" s="1"/>
  <c r="K33" i="4"/>
  <c r="L33" i="4"/>
  <c r="N33" i="4"/>
  <c r="P33" i="4" s="1"/>
  <c r="O33" i="4"/>
  <c r="K34" i="4"/>
  <c r="N34" i="4" s="1"/>
  <c r="L34" i="4"/>
  <c r="O34" i="4" s="1"/>
  <c r="K35" i="4"/>
  <c r="L35" i="4"/>
  <c r="N35" i="4"/>
  <c r="O35" i="4"/>
  <c r="K36" i="4"/>
  <c r="N36" i="4" s="1"/>
  <c r="P36" i="4" s="1"/>
  <c r="L36" i="4"/>
  <c r="O36" i="4" s="1"/>
  <c r="K37" i="4"/>
  <c r="L37" i="4"/>
  <c r="N37" i="4"/>
  <c r="O37" i="4"/>
  <c r="K38" i="4"/>
  <c r="N38" i="4" s="1"/>
  <c r="P38" i="4" s="1"/>
  <c r="L38" i="4"/>
  <c r="O38" i="4" s="1"/>
  <c r="K39" i="4"/>
  <c r="L39" i="4"/>
  <c r="N39" i="4"/>
  <c r="P39" i="4" s="1"/>
  <c r="O39" i="4"/>
  <c r="K40" i="4"/>
  <c r="N40" i="4" s="1"/>
  <c r="L40" i="4"/>
  <c r="O40" i="4" s="1"/>
  <c r="K41" i="4"/>
  <c r="L41" i="4"/>
  <c r="N41" i="4"/>
  <c r="P41" i="4" s="1"/>
  <c r="O41" i="4"/>
  <c r="K42" i="4"/>
  <c r="N42" i="4" s="1"/>
  <c r="L42" i="4"/>
  <c r="O42" i="4" s="1"/>
  <c r="K43" i="4"/>
  <c r="L43" i="4"/>
  <c r="N43" i="4"/>
  <c r="O43" i="4"/>
  <c r="K44" i="4"/>
  <c r="N44" i="4" s="1"/>
  <c r="P44" i="4" s="1"/>
  <c r="L44" i="4"/>
  <c r="O44" i="4" s="1"/>
  <c r="K45" i="4"/>
  <c r="L45" i="4"/>
  <c r="N45" i="4"/>
  <c r="O45" i="4"/>
  <c r="K46" i="4"/>
  <c r="N46" i="4" s="1"/>
  <c r="P46" i="4" s="1"/>
  <c r="L46" i="4"/>
  <c r="O46" i="4" s="1"/>
  <c r="K47" i="4"/>
  <c r="L47" i="4"/>
  <c r="N47" i="4"/>
  <c r="P47" i="4" s="1"/>
  <c r="O47" i="4"/>
  <c r="K48" i="4"/>
  <c r="N48" i="4" s="1"/>
  <c r="L48" i="4"/>
  <c r="O48" i="4" s="1"/>
  <c r="K49" i="4"/>
  <c r="L49" i="4"/>
  <c r="N49" i="4"/>
  <c r="P49" i="4" s="1"/>
  <c r="O49" i="4"/>
  <c r="K50" i="4"/>
  <c r="N50" i="4" s="1"/>
  <c r="L50" i="4"/>
  <c r="O50" i="4" s="1"/>
  <c r="K51" i="4"/>
  <c r="L51" i="4"/>
  <c r="N51" i="4"/>
  <c r="O51" i="4"/>
  <c r="K52" i="4"/>
  <c r="N52" i="4" s="1"/>
  <c r="P52" i="4" s="1"/>
  <c r="L52" i="4"/>
  <c r="O52" i="4" s="1"/>
  <c r="K53" i="4"/>
  <c r="L53" i="4"/>
  <c r="N53" i="4"/>
  <c r="O53" i="4"/>
  <c r="K54" i="4"/>
  <c r="N54" i="4" s="1"/>
  <c r="P54" i="4" s="1"/>
  <c r="L54" i="4"/>
  <c r="O54" i="4" s="1"/>
  <c r="K55" i="4"/>
  <c r="L55" i="4"/>
  <c r="N55" i="4"/>
  <c r="P55" i="4" s="1"/>
  <c r="O55" i="4"/>
  <c r="K56" i="4"/>
  <c r="N56" i="4" s="1"/>
  <c r="L56" i="4"/>
  <c r="O56" i="4" s="1"/>
  <c r="K57" i="4"/>
  <c r="L57" i="4"/>
  <c r="N57" i="4"/>
  <c r="P57" i="4" s="1"/>
  <c r="O57" i="4"/>
  <c r="K58" i="4"/>
  <c r="N58" i="4" s="1"/>
  <c r="L58" i="4"/>
  <c r="O58" i="4" s="1"/>
  <c r="K59" i="4"/>
  <c r="L59" i="4"/>
  <c r="N59" i="4"/>
  <c r="O59" i="4"/>
  <c r="K60" i="4"/>
  <c r="N60" i="4" s="1"/>
  <c r="P60" i="4" s="1"/>
  <c r="L60" i="4"/>
  <c r="O60" i="4" s="1"/>
  <c r="K61" i="4"/>
  <c r="L61" i="4"/>
  <c r="N61" i="4"/>
  <c r="O61" i="4"/>
  <c r="K62" i="4"/>
  <c r="N62" i="4" s="1"/>
  <c r="P62" i="4" s="1"/>
  <c r="L62" i="4"/>
  <c r="O62" i="4" s="1"/>
  <c r="K63" i="4"/>
  <c r="L63" i="4"/>
  <c r="N63" i="4"/>
  <c r="O63" i="4"/>
  <c r="K64" i="4"/>
  <c r="N64" i="4" s="1"/>
  <c r="P64" i="4" s="1"/>
  <c r="L64" i="4"/>
  <c r="O64" i="4" s="1"/>
  <c r="K65" i="4"/>
  <c r="L65" i="4"/>
  <c r="N65" i="4"/>
  <c r="O65" i="4"/>
  <c r="K66" i="4"/>
  <c r="N66" i="4" s="1"/>
  <c r="P66" i="4" s="1"/>
  <c r="L66" i="4"/>
  <c r="O66" i="4" s="1"/>
  <c r="K67" i="4"/>
  <c r="L67" i="4"/>
  <c r="N67" i="4"/>
  <c r="O67" i="4"/>
  <c r="K68" i="4"/>
  <c r="N68" i="4" s="1"/>
  <c r="P68" i="4" s="1"/>
  <c r="L68" i="4"/>
  <c r="O68" i="4" s="1"/>
  <c r="K69" i="4"/>
  <c r="L69" i="4"/>
  <c r="N69" i="4"/>
  <c r="O69" i="4"/>
  <c r="K70" i="4"/>
  <c r="N70" i="4" s="1"/>
  <c r="P70" i="4" s="1"/>
  <c r="L70" i="4"/>
  <c r="O70" i="4" s="1"/>
  <c r="K71" i="4"/>
  <c r="L71" i="4"/>
  <c r="N71" i="4"/>
  <c r="O71" i="4"/>
  <c r="K72" i="4"/>
  <c r="N72" i="4" s="1"/>
  <c r="P72" i="4" s="1"/>
  <c r="L72" i="4"/>
  <c r="O72" i="4" s="1"/>
  <c r="K73" i="4"/>
  <c r="L73" i="4"/>
  <c r="N73" i="4"/>
  <c r="O73" i="4"/>
  <c r="K74" i="4"/>
  <c r="N74" i="4" s="1"/>
  <c r="P74" i="4" s="1"/>
  <c r="L74" i="4"/>
  <c r="O74" i="4" s="1"/>
  <c r="K75" i="4"/>
  <c r="L75" i="4"/>
  <c r="N75" i="4"/>
  <c r="O75" i="4"/>
  <c r="K76" i="4"/>
  <c r="N76" i="4" s="1"/>
  <c r="P76" i="4" s="1"/>
  <c r="L76" i="4"/>
  <c r="O76" i="4" s="1"/>
  <c r="K77" i="4"/>
  <c r="L77" i="4"/>
  <c r="N77" i="4"/>
  <c r="O77" i="4"/>
  <c r="K78" i="4"/>
  <c r="N78" i="4" s="1"/>
  <c r="P78" i="4" s="1"/>
  <c r="L78" i="4"/>
  <c r="O78" i="4" s="1"/>
  <c r="K79" i="4"/>
  <c r="L79" i="4"/>
  <c r="N79" i="4"/>
  <c r="O79" i="4"/>
  <c r="K80" i="4"/>
  <c r="N80" i="4" s="1"/>
  <c r="P80" i="4" s="1"/>
  <c r="L80" i="4"/>
  <c r="O80" i="4" s="1"/>
  <c r="P2" i="4"/>
  <c r="O2" i="4"/>
  <c r="N2" i="4"/>
  <c r="L2" i="4"/>
  <c r="K2" i="4"/>
  <c r="O3" i="2"/>
  <c r="P3" i="2"/>
  <c r="Q3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39" i="2"/>
  <c r="P39" i="2"/>
  <c r="Q39" i="2"/>
  <c r="O40" i="2"/>
  <c r="P40" i="2"/>
  <c r="Q40" i="2"/>
  <c r="O41" i="2"/>
  <c r="P41" i="2"/>
  <c r="Q41" i="2"/>
  <c r="O42" i="2"/>
  <c r="P42" i="2"/>
  <c r="Q42" i="2"/>
  <c r="O43" i="2"/>
  <c r="P43" i="2"/>
  <c r="Q43" i="2"/>
  <c r="O44" i="2"/>
  <c r="P44" i="2"/>
  <c r="Q44" i="2"/>
  <c r="O45" i="2"/>
  <c r="P45" i="2"/>
  <c r="Q45" i="2"/>
  <c r="O46" i="2"/>
  <c r="P46" i="2"/>
  <c r="Q46" i="2"/>
  <c r="O47" i="2"/>
  <c r="P47" i="2"/>
  <c r="Q47" i="2"/>
  <c r="O48" i="2"/>
  <c r="P48" i="2"/>
  <c r="Q48" i="2"/>
  <c r="O49" i="2"/>
  <c r="P49" i="2"/>
  <c r="Q49" i="2"/>
  <c r="O50" i="2"/>
  <c r="P50" i="2"/>
  <c r="Q50" i="2"/>
  <c r="O51" i="2"/>
  <c r="P51" i="2"/>
  <c r="Q51" i="2"/>
  <c r="O52" i="2"/>
  <c r="P52" i="2"/>
  <c r="Q52" i="2"/>
  <c r="O53" i="2"/>
  <c r="P53" i="2"/>
  <c r="Q53" i="2"/>
  <c r="O54" i="2"/>
  <c r="P54" i="2"/>
  <c r="Q54" i="2"/>
  <c r="O55" i="2"/>
  <c r="P55" i="2"/>
  <c r="Q55" i="2"/>
  <c r="O56" i="2"/>
  <c r="P56" i="2"/>
  <c r="Q56" i="2"/>
  <c r="O57" i="2"/>
  <c r="P57" i="2"/>
  <c r="Q57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4" i="2"/>
  <c r="P64" i="2"/>
  <c r="Q64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Q2" i="2"/>
  <c r="P2" i="2"/>
  <c r="O2" i="2"/>
  <c r="M2" i="2"/>
  <c r="L2" i="2"/>
  <c r="E25" i="3"/>
  <c r="P81" i="10" l="1"/>
  <c r="P75" i="10"/>
  <c r="P71" i="10"/>
  <c r="P69" i="10"/>
  <c r="P63" i="10"/>
  <c r="P61" i="10"/>
  <c r="P59" i="10"/>
  <c r="P57" i="10"/>
  <c r="P55" i="10"/>
  <c r="P53" i="10"/>
  <c r="P49" i="10"/>
  <c r="P47" i="10"/>
  <c r="P45" i="10"/>
  <c r="P43" i="10"/>
  <c r="P41" i="10"/>
  <c r="P37" i="10"/>
  <c r="P35" i="10"/>
  <c r="P33" i="10"/>
  <c r="P79" i="10"/>
  <c r="P77" i="10"/>
  <c r="P73" i="10"/>
  <c r="P67" i="10"/>
  <c r="P65" i="10"/>
  <c r="P51" i="10"/>
  <c r="P39" i="10"/>
  <c r="P31" i="10"/>
  <c r="P29" i="10"/>
  <c r="P27" i="10"/>
  <c r="P25" i="10"/>
  <c r="P23" i="10"/>
  <c r="P21" i="10"/>
  <c r="P19" i="10"/>
  <c r="P16" i="10"/>
  <c r="P11" i="10"/>
  <c r="P8" i="10"/>
  <c r="P3" i="10"/>
  <c r="P18" i="10"/>
  <c r="P13" i="10"/>
  <c r="P10" i="10"/>
  <c r="P5" i="10"/>
  <c r="P15" i="10"/>
  <c r="P12" i="10"/>
  <c r="P7" i="10"/>
  <c r="P4" i="10"/>
  <c r="P79" i="8"/>
  <c r="P75" i="8"/>
  <c r="P69" i="8"/>
  <c r="P63" i="8"/>
  <c r="P61" i="8"/>
  <c r="P59" i="8"/>
  <c r="P57" i="8"/>
  <c r="P55" i="8"/>
  <c r="P53" i="8"/>
  <c r="P51" i="8"/>
  <c r="P49" i="8"/>
  <c r="P47" i="8"/>
  <c r="P45" i="8"/>
  <c r="P43" i="8"/>
  <c r="P41" i="8"/>
  <c r="P39" i="8"/>
  <c r="P37" i="8"/>
  <c r="P35" i="8"/>
  <c r="P33" i="8"/>
  <c r="P31" i="8"/>
  <c r="P29" i="8"/>
  <c r="P27" i="8"/>
  <c r="P25" i="8"/>
  <c r="P23" i="8"/>
  <c r="P21" i="8"/>
  <c r="P19" i="8"/>
  <c r="P16" i="8"/>
  <c r="P11" i="8"/>
  <c r="P8" i="8"/>
  <c r="P3" i="8"/>
  <c r="P81" i="8"/>
  <c r="P73" i="8"/>
  <c r="P65" i="8"/>
  <c r="P18" i="8"/>
  <c r="P13" i="8"/>
  <c r="P10" i="8"/>
  <c r="P5" i="8"/>
  <c r="P77" i="8"/>
  <c r="P71" i="8"/>
  <c r="P67" i="8"/>
  <c r="P7" i="8"/>
  <c r="P4" i="8"/>
  <c r="P11" i="6"/>
  <c r="P8" i="6"/>
  <c r="P3" i="6"/>
  <c r="P13" i="6"/>
  <c r="P10" i="6"/>
  <c r="P5" i="6"/>
  <c r="P39" i="6"/>
  <c r="P37" i="6"/>
  <c r="P35" i="6"/>
  <c r="P33" i="6"/>
  <c r="P31" i="6"/>
  <c r="P29" i="6"/>
  <c r="P27" i="6"/>
  <c r="P25" i="6"/>
  <c r="P23" i="6"/>
  <c r="P21" i="6"/>
  <c r="P19" i="6"/>
  <c r="P17" i="6"/>
  <c r="P15" i="6"/>
  <c r="P12" i="6"/>
  <c r="P7" i="6"/>
  <c r="P4" i="6"/>
  <c r="P79" i="4"/>
  <c r="P77" i="4"/>
  <c r="P75" i="4"/>
  <c r="P73" i="4"/>
  <c r="P71" i="4"/>
  <c r="P69" i="4"/>
  <c r="P67" i="4"/>
  <c r="P65" i="4"/>
  <c r="P63" i="4"/>
  <c r="P61" i="4"/>
  <c r="P59" i="4"/>
  <c r="P56" i="4"/>
  <c r="P51" i="4"/>
  <c r="P48" i="4"/>
  <c r="P43" i="4"/>
  <c r="P40" i="4"/>
  <c r="P35" i="4"/>
  <c r="P32" i="4"/>
  <c r="P27" i="4"/>
  <c r="P24" i="4"/>
  <c r="P19" i="4"/>
  <c r="P16" i="4"/>
  <c r="P11" i="4"/>
  <c r="P8" i="4"/>
  <c r="P3" i="4"/>
  <c r="P58" i="4"/>
  <c r="P53" i="4"/>
  <c r="P50" i="4"/>
  <c r="P45" i="4"/>
  <c r="P42" i="4"/>
  <c r="P37" i="4"/>
  <c r="P34" i="4"/>
  <c r="P29" i="4"/>
  <c r="P26" i="4"/>
  <c r="P21" i="4"/>
  <c r="P18" i="4"/>
  <c r="P13" i="4"/>
  <c r="P10" i="4"/>
  <c r="P5" i="4"/>
  <c r="P4" i="4"/>
  <c r="G81" i="10"/>
  <c r="H81" i="10"/>
  <c r="G80" i="10"/>
  <c r="H80" i="10"/>
  <c r="G79" i="10"/>
  <c r="H79" i="10"/>
  <c r="G78" i="10"/>
  <c r="H78" i="10"/>
  <c r="G77" i="10"/>
  <c r="H77" i="10"/>
  <c r="G76" i="10"/>
  <c r="H76" i="10"/>
  <c r="G75" i="10"/>
  <c r="H75" i="10"/>
  <c r="G74" i="10"/>
  <c r="H74" i="10"/>
  <c r="G73" i="10"/>
  <c r="H73" i="10"/>
  <c r="G72" i="10"/>
  <c r="H72" i="10"/>
  <c r="G71" i="10"/>
  <c r="H71" i="10"/>
  <c r="G70" i="10"/>
  <c r="H70" i="10"/>
  <c r="G69" i="10"/>
  <c r="H69" i="10"/>
  <c r="G68" i="10"/>
  <c r="H68" i="10"/>
  <c r="G67" i="10"/>
  <c r="H67" i="10"/>
  <c r="G66" i="10"/>
  <c r="H66" i="10"/>
  <c r="G65" i="10"/>
  <c r="H65" i="10"/>
  <c r="G64" i="10"/>
  <c r="H64" i="10"/>
  <c r="G63" i="10"/>
  <c r="H63" i="10"/>
  <c r="G62" i="10"/>
  <c r="H62" i="10"/>
  <c r="G61" i="10"/>
  <c r="H61" i="10"/>
  <c r="G60" i="10"/>
  <c r="H60" i="10"/>
  <c r="G59" i="10"/>
  <c r="H59" i="10"/>
  <c r="G58" i="10"/>
  <c r="H58" i="10"/>
  <c r="G57" i="10"/>
  <c r="H57" i="10"/>
  <c r="G56" i="10"/>
  <c r="H56" i="10"/>
  <c r="G55" i="10"/>
  <c r="H55" i="10"/>
  <c r="G54" i="10"/>
  <c r="H54" i="10"/>
  <c r="G53" i="10"/>
  <c r="H53" i="10"/>
  <c r="G52" i="10"/>
  <c r="H52" i="10"/>
  <c r="G51" i="10"/>
  <c r="H51" i="10"/>
  <c r="G50" i="10"/>
  <c r="H50" i="10"/>
  <c r="G49" i="10"/>
  <c r="H49" i="10"/>
  <c r="G48" i="10"/>
  <c r="H48" i="10"/>
  <c r="G47" i="10"/>
  <c r="H47" i="10"/>
  <c r="G46" i="10"/>
  <c r="H46" i="10"/>
  <c r="G45" i="10"/>
  <c r="H45" i="10"/>
  <c r="G44" i="10"/>
  <c r="H44" i="10"/>
  <c r="G43" i="10"/>
  <c r="H43" i="10"/>
  <c r="G42" i="10"/>
  <c r="H42" i="10"/>
  <c r="G41" i="10"/>
  <c r="H41" i="10"/>
  <c r="G40" i="10"/>
  <c r="H40" i="10"/>
  <c r="G39" i="10"/>
  <c r="H39" i="10"/>
  <c r="G38" i="10"/>
  <c r="H38" i="10"/>
  <c r="G37" i="10"/>
  <c r="H37" i="10"/>
  <c r="G36" i="10"/>
  <c r="H36" i="10"/>
  <c r="G35" i="10"/>
  <c r="H35" i="10"/>
  <c r="G34" i="10"/>
  <c r="H34" i="10"/>
  <c r="G33" i="10"/>
  <c r="H33" i="10"/>
  <c r="G32" i="10"/>
  <c r="H32" i="10"/>
  <c r="G31" i="10"/>
  <c r="H31" i="10"/>
  <c r="G30" i="10"/>
  <c r="H30" i="10"/>
  <c r="G29" i="10"/>
  <c r="H29" i="10"/>
  <c r="G28" i="10"/>
  <c r="H28" i="10"/>
  <c r="G27" i="10"/>
  <c r="H27" i="10"/>
  <c r="G26" i="10"/>
  <c r="H26" i="10"/>
  <c r="G25" i="10"/>
  <c r="H25" i="10"/>
  <c r="G24" i="10"/>
  <c r="H24" i="10"/>
  <c r="G23" i="10"/>
  <c r="H23" i="10"/>
  <c r="G22" i="10"/>
  <c r="H22" i="10"/>
  <c r="G21" i="10"/>
  <c r="H21" i="10"/>
  <c r="G20" i="10"/>
  <c r="H20" i="10"/>
  <c r="G19" i="10"/>
  <c r="H19" i="10"/>
  <c r="G18" i="10"/>
  <c r="H18" i="10"/>
  <c r="G17" i="10"/>
  <c r="H17" i="10"/>
  <c r="G16" i="10"/>
  <c r="H16" i="10"/>
  <c r="G15" i="10"/>
  <c r="H15" i="10"/>
  <c r="G14" i="10"/>
  <c r="H14" i="10"/>
  <c r="G13" i="10"/>
  <c r="H13" i="10"/>
  <c r="G12" i="10"/>
  <c r="H12" i="10"/>
  <c r="G11" i="10"/>
  <c r="H11" i="10"/>
  <c r="G10" i="10"/>
  <c r="H10" i="10"/>
  <c r="G9" i="10"/>
  <c r="H9" i="10"/>
  <c r="G8" i="10"/>
  <c r="H8" i="10"/>
  <c r="G7" i="10"/>
  <c r="H7" i="10"/>
  <c r="G6" i="10"/>
  <c r="H6" i="10"/>
  <c r="G5" i="10"/>
  <c r="H5" i="10"/>
  <c r="G4" i="10"/>
  <c r="H4" i="10"/>
  <c r="G3" i="10"/>
  <c r="H3" i="10"/>
  <c r="G2" i="10"/>
  <c r="H2" i="10" s="1"/>
  <c r="M85" i="11"/>
  <c r="M86" i="11"/>
  <c r="M87" i="11"/>
  <c r="M88" i="11"/>
  <c r="M89" i="11"/>
  <c r="M84" i="11"/>
  <c r="M75" i="11"/>
  <c r="M76" i="11"/>
  <c r="M77" i="11"/>
  <c r="M78" i="11"/>
  <c r="M79" i="11"/>
  <c r="M74" i="11"/>
  <c r="M33" i="11"/>
  <c r="M34" i="11"/>
  <c r="M35" i="11"/>
  <c r="M36" i="11"/>
  <c r="M37" i="11"/>
  <c r="M32" i="11"/>
  <c r="M23" i="11"/>
  <c r="M24" i="11"/>
  <c r="M25" i="11"/>
  <c r="M26" i="11"/>
  <c r="M27" i="11"/>
  <c r="M22" i="11"/>
  <c r="G88" i="8"/>
  <c r="H88" i="8"/>
  <c r="G87" i="8"/>
  <c r="H87" i="8"/>
  <c r="G86" i="8"/>
  <c r="H86" i="8"/>
  <c r="G85" i="8"/>
  <c r="H85" i="8"/>
  <c r="G81" i="8"/>
  <c r="H81" i="8"/>
  <c r="G80" i="8"/>
  <c r="H80" i="8"/>
  <c r="G79" i="8"/>
  <c r="H79" i="8"/>
  <c r="G78" i="8"/>
  <c r="H78" i="8"/>
  <c r="G77" i="8"/>
  <c r="H77" i="8"/>
  <c r="G76" i="8"/>
  <c r="H76" i="8"/>
  <c r="G75" i="8"/>
  <c r="H75" i="8"/>
  <c r="G74" i="8"/>
  <c r="H74" i="8"/>
  <c r="G73" i="8"/>
  <c r="H73" i="8"/>
  <c r="G72" i="8"/>
  <c r="H72" i="8"/>
  <c r="G71" i="8"/>
  <c r="H71" i="8"/>
  <c r="G70" i="8"/>
  <c r="H70" i="8"/>
  <c r="G69" i="8"/>
  <c r="H69" i="8"/>
  <c r="G68" i="8"/>
  <c r="H68" i="8"/>
  <c r="G67" i="8"/>
  <c r="H67" i="8"/>
  <c r="G66" i="8"/>
  <c r="H66" i="8"/>
  <c r="G65" i="8"/>
  <c r="H65" i="8"/>
  <c r="G64" i="8"/>
  <c r="H64" i="8"/>
  <c r="G63" i="8"/>
  <c r="H63" i="8"/>
  <c r="G62" i="8"/>
  <c r="H62" i="8"/>
  <c r="G61" i="8"/>
  <c r="H61" i="8"/>
  <c r="G60" i="8"/>
  <c r="H60" i="8"/>
  <c r="G59" i="8"/>
  <c r="H59" i="8"/>
  <c r="G57" i="8"/>
  <c r="H57" i="8"/>
  <c r="G56" i="8"/>
  <c r="H56" i="8"/>
  <c r="G55" i="8"/>
  <c r="H55" i="8"/>
  <c r="G54" i="8"/>
  <c r="H54" i="8"/>
  <c r="G53" i="8"/>
  <c r="H53" i="8"/>
  <c r="G52" i="8"/>
  <c r="H52" i="8"/>
  <c r="G51" i="8"/>
  <c r="H51" i="8"/>
  <c r="G50" i="8"/>
  <c r="H50" i="8"/>
  <c r="G49" i="8"/>
  <c r="H49" i="8"/>
  <c r="G48" i="8"/>
  <c r="H48" i="8"/>
  <c r="G47" i="8"/>
  <c r="H47" i="8"/>
  <c r="G46" i="8"/>
  <c r="H46" i="8"/>
  <c r="G45" i="8"/>
  <c r="H45" i="8"/>
  <c r="G44" i="8"/>
  <c r="H44" i="8"/>
  <c r="G43" i="8"/>
  <c r="H43" i="8"/>
  <c r="G42" i="8"/>
  <c r="H42" i="8"/>
  <c r="G41" i="8"/>
  <c r="H41" i="8"/>
  <c r="G40" i="8"/>
  <c r="H40" i="8"/>
  <c r="G39" i="8"/>
  <c r="H39" i="8"/>
  <c r="G38" i="8"/>
  <c r="H38" i="8"/>
  <c r="G37" i="8"/>
  <c r="H37" i="8"/>
  <c r="G36" i="8"/>
  <c r="H36" i="8"/>
  <c r="G34" i="8"/>
  <c r="H34" i="8"/>
  <c r="G33" i="8"/>
  <c r="H33" i="8"/>
  <c r="G32" i="8"/>
  <c r="H32" i="8"/>
  <c r="G31" i="8"/>
  <c r="H31" i="8"/>
  <c r="G30" i="8"/>
  <c r="H30" i="8"/>
  <c r="G29" i="8"/>
  <c r="H29" i="8"/>
  <c r="G28" i="8"/>
  <c r="H28" i="8"/>
  <c r="G27" i="8"/>
  <c r="H27" i="8"/>
  <c r="G26" i="8"/>
  <c r="H26" i="8"/>
  <c r="G25" i="8"/>
  <c r="H25" i="8"/>
  <c r="G24" i="8"/>
  <c r="H24" i="8"/>
  <c r="G23" i="8"/>
  <c r="H23" i="8"/>
  <c r="G22" i="8"/>
  <c r="H22" i="8"/>
  <c r="G21" i="8"/>
  <c r="H21" i="8"/>
  <c r="G20" i="8"/>
  <c r="H20" i="8"/>
  <c r="G19" i="8"/>
  <c r="H19" i="8"/>
  <c r="G18" i="8"/>
  <c r="H18" i="8"/>
  <c r="G17" i="8"/>
  <c r="H17" i="8"/>
  <c r="G16" i="8"/>
  <c r="H16" i="8"/>
  <c r="G15" i="8"/>
  <c r="H15" i="8"/>
  <c r="G14" i="8"/>
  <c r="H14" i="8"/>
  <c r="G13" i="8"/>
  <c r="H13" i="8"/>
  <c r="G12" i="8"/>
  <c r="H12" i="8"/>
  <c r="G11" i="8"/>
  <c r="H11" i="8"/>
  <c r="G10" i="8"/>
  <c r="H10" i="8"/>
  <c r="G9" i="8"/>
  <c r="H9" i="8"/>
  <c r="G8" i="8"/>
  <c r="H8" i="8"/>
  <c r="G7" i="8"/>
  <c r="H7" i="8"/>
  <c r="G6" i="8"/>
  <c r="H6" i="8"/>
  <c r="G5" i="8"/>
  <c r="H5" i="8"/>
  <c r="G4" i="8"/>
  <c r="H4" i="8"/>
  <c r="G3" i="8"/>
  <c r="H3" i="8"/>
  <c r="G2" i="8"/>
  <c r="H2" i="8" s="1"/>
  <c r="M85" i="9"/>
  <c r="M86" i="9"/>
  <c r="M87" i="9"/>
  <c r="M88" i="9"/>
  <c r="M89" i="9"/>
  <c r="M90" i="9"/>
  <c r="M84" i="9"/>
  <c r="M75" i="9"/>
  <c r="M76" i="9"/>
  <c r="M77" i="9"/>
  <c r="M78" i="9"/>
  <c r="M79" i="9"/>
  <c r="M80" i="9"/>
  <c r="M74" i="9"/>
  <c r="M33" i="9"/>
  <c r="M34" i="9"/>
  <c r="M35" i="9"/>
  <c r="M36" i="9"/>
  <c r="M37" i="9"/>
  <c r="M38" i="9"/>
  <c r="M32" i="9"/>
  <c r="M23" i="9"/>
  <c r="M24" i="9"/>
  <c r="M25" i="9"/>
  <c r="M26" i="9"/>
  <c r="M27" i="9"/>
  <c r="M28" i="9"/>
  <c r="M22" i="9"/>
  <c r="L85" i="9"/>
  <c r="L86" i="9"/>
  <c r="L87" i="9"/>
  <c r="L88" i="9" s="1"/>
  <c r="L89" i="9" s="1"/>
  <c r="L75" i="9"/>
  <c r="L76" i="9" s="1"/>
  <c r="L77" i="9" s="1"/>
  <c r="L78" i="9" s="1"/>
  <c r="L79" i="9" s="1"/>
  <c r="L33" i="9"/>
  <c r="L34" i="9" s="1"/>
  <c r="L35" i="9" s="1"/>
  <c r="L36" i="9" s="1"/>
  <c r="L37" i="9" s="1"/>
  <c r="L24" i="9"/>
  <c r="L25" i="9" s="1"/>
  <c r="L26" i="9" s="1"/>
  <c r="L27" i="9" s="1"/>
  <c r="L23" i="9"/>
  <c r="G81" i="6"/>
  <c r="H81" i="6"/>
  <c r="G80" i="6"/>
  <c r="H80" i="6" s="1"/>
  <c r="G79" i="6"/>
  <c r="H79" i="6"/>
  <c r="G78" i="6"/>
  <c r="H78" i="6" s="1"/>
  <c r="G77" i="6"/>
  <c r="H77" i="6" s="1"/>
  <c r="G76" i="6"/>
  <c r="H76" i="6" s="1"/>
  <c r="G75" i="6"/>
  <c r="H75" i="6"/>
  <c r="G74" i="6"/>
  <c r="H74" i="6" s="1"/>
  <c r="G73" i="6"/>
  <c r="H73" i="6"/>
  <c r="G72" i="6"/>
  <c r="H72" i="6" s="1"/>
  <c r="G71" i="6"/>
  <c r="H71" i="6"/>
  <c r="G70" i="6"/>
  <c r="H70" i="6" s="1"/>
  <c r="G69" i="6"/>
  <c r="H69" i="6" s="1"/>
  <c r="G68" i="6"/>
  <c r="H68" i="6" s="1"/>
  <c r="G67" i="6"/>
  <c r="H67" i="6"/>
  <c r="G66" i="6"/>
  <c r="H66" i="6" s="1"/>
  <c r="G65" i="6"/>
  <c r="H65" i="6"/>
  <c r="G64" i="6"/>
  <c r="H64" i="6" s="1"/>
  <c r="G63" i="6"/>
  <c r="H63" i="6"/>
  <c r="G62" i="6"/>
  <c r="H62" i="6" s="1"/>
  <c r="G61" i="6"/>
  <c r="H61" i="6" s="1"/>
  <c r="G60" i="6"/>
  <c r="H60" i="6" s="1"/>
  <c r="G59" i="6"/>
  <c r="H59" i="6"/>
  <c r="G58" i="6"/>
  <c r="H58" i="6" s="1"/>
  <c r="G57" i="6"/>
  <c r="H57" i="6"/>
  <c r="G56" i="6"/>
  <c r="H56" i="6" s="1"/>
  <c r="G55" i="6"/>
  <c r="H55" i="6"/>
  <c r="G54" i="6"/>
  <c r="H54" i="6" s="1"/>
  <c r="G53" i="6"/>
  <c r="H53" i="6" s="1"/>
  <c r="G52" i="6"/>
  <c r="H52" i="6" s="1"/>
  <c r="G51" i="6"/>
  <c r="H51" i="6"/>
  <c r="G50" i="6"/>
  <c r="H50" i="6" s="1"/>
  <c r="G49" i="6"/>
  <c r="H49" i="6"/>
  <c r="G48" i="6"/>
  <c r="H48" i="6" s="1"/>
  <c r="G47" i="6"/>
  <c r="H47" i="6"/>
  <c r="G46" i="6"/>
  <c r="H46" i="6" s="1"/>
  <c r="G45" i="6"/>
  <c r="H45" i="6" s="1"/>
  <c r="G44" i="6"/>
  <c r="H44" i="6" s="1"/>
  <c r="G43" i="6"/>
  <c r="H43" i="6"/>
  <c r="G42" i="6"/>
  <c r="H42" i="6" s="1"/>
  <c r="G41" i="6"/>
  <c r="H41" i="6"/>
  <c r="G40" i="6"/>
  <c r="H40" i="6" s="1"/>
  <c r="G39" i="6"/>
  <c r="H39" i="6"/>
  <c r="G38" i="6"/>
  <c r="H38" i="6" s="1"/>
  <c r="G37" i="6"/>
  <c r="H37" i="6" s="1"/>
  <c r="G36" i="6"/>
  <c r="H36" i="6" s="1"/>
  <c r="G35" i="6"/>
  <c r="H35" i="6"/>
  <c r="G34" i="6"/>
  <c r="H34" i="6" s="1"/>
  <c r="G33" i="6"/>
  <c r="H33" i="6"/>
  <c r="G32" i="6"/>
  <c r="H32" i="6" s="1"/>
  <c r="G31" i="6"/>
  <c r="H31" i="6"/>
  <c r="G30" i="6"/>
  <c r="H30" i="6" s="1"/>
  <c r="G29" i="6"/>
  <c r="H29" i="6" s="1"/>
  <c r="G28" i="6"/>
  <c r="H28" i="6" s="1"/>
  <c r="G27" i="6"/>
  <c r="H27" i="6"/>
  <c r="G26" i="6"/>
  <c r="H26" i="6" s="1"/>
  <c r="G25" i="6"/>
  <c r="H25" i="6"/>
  <c r="G24" i="6"/>
  <c r="H24" i="6" s="1"/>
  <c r="G23" i="6"/>
  <c r="H23" i="6"/>
  <c r="G22" i="6"/>
  <c r="H22" i="6" s="1"/>
  <c r="G21" i="6"/>
  <c r="H21" i="6" s="1"/>
  <c r="G20" i="6"/>
  <c r="H20" i="6" s="1"/>
  <c r="G19" i="6"/>
  <c r="H19" i="6"/>
  <c r="G18" i="6"/>
  <c r="H18" i="6" s="1"/>
  <c r="G17" i="6"/>
  <c r="H17" i="6"/>
  <c r="G16" i="6"/>
  <c r="H16" i="6" s="1"/>
  <c r="G15" i="6"/>
  <c r="H15" i="6"/>
  <c r="G14" i="6"/>
  <c r="H14" i="6" s="1"/>
  <c r="G13" i="6"/>
  <c r="H13" i="6" s="1"/>
  <c r="G12" i="6"/>
  <c r="H12" i="6" s="1"/>
  <c r="G11" i="6"/>
  <c r="H11" i="6"/>
  <c r="G10" i="6"/>
  <c r="H10" i="6" s="1"/>
  <c r="G9" i="6"/>
  <c r="H9" i="6"/>
  <c r="G8" i="6"/>
  <c r="H8" i="6" s="1"/>
  <c r="G7" i="6"/>
  <c r="H7" i="6"/>
  <c r="G6" i="6"/>
  <c r="H6" i="6" s="1"/>
  <c r="G5" i="6"/>
  <c r="H5" i="6" s="1"/>
  <c r="G4" i="6"/>
  <c r="H4" i="6" s="1"/>
  <c r="G3" i="6"/>
  <c r="H3" i="6"/>
  <c r="G2" i="6"/>
  <c r="H2" i="6" s="1"/>
  <c r="M85" i="7"/>
  <c r="M86" i="7"/>
  <c r="M87" i="7"/>
  <c r="M88" i="7"/>
  <c r="M89" i="7"/>
  <c r="M84" i="7"/>
  <c r="M75" i="7"/>
  <c r="M76" i="7"/>
  <c r="M77" i="7"/>
  <c r="M78" i="7"/>
  <c r="M79" i="7"/>
  <c r="M74" i="7"/>
  <c r="M33" i="7"/>
  <c r="M34" i="7"/>
  <c r="M35" i="7"/>
  <c r="M36" i="7"/>
  <c r="M37" i="7"/>
  <c r="M32" i="7"/>
  <c r="M39" i="7" s="1"/>
  <c r="M23" i="7"/>
  <c r="M24" i="7"/>
  <c r="M25" i="7"/>
  <c r="M26" i="7"/>
  <c r="M27" i="7"/>
  <c r="M22" i="7"/>
  <c r="G80" i="4"/>
  <c r="H80" i="4"/>
  <c r="G79" i="4"/>
  <c r="H79" i="4" s="1"/>
  <c r="G78" i="4"/>
  <c r="H78" i="4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/>
  <c r="G47" i="4"/>
  <c r="H47" i="4" s="1"/>
  <c r="G46" i="4"/>
  <c r="H46" i="4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/>
  <c r="G39" i="4"/>
  <c r="H39" i="4" s="1"/>
  <c r="G38" i="4"/>
  <c r="H38" i="4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/>
  <c r="G31" i="4"/>
  <c r="H31" i="4" s="1"/>
  <c r="G30" i="4"/>
  <c r="H30" i="4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/>
  <c r="G23" i="4"/>
  <c r="H23" i="4" s="1"/>
  <c r="G22" i="4"/>
  <c r="H22" i="4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/>
  <c r="G7" i="4"/>
  <c r="H7" i="4" s="1"/>
  <c r="G6" i="4"/>
  <c r="H6" i="4" s="1"/>
  <c r="G5" i="4"/>
  <c r="H5" i="4" s="1"/>
  <c r="G4" i="4"/>
  <c r="H4" i="4" s="1"/>
  <c r="G3" i="4"/>
  <c r="H3" i="4" s="1"/>
  <c r="G2" i="4"/>
  <c r="H2" i="4" s="1"/>
  <c r="M78" i="5"/>
  <c r="M85" i="5"/>
  <c r="M86" i="5"/>
  <c r="M87" i="5"/>
  <c r="M88" i="5"/>
  <c r="M89" i="5"/>
  <c r="M84" i="5"/>
  <c r="M75" i="5"/>
  <c r="M76" i="5"/>
  <c r="M77" i="5"/>
  <c r="M79" i="5"/>
  <c r="M74" i="5"/>
  <c r="M81" i="5" s="1"/>
  <c r="M33" i="5"/>
  <c r="M34" i="5"/>
  <c r="M35" i="5"/>
  <c r="M36" i="5"/>
  <c r="M37" i="5"/>
  <c r="M32" i="5"/>
  <c r="M23" i="5"/>
  <c r="M24" i="5"/>
  <c r="M25" i="5"/>
  <c r="M26" i="5"/>
  <c r="M27" i="5"/>
  <c r="M22" i="5"/>
  <c r="M29" i="5" s="1"/>
  <c r="L85" i="5"/>
  <c r="L86" i="5" s="1"/>
  <c r="L87" i="5" s="1"/>
  <c r="L88" i="5" s="1"/>
  <c r="L76" i="5"/>
  <c r="L77" i="5" s="1"/>
  <c r="L78" i="5" s="1"/>
  <c r="L75" i="5"/>
  <c r="L33" i="5"/>
  <c r="L34" i="5" s="1"/>
  <c r="L35" i="5"/>
  <c r="L36" i="5" s="1"/>
  <c r="L23" i="5"/>
  <c r="L24" i="5" s="1"/>
  <c r="L25" i="5"/>
  <c r="L26" i="5"/>
  <c r="I59" i="2"/>
  <c r="I56" i="2"/>
  <c r="I48" i="2"/>
  <c r="I44" i="2"/>
  <c r="I36" i="2"/>
  <c r="I35" i="2"/>
  <c r="I27" i="2"/>
  <c r="I24" i="2"/>
  <c r="I16" i="2"/>
  <c r="I12" i="2"/>
  <c r="I4" i="2"/>
  <c r="I3" i="2"/>
  <c r="H64" i="2"/>
  <c r="I64" i="2" s="1"/>
  <c r="H63" i="2"/>
  <c r="I63" i="2" s="1"/>
  <c r="H62" i="2"/>
  <c r="I62" i="2" s="1"/>
  <c r="H61" i="2"/>
  <c r="I61" i="2" s="1"/>
  <c r="H60" i="2"/>
  <c r="I60" i="2" s="1"/>
  <c r="H59" i="2"/>
  <c r="H58" i="2"/>
  <c r="I58" i="2" s="1"/>
  <c r="H57" i="2"/>
  <c r="I57" i="2" s="1"/>
  <c r="H56" i="2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H47" i="2"/>
  <c r="I47" i="2" s="1"/>
  <c r="H46" i="2"/>
  <c r="I46" i="2" s="1"/>
  <c r="H45" i="2"/>
  <c r="I45" i="2" s="1"/>
  <c r="H44" i="2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H35" i="2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H26" i="2"/>
  <c r="I26" i="2" s="1"/>
  <c r="H25" i="2"/>
  <c r="I25" i="2" s="1"/>
  <c r="H24" i="2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H3" i="2"/>
  <c r="H2" i="2"/>
  <c r="I2" i="2" s="1"/>
  <c r="M90" i="3"/>
  <c r="M89" i="3"/>
  <c r="M88" i="3"/>
  <c r="M87" i="3"/>
  <c r="M86" i="3"/>
  <c r="M85" i="3"/>
  <c r="M80" i="3"/>
  <c r="M79" i="3"/>
  <c r="M78" i="3"/>
  <c r="M77" i="3"/>
  <c r="M76" i="3"/>
  <c r="M75" i="3"/>
  <c r="M37" i="3"/>
  <c r="M36" i="3"/>
  <c r="M35" i="3"/>
  <c r="M34" i="3"/>
  <c r="M33" i="3"/>
  <c r="M32" i="3"/>
  <c r="M27" i="3"/>
  <c r="M26" i="3"/>
  <c r="M25" i="3"/>
  <c r="M24" i="3"/>
  <c r="M29" i="3" s="1"/>
  <c r="M23" i="3"/>
  <c r="M22" i="3"/>
  <c r="M38" i="3"/>
  <c r="M39" i="3"/>
  <c r="K36" i="3" s="1"/>
  <c r="M81" i="3"/>
  <c r="M82" i="3"/>
  <c r="K79" i="3" s="1"/>
  <c r="M91" i="3"/>
  <c r="M92" i="3"/>
  <c r="K87" i="3" s="1"/>
  <c r="K100" i="3" l="1"/>
  <c r="I26" i="3"/>
  <c r="I22" i="3"/>
  <c r="I42" i="3" s="1"/>
  <c r="E22" i="3"/>
  <c r="C24" i="3"/>
  <c r="C44" i="3" s="1"/>
  <c r="K26" i="3"/>
  <c r="K46" i="3" s="1"/>
  <c r="K22" i="3"/>
  <c r="G23" i="3"/>
  <c r="I28" i="3"/>
  <c r="I48" i="3" s="1"/>
  <c r="I24" i="3"/>
  <c r="I44" i="3" s="1"/>
  <c r="E24" i="3"/>
  <c r="E44" i="3" s="1"/>
  <c r="C26" i="3"/>
  <c r="C46" i="3" s="1"/>
  <c r="I27" i="3"/>
  <c r="I23" i="3"/>
  <c r="I43" i="3" s="1"/>
  <c r="E23" i="3"/>
  <c r="C23" i="3"/>
  <c r="C36" i="3"/>
  <c r="E32" i="3"/>
  <c r="E36" i="3"/>
  <c r="G34" i="3"/>
  <c r="I32" i="3"/>
  <c r="I36" i="3"/>
  <c r="K33" i="3"/>
  <c r="K37" i="3"/>
  <c r="E75" i="3"/>
  <c r="G78" i="3"/>
  <c r="G99" i="3" s="1"/>
  <c r="K75" i="3"/>
  <c r="C85" i="3"/>
  <c r="E87" i="3"/>
  <c r="I85" i="3"/>
  <c r="M80" i="5"/>
  <c r="K79" i="5" s="1"/>
  <c r="M91" i="7"/>
  <c r="M90" i="7"/>
  <c r="K90" i="3"/>
  <c r="K86" i="3"/>
  <c r="I88" i="3"/>
  <c r="G89" i="3"/>
  <c r="G85" i="3"/>
  <c r="E86" i="3"/>
  <c r="C88" i="3"/>
  <c r="K89" i="3"/>
  <c r="K85" i="3"/>
  <c r="I87" i="3"/>
  <c r="G88" i="3"/>
  <c r="E89" i="3"/>
  <c r="E85" i="3"/>
  <c r="C89" i="3"/>
  <c r="M28" i="3"/>
  <c r="K27" i="3" s="1"/>
  <c r="K47" i="3" s="1"/>
  <c r="C35" i="3"/>
  <c r="E33" i="3"/>
  <c r="E37" i="3"/>
  <c r="G35" i="3"/>
  <c r="I33" i="3"/>
  <c r="I37" i="3"/>
  <c r="K34" i="3"/>
  <c r="K38" i="3"/>
  <c r="E76" i="3"/>
  <c r="G79" i="3"/>
  <c r="G100" i="3" s="1"/>
  <c r="K76" i="3"/>
  <c r="K97" i="3" s="1"/>
  <c r="C90" i="3"/>
  <c r="E88" i="3"/>
  <c r="I86" i="3"/>
  <c r="K88" i="3"/>
  <c r="M38" i="5"/>
  <c r="M28" i="5"/>
  <c r="K28" i="5" s="1"/>
  <c r="M29" i="7"/>
  <c r="C32" i="3"/>
  <c r="C34" i="3"/>
  <c r="E34" i="3"/>
  <c r="G32" i="3"/>
  <c r="G36" i="3"/>
  <c r="I34" i="3"/>
  <c r="I38" i="3"/>
  <c r="K35" i="3"/>
  <c r="K39" i="3"/>
  <c r="C79" i="3"/>
  <c r="E79" i="3"/>
  <c r="E100" i="3" s="1"/>
  <c r="I77" i="3"/>
  <c r="I98" i="3" s="1"/>
  <c r="C87" i="3"/>
  <c r="G86" i="3"/>
  <c r="I89" i="3"/>
  <c r="K92" i="3"/>
  <c r="O22" i="9"/>
  <c r="O74" i="9"/>
  <c r="K81" i="3"/>
  <c r="K78" i="3"/>
  <c r="K99" i="3" s="1"/>
  <c r="I80" i="3"/>
  <c r="I76" i="3"/>
  <c r="G77" i="3"/>
  <c r="E78" i="3"/>
  <c r="E99" i="3" s="1"/>
  <c r="C76" i="3"/>
  <c r="C97" i="3" s="1"/>
  <c r="C80" i="3"/>
  <c r="C101" i="3" s="1"/>
  <c r="K82" i="3"/>
  <c r="K77" i="3"/>
  <c r="K98" i="3" s="1"/>
  <c r="I79" i="3"/>
  <c r="I100" i="3" s="1"/>
  <c r="I75" i="3"/>
  <c r="G76" i="3"/>
  <c r="G97" i="3" s="1"/>
  <c r="E77" i="3"/>
  <c r="E98" i="3" s="1"/>
  <c r="C77" i="3"/>
  <c r="C98" i="3" s="1"/>
  <c r="C75" i="3"/>
  <c r="C96" i="3" s="1"/>
  <c r="C37" i="3"/>
  <c r="C33" i="3"/>
  <c r="E35" i="3"/>
  <c r="G33" i="3"/>
  <c r="G37" i="3"/>
  <c r="I35" i="3"/>
  <c r="K32" i="3"/>
  <c r="C78" i="3"/>
  <c r="C99" i="3" s="1"/>
  <c r="G75" i="3"/>
  <c r="I78" i="3"/>
  <c r="I99" i="3" s="1"/>
  <c r="K80" i="3"/>
  <c r="K101" i="3" s="1"/>
  <c r="C86" i="3"/>
  <c r="G87" i="3"/>
  <c r="I90" i="3"/>
  <c r="K91" i="3"/>
  <c r="O23" i="9"/>
  <c r="O32" i="9"/>
  <c r="O85" i="9"/>
  <c r="O84" i="9"/>
  <c r="M90" i="5"/>
  <c r="M91" i="5"/>
  <c r="M28" i="7"/>
  <c r="G37" i="7"/>
  <c r="I37" i="7"/>
  <c r="M39" i="5"/>
  <c r="C32" i="7"/>
  <c r="E32" i="7"/>
  <c r="M81" i="7"/>
  <c r="M80" i="7"/>
  <c r="O33" i="9"/>
  <c r="K35" i="7"/>
  <c r="I39" i="7"/>
  <c r="G35" i="7"/>
  <c r="E39" i="7"/>
  <c r="C37" i="7"/>
  <c r="K38" i="7"/>
  <c r="I34" i="7"/>
  <c r="G38" i="7"/>
  <c r="E34" i="7"/>
  <c r="C34" i="7"/>
  <c r="M38" i="7"/>
  <c r="C39" i="7"/>
  <c r="E33" i="7"/>
  <c r="I33" i="7"/>
  <c r="K33" i="7"/>
  <c r="O75" i="9"/>
  <c r="M38" i="11"/>
  <c r="M39" i="11"/>
  <c r="M91" i="11"/>
  <c r="M90" i="11"/>
  <c r="M29" i="11"/>
  <c r="M81" i="11"/>
  <c r="M28" i="11"/>
  <c r="M80" i="11"/>
  <c r="K91" i="9" l="1"/>
  <c r="K87" i="9"/>
  <c r="I91" i="9"/>
  <c r="I87" i="9"/>
  <c r="G91" i="9"/>
  <c r="G87" i="9"/>
  <c r="E91" i="9"/>
  <c r="E87" i="9"/>
  <c r="C85" i="9"/>
  <c r="C89" i="9"/>
  <c r="M91" i="9"/>
  <c r="K86" i="9"/>
  <c r="I89" i="9"/>
  <c r="I84" i="9"/>
  <c r="G86" i="9"/>
  <c r="E89" i="9"/>
  <c r="E84" i="9"/>
  <c r="C90" i="9"/>
  <c r="K90" i="9"/>
  <c r="K85" i="9"/>
  <c r="I88" i="9"/>
  <c r="G90" i="9"/>
  <c r="G85" i="9"/>
  <c r="E88" i="9"/>
  <c r="C86" i="9"/>
  <c r="C91" i="9"/>
  <c r="K89" i="9"/>
  <c r="K84" i="9"/>
  <c r="I86" i="9"/>
  <c r="G89" i="9"/>
  <c r="G84" i="9"/>
  <c r="E86" i="9"/>
  <c r="C87" i="9"/>
  <c r="C84" i="9"/>
  <c r="G88" i="9"/>
  <c r="K88" i="9"/>
  <c r="E90" i="9"/>
  <c r="I90" i="9"/>
  <c r="E85" i="9"/>
  <c r="I85" i="9"/>
  <c r="C88" i="9"/>
  <c r="I101" i="3"/>
  <c r="K96" i="3"/>
  <c r="C43" i="3"/>
  <c r="E45" i="3"/>
  <c r="K42" i="3"/>
  <c r="E22" i="5"/>
  <c r="E26" i="5"/>
  <c r="E27" i="5"/>
  <c r="E23" i="5"/>
  <c r="I29" i="5"/>
  <c r="E25" i="5"/>
  <c r="K22" i="5"/>
  <c r="E24" i="5"/>
  <c r="I24" i="5"/>
  <c r="C75" i="5"/>
  <c r="E74" i="5"/>
  <c r="E78" i="5"/>
  <c r="E80" i="5"/>
  <c r="E76" i="5"/>
  <c r="I81" i="5"/>
  <c r="I101" i="5" s="1"/>
  <c r="E77" i="5"/>
  <c r="K74" i="5"/>
  <c r="E75" i="5"/>
  <c r="I75" i="5"/>
  <c r="K89" i="5"/>
  <c r="K99" i="5" s="1"/>
  <c r="K85" i="5"/>
  <c r="I89" i="5"/>
  <c r="I85" i="5"/>
  <c r="G89" i="5"/>
  <c r="G85" i="5"/>
  <c r="E89" i="5"/>
  <c r="E85" i="5"/>
  <c r="C87" i="5"/>
  <c r="C91" i="5"/>
  <c r="K87" i="5"/>
  <c r="I90" i="5"/>
  <c r="I84" i="5"/>
  <c r="G87" i="5"/>
  <c r="E90" i="5"/>
  <c r="E84" i="5"/>
  <c r="C89" i="5"/>
  <c r="K91" i="5"/>
  <c r="K86" i="5"/>
  <c r="I88" i="5"/>
  <c r="G91" i="5"/>
  <c r="G86" i="5"/>
  <c r="E88" i="5"/>
  <c r="C85" i="5"/>
  <c r="C90" i="5"/>
  <c r="K90" i="5"/>
  <c r="I87" i="5"/>
  <c r="G84" i="5"/>
  <c r="C86" i="5"/>
  <c r="K88" i="5"/>
  <c r="I86" i="5"/>
  <c r="E91" i="5"/>
  <c r="C88" i="5"/>
  <c r="K84" i="5"/>
  <c r="G90" i="5"/>
  <c r="E87" i="5"/>
  <c r="C84" i="5"/>
  <c r="I91" i="5"/>
  <c r="G88" i="5"/>
  <c r="E86" i="5"/>
  <c r="K29" i="7"/>
  <c r="K25" i="7"/>
  <c r="K45" i="7" s="1"/>
  <c r="I29" i="7"/>
  <c r="I49" i="7" s="1"/>
  <c r="I25" i="7"/>
  <c r="G29" i="7"/>
  <c r="G25" i="7"/>
  <c r="G45" i="7" s="1"/>
  <c r="E29" i="7"/>
  <c r="E49" i="7" s="1"/>
  <c r="E25" i="7"/>
  <c r="C23" i="7"/>
  <c r="C27" i="7"/>
  <c r="C47" i="7" s="1"/>
  <c r="K26" i="7"/>
  <c r="I28" i="7"/>
  <c r="I23" i="7"/>
  <c r="I43" i="7" s="1"/>
  <c r="G26" i="7"/>
  <c r="E28" i="7"/>
  <c r="E23" i="7"/>
  <c r="E43" i="7" s="1"/>
  <c r="C26" i="7"/>
  <c r="K24" i="7"/>
  <c r="I27" i="7"/>
  <c r="I47" i="7" s="1"/>
  <c r="I22" i="7"/>
  <c r="G24" i="7"/>
  <c r="E27" i="7"/>
  <c r="E22" i="7"/>
  <c r="E42" i="7" s="1"/>
  <c r="C28" i="7"/>
  <c r="K28" i="7"/>
  <c r="K48" i="7" s="1"/>
  <c r="K23" i="7"/>
  <c r="K43" i="7" s="1"/>
  <c r="I26" i="7"/>
  <c r="G28" i="7"/>
  <c r="G48" i="7" s="1"/>
  <c r="G23" i="7"/>
  <c r="E26" i="7"/>
  <c r="C24" i="7"/>
  <c r="C44" i="7" s="1"/>
  <c r="C29" i="7"/>
  <c r="C49" i="7" s="1"/>
  <c r="K22" i="7"/>
  <c r="E24" i="7"/>
  <c r="E44" i="7" s="1"/>
  <c r="I24" i="7"/>
  <c r="I44" i="7" s="1"/>
  <c r="C25" i="7"/>
  <c r="G27" i="7"/>
  <c r="G47" i="7" s="1"/>
  <c r="C22" i="7"/>
  <c r="C42" i="7" s="1"/>
  <c r="K27" i="7"/>
  <c r="G22" i="7"/>
  <c r="E43" i="3"/>
  <c r="I47" i="3"/>
  <c r="G43" i="3"/>
  <c r="E42" i="3"/>
  <c r="I46" i="3"/>
  <c r="C23" i="5"/>
  <c r="G25" i="5"/>
  <c r="G29" i="5"/>
  <c r="I22" i="5"/>
  <c r="E29" i="5"/>
  <c r="K26" i="5"/>
  <c r="G22" i="5"/>
  <c r="K27" i="5"/>
  <c r="E28" i="5"/>
  <c r="I28" i="5"/>
  <c r="G76" i="5"/>
  <c r="G96" i="5" s="1"/>
  <c r="G77" i="5"/>
  <c r="G97" i="5" s="1"/>
  <c r="G81" i="5"/>
  <c r="G101" i="5" s="1"/>
  <c r="I74" i="5"/>
  <c r="I94" i="5" s="1"/>
  <c r="E81" i="5"/>
  <c r="E101" i="5" s="1"/>
  <c r="K78" i="5"/>
  <c r="K98" i="5" s="1"/>
  <c r="G74" i="5"/>
  <c r="G94" i="5" s="1"/>
  <c r="K80" i="5"/>
  <c r="K100" i="5" s="1"/>
  <c r="E79" i="5"/>
  <c r="E99" i="5" s="1"/>
  <c r="I79" i="5"/>
  <c r="I99" i="5" s="1"/>
  <c r="M81" i="9"/>
  <c r="M101" i="9" s="1"/>
  <c r="K80" i="9"/>
  <c r="K100" i="9" s="1"/>
  <c r="K76" i="9"/>
  <c r="K96" i="9" s="1"/>
  <c r="I80" i="9"/>
  <c r="I100" i="9" s="1"/>
  <c r="I76" i="9"/>
  <c r="I96" i="9" s="1"/>
  <c r="G80" i="9"/>
  <c r="G100" i="9" s="1"/>
  <c r="G76" i="9"/>
  <c r="G96" i="9" s="1"/>
  <c r="E80" i="9"/>
  <c r="E100" i="9" s="1"/>
  <c r="E76" i="9"/>
  <c r="E96" i="9" s="1"/>
  <c r="C76" i="9"/>
  <c r="C96" i="9" s="1"/>
  <c r="C80" i="9"/>
  <c r="C100" i="9" s="1"/>
  <c r="K79" i="9"/>
  <c r="K99" i="9" s="1"/>
  <c r="K75" i="9"/>
  <c r="K95" i="9" s="1"/>
  <c r="I79" i="9"/>
  <c r="I99" i="9" s="1"/>
  <c r="I75" i="9"/>
  <c r="I95" i="9" s="1"/>
  <c r="G79" i="9"/>
  <c r="G99" i="9" s="1"/>
  <c r="G75" i="9"/>
  <c r="G95" i="9" s="1"/>
  <c r="E79" i="9"/>
  <c r="E99" i="9" s="1"/>
  <c r="E75" i="9"/>
  <c r="E95" i="9" s="1"/>
  <c r="C77" i="9"/>
  <c r="C97" i="9" s="1"/>
  <c r="C81" i="9"/>
  <c r="C101" i="9" s="1"/>
  <c r="K78" i="9"/>
  <c r="K98" i="9" s="1"/>
  <c r="K74" i="9"/>
  <c r="K94" i="9" s="1"/>
  <c r="I78" i="9"/>
  <c r="I98" i="9" s="1"/>
  <c r="I74" i="9"/>
  <c r="I94" i="9" s="1"/>
  <c r="G78" i="9"/>
  <c r="G98" i="9" s="1"/>
  <c r="G74" i="9"/>
  <c r="G94" i="9" s="1"/>
  <c r="E78" i="9"/>
  <c r="E98" i="9" s="1"/>
  <c r="E74" i="9"/>
  <c r="E94" i="9" s="1"/>
  <c r="C78" i="9"/>
  <c r="C98" i="9" s="1"/>
  <c r="C74" i="9"/>
  <c r="C94" i="9" s="1"/>
  <c r="K81" i="9"/>
  <c r="K101" i="9" s="1"/>
  <c r="G81" i="9"/>
  <c r="G101" i="9" s="1"/>
  <c r="C75" i="9"/>
  <c r="C95" i="9" s="1"/>
  <c r="K77" i="9"/>
  <c r="K97" i="9" s="1"/>
  <c r="G77" i="9"/>
  <c r="G97" i="9" s="1"/>
  <c r="C79" i="9"/>
  <c r="C99" i="9" s="1"/>
  <c r="I81" i="9"/>
  <c r="I101" i="9" s="1"/>
  <c r="E81" i="9"/>
  <c r="E101" i="9" s="1"/>
  <c r="I77" i="9"/>
  <c r="I97" i="9" s="1"/>
  <c r="E77" i="9"/>
  <c r="E97" i="9" s="1"/>
  <c r="K81" i="7"/>
  <c r="K77" i="7"/>
  <c r="I81" i="7"/>
  <c r="I77" i="7"/>
  <c r="G81" i="7"/>
  <c r="G77" i="7"/>
  <c r="E81" i="7"/>
  <c r="E77" i="7"/>
  <c r="C75" i="7"/>
  <c r="C79" i="7"/>
  <c r="K80" i="7"/>
  <c r="K76" i="7"/>
  <c r="I80" i="7"/>
  <c r="I76" i="7"/>
  <c r="G80" i="7"/>
  <c r="G76" i="7"/>
  <c r="E80" i="7"/>
  <c r="E76" i="7"/>
  <c r="C76" i="7"/>
  <c r="C80" i="7"/>
  <c r="K75" i="7"/>
  <c r="I75" i="7"/>
  <c r="G75" i="7"/>
  <c r="E75" i="7"/>
  <c r="C81" i="7"/>
  <c r="K74" i="7"/>
  <c r="I74" i="7"/>
  <c r="G74" i="7"/>
  <c r="E74" i="7"/>
  <c r="C74" i="7"/>
  <c r="K79" i="7"/>
  <c r="I79" i="7"/>
  <c r="G79" i="7"/>
  <c r="E79" i="7"/>
  <c r="C77" i="7"/>
  <c r="E78" i="7"/>
  <c r="K78" i="7"/>
  <c r="C78" i="7"/>
  <c r="I78" i="7"/>
  <c r="G78" i="7"/>
  <c r="K37" i="11"/>
  <c r="K33" i="11"/>
  <c r="I37" i="11"/>
  <c r="I33" i="11"/>
  <c r="G37" i="11"/>
  <c r="G33" i="11"/>
  <c r="E37" i="11"/>
  <c r="E33" i="11"/>
  <c r="C35" i="11"/>
  <c r="C39" i="11"/>
  <c r="K38" i="11"/>
  <c r="K32" i="11"/>
  <c r="I35" i="11"/>
  <c r="G38" i="11"/>
  <c r="G32" i="11"/>
  <c r="E35" i="11"/>
  <c r="C34" i="11"/>
  <c r="C32" i="11"/>
  <c r="K36" i="11"/>
  <c r="I39" i="11"/>
  <c r="I34" i="11"/>
  <c r="G36" i="11"/>
  <c r="E39" i="11"/>
  <c r="E34" i="11"/>
  <c r="C36" i="11"/>
  <c r="K35" i="11"/>
  <c r="I38" i="11"/>
  <c r="I32" i="11"/>
  <c r="G35" i="11"/>
  <c r="E38" i="11"/>
  <c r="E32" i="11"/>
  <c r="C37" i="11"/>
  <c r="I36" i="11"/>
  <c r="C33" i="11"/>
  <c r="G39" i="11"/>
  <c r="C38" i="11"/>
  <c r="K39" i="11"/>
  <c r="G34" i="11"/>
  <c r="E36" i="11"/>
  <c r="K34" i="11"/>
  <c r="G36" i="7"/>
  <c r="E36" i="7"/>
  <c r="K36" i="7"/>
  <c r="C36" i="7"/>
  <c r="I36" i="7"/>
  <c r="E38" i="7"/>
  <c r="I38" i="7"/>
  <c r="C33" i="7"/>
  <c r="G39" i="7"/>
  <c r="K39" i="7"/>
  <c r="I32" i="7"/>
  <c r="K35" i="5"/>
  <c r="I39" i="5"/>
  <c r="I35" i="5"/>
  <c r="G39" i="5"/>
  <c r="G35" i="5"/>
  <c r="E39" i="5"/>
  <c r="E35" i="5"/>
  <c r="C33" i="5"/>
  <c r="C37" i="5"/>
  <c r="K36" i="5"/>
  <c r="I38" i="5"/>
  <c r="I33" i="5"/>
  <c r="G36" i="5"/>
  <c r="E38" i="5"/>
  <c r="E33" i="5"/>
  <c r="C36" i="5"/>
  <c r="K34" i="5"/>
  <c r="I37" i="5"/>
  <c r="I32" i="5"/>
  <c r="G34" i="5"/>
  <c r="E37" i="5"/>
  <c r="E32" i="5"/>
  <c r="C38" i="5"/>
  <c r="K38" i="5"/>
  <c r="K48" i="5" s="1"/>
  <c r="I36" i="5"/>
  <c r="G33" i="5"/>
  <c r="C34" i="5"/>
  <c r="K37" i="5"/>
  <c r="I34" i="5"/>
  <c r="G32" i="5"/>
  <c r="C35" i="5"/>
  <c r="K33" i="5"/>
  <c r="G38" i="5"/>
  <c r="E36" i="5"/>
  <c r="C39" i="5"/>
  <c r="K32" i="5"/>
  <c r="G37" i="5"/>
  <c r="E34" i="5"/>
  <c r="C32" i="5"/>
  <c r="E37" i="7"/>
  <c r="K27" i="9"/>
  <c r="K23" i="9"/>
  <c r="I27" i="9"/>
  <c r="I23" i="9"/>
  <c r="G27" i="9"/>
  <c r="G23" i="9"/>
  <c r="E27" i="9"/>
  <c r="E23" i="9"/>
  <c r="K29" i="9"/>
  <c r="K25" i="9"/>
  <c r="K24" i="9"/>
  <c r="I26" i="9"/>
  <c r="G29" i="9"/>
  <c r="G24" i="9"/>
  <c r="E26" i="9"/>
  <c r="C23" i="9"/>
  <c r="C27" i="9"/>
  <c r="M29" i="9"/>
  <c r="K22" i="9"/>
  <c r="I25" i="9"/>
  <c r="G28" i="9"/>
  <c r="G22" i="9"/>
  <c r="E25" i="9"/>
  <c r="C24" i="9"/>
  <c r="C28" i="9"/>
  <c r="K28" i="9"/>
  <c r="I29" i="9"/>
  <c r="I24" i="9"/>
  <c r="G26" i="9"/>
  <c r="E29" i="9"/>
  <c r="E24" i="9"/>
  <c r="C25" i="9"/>
  <c r="C29" i="9"/>
  <c r="I22" i="9"/>
  <c r="C26" i="9"/>
  <c r="G25" i="9"/>
  <c r="C22" i="9"/>
  <c r="K26" i="9"/>
  <c r="E28" i="9"/>
  <c r="I28" i="9"/>
  <c r="E22" i="9"/>
  <c r="G96" i="3"/>
  <c r="K103" i="3"/>
  <c r="G98" i="3"/>
  <c r="K102" i="3"/>
  <c r="E97" i="3"/>
  <c r="E96" i="3"/>
  <c r="E27" i="3"/>
  <c r="E47" i="3" s="1"/>
  <c r="K24" i="3"/>
  <c r="K44" i="3" s="1"/>
  <c r="G22" i="3"/>
  <c r="G42" i="3" s="1"/>
  <c r="K25" i="3"/>
  <c r="K45" i="3" s="1"/>
  <c r="G27" i="3"/>
  <c r="G47" i="3" s="1"/>
  <c r="C25" i="3"/>
  <c r="C45" i="3" s="1"/>
  <c r="E26" i="3"/>
  <c r="E46" i="3" s="1"/>
  <c r="K23" i="3"/>
  <c r="K43" i="3" s="1"/>
  <c r="G23" i="5"/>
  <c r="G43" i="5" s="1"/>
  <c r="I27" i="5"/>
  <c r="I47" i="5" s="1"/>
  <c r="K23" i="5"/>
  <c r="K43" i="5" s="1"/>
  <c r="K25" i="5"/>
  <c r="K45" i="5" s="1"/>
  <c r="G26" i="5"/>
  <c r="G46" i="5" s="1"/>
  <c r="C22" i="5"/>
  <c r="C42" i="5" s="1"/>
  <c r="G27" i="5"/>
  <c r="G47" i="5" s="1"/>
  <c r="C28" i="5"/>
  <c r="C48" i="5" s="1"/>
  <c r="G24" i="5"/>
  <c r="G44" i="5" s="1"/>
  <c r="K24" i="5"/>
  <c r="K44" i="5" s="1"/>
  <c r="I78" i="5"/>
  <c r="I98" i="5" s="1"/>
  <c r="I80" i="5"/>
  <c r="I100" i="5" s="1"/>
  <c r="K76" i="5"/>
  <c r="K96" i="5" s="1"/>
  <c r="K77" i="5"/>
  <c r="K97" i="5" s="1"/>
  <c r="G78" i="5"/>
  <c r="G98" i="5" s="1"/>
  <c r="C74" i="5"/>
  <c r="C94" i="5" s="1"/>
  <c r="G80" i="5"/>
  <c r="G100" i="5" s="1"/>
  <c r="C81" i="5"/>
  <c r="C101" i="5" s="1"/>
  <c r="G75" i="5"/>
  <c r="G95" i="5" s="1"/>
  <c r="K75" i="5"/>
  <c r="K95" i="5" s="1"/>
  <c r="K91" i="11"/>
  <c r="K87" i="11"/>
  <c r="I91" i="11"/>
  <c r="I87" i="11"/>
  <c r="G91" i="11"/>
  <c r="G87" i="11"/>
  <c r="E91" i="11"/>
  <c r="E87" i="11"/>
  <c r="C85" i="11"/>
  <c r="C89" i="11"/>
  <c r="K90" i="11"/>
  <c r="K86" i="11"/>
  <c r="I90" i="11"/>
  <c r="I86" i="11"/>
  <c r="G90" i="11"/>
  <c r="G86" i="11"/>
  <c r="E90" i="11"/>
  <c r="E86" i="11"/>
  <c r="C86" i="11"/>
  <c r="C90" i="11"/>
  <c r="K89" i="11"/>
  <c r="K85" i="11"/>
  <c r="I89" i="11"/>
  <c r="I85" i="11"/>
  <c r="G89" i="11"/>
  <c r="G85" i="11"/>
  <c r="E89" i="11"/>
  <c r="E85" i="11"/>
  <c r="C87" i="11"/>
  <c r="C91" i="11"/>
  <c r="K88" i="11"/>
  <c r="G88" i="11"/>
  <c r="C88" i="11"/>
  <c r="K84" i="11"/>
  <c r="G84" i="11"/>
  <c r="C84" i="11"/>
  <c r="I88" i="11"/>
  <c r="E88" i="11"/>
  <c r="I84" i="11"/>
  <c r="E84" i="11"/>
  <c r="K81" i="11"/>
  <c r="K101" i="11" s="1"/>
  <c r="K77" i="11"/>
  <c r="K97" i="11" s="1"/>
  <c r="I81" i="11"/>
  <c r="I101" i="11" s="1"/>
  <c r="I77" i="11"/>
  <c r="I97" i="11" s="1"/>
  <c r="G81" i="11"/>
  <c r="G101" i="11" s="1"/>
  <c r="G77" i="11"/>
  <c r="G97" i="11" s="1"/>
  <c r="E81" i="11"/>
  <c r="E101" i="11" s="1"/>
  <c r="E77" i="11"/>
  <c r="E97" i="11" s="1"/>
  <c r="C75" i="11"/>
  <c r="C95" i="11" s="1"/>
  <c r="C79" i="11"/>
  <c r="C99" i="11" s="1"/>
  <c r="K80" i="11"/>
  <c r="K100" i="11" s="1"/>
  <c r="K76" i="11"/>
  <c r="K96" i="11" s="1"/>
  <c r="I80" i="11"/>
  <c r="I100" i="11" s="1"/>
  <c r="I76" i="11"/>
  <c r="I96" i="11" s="1"/>
  <c r="G80" i="11"/>
  <c r="G100" i="11" s="1"/>
  <c r="G76" i="11"/>
  <c r="G96" i="11" s="1"/>
  <c r="E80" i="11"/>
  <c r="E100" i="11" s="1"/>
  <c r="E76" i="11"/>
  <c r="E96" i="11" s="1"/>
  <c r="C76" i="11"/>
  <c r="C96" i="11" s="1"/>
  <c r="C80" i="11"/>
  <c r="C100" i="11" s="1"/>
  <c r="K79" i="11"/>
  <c r="K99" i="11" s="1"/>
  <c r="K75" i="11"/>
  <c r="K95" i="11" s="1"/>
  <c r="I79" i="11"/>
  <c r="I99" i="11" s="1"/>
  <c r="I75" i="11"/>
  <c r="I95" i="11" s="1"/>
  <c r="G79" i="11"/>
  <c r="G99" i="11" s="1"/>
  <c r="G75" i="11"/>
  <c r="G95" i="11" s="1"/>
  <c r="E79" i="11"/>
  <c r="E99" i="11" s="1"/>
  <c r="E75" i="11"/>
  <c r="E95" i="11" s="1"/>
  <c r="C77" i="11"/>
  <c r="C97" i="11" s="1"/>
  <c r="C81" i="11"/>
  <c r="C101" i="11" s="1"/>
  <c r="I78" i="11"/>
  <c r="I98" i="11" s="1"/>
  <c r="E78" i="11"/>
  <c r="E98" i="11" s="1"/>
  <c r="I74" i="11"/>
  <c r="I94" i="11" s="1"/>
  <c r="E74" i="11"/>
  <c r="E94" i="11" s="1"/>
  <c r="K78" i="11"/>
  <c r="K98" i="11" s="1"/>
  <c r="G78" i="11"/>
  <c r="G98" i="11" s="1"/>
  <c r="C78" i="11"/>
  <c r="C98" i="11" s="1"/>
  <c r="K74" i="11"/>
  <c r="K94" i="11" s="1"/>
  <c r="G74" i="11"/>
  <c r="G94" i="11" s="1"/>
  <c r="C74" i="11"/>
  <c r="C94" i="11" s="1"/>
  <c r="K27" i="11"/>
  <c r="K47" i="11" s="1"/>
  <c r="K23" i="11"/>
  <c r="K43" i="11" s="1"/>
  <c r="I27" i="11"/>
  <c r="I47" i="11" s="1"/>
  <c r="I23" i="11"/>
  <c r="I43" i="11" s="1"/>
  <c r="G27" i="11"/>
  <c r="G47" i="11" s="1"/>
  <c r="G23" i="11"/>
  <c r="G43" i="11" s="1"/>
  <c r="E27" i="11"/>
  <c r="E47" i="11" s="1"/>
  <c r="E23" i="11"/>
  <c r="E43" i="11" s="1"/>
  <c r="C25" i="11"/>
  <c r="C45" i="11" s="1"/>
  <c r="C29" i="11"/>
  <c r="C49" i="11" s="1"/>
  <c r="K25" i="11"/>
  <c r="K45" i="11" s="1"/>
  <c r="I28" i="11"/>
  <c r="I48" i="11" s="1"/>
  <c r="I22" i="11"/>
  <c r="I42" i="11" s="1"/>
  <c r="G25" i="11"/>
  <c r="G45" i="11" s="1"/>
  <c r="E28" i="11"/>
  <c r="E48" i="11" s="1"/>
  <c r="E22" i="11"/>
  <c r="E42" i="11" s="1"/>
  <c r="C27" i="11"/>
  <c r="C47" i="11" s="1"/>
  <c r="K29" i="11"/>
  <c r="K49" i="11" s="1"/>
  <c r="K24" i="11"/>
  <c r="K44" i="11" s="1"/>
  <c r="I26" i="11"/>
  <c r="I46" i="11" s="1"/>
  <c r="G29" i="11"/>
  <c r="G49" i="11" s="1"/>
  <c r="G24" i="11"/>
  <c r="G44" i="11" s="1"/>
  <c r="E26" i="11"/>
  <c r="E46" i="11" s="1"/>
  <c r="C23" i="11"/>
  <c r="C43" i="11" s="1"/>
  <c r="C28" i="11"/>
  <c r="C48" i="11" s="1"/>
  <c r="K28" i="11"/>
  <c r="K48" i="11" s="1"/>
  <c r="K22" i="11"/>
  <c r="K42" i="11" s="1"/>
  <c r="I25" i="11"/>
  <c r="I45" i="11" s="1"/>
  <c r="G28" i="11"/>
  <c r="G48" i="11" s="1"/>
  <c r="G22" i="11"/>
  <c r="G42" i="11" s="1"/>
  <c r="E25" i="11"/>
  <c r="E45" i="11" s="1"/>
  <c r="C24" i="11"/>
  <c r="C44" i="11" s="1"/>
  <c r="C22" i="11"/>
  <c r="C42" i="11" s="1"/>
  <c r="I24" i="11"/>
  <c r="I44" i="11" s="1"/>
  <c r="C26" i="11"/>
  <c r="C46" i="11" s="1"/>
  <c r="G26" i="11"/>
  <c r="G46" i="11" s="1"/>
  <c r="K26" i="11"/>
  <c r="K46" i="11" s="1"/>
  <c r="E29" i="11"/>
  <c r="E49" i="11" s="1"/>
  <c r="I29" i="11"/>
  <c r="I49" i="11" s="1"/>
  <c r="E24" i="11"/>
  <c r="E44" i="11" s="1"/>
  <c r="G33" i="7"/>
  <c r="C38" i="7"/>
  <c r="G34" i="7"/>
  <c r="K34" i="7"/>
  <c r="E35" i="7"/>
  <c r="I35" i="7"/>
  <c r="M39" i="9"/>
  <c r="K36" i="9"/>
  <c r="K32" i="9"/>
  <c r="I36" i="9"/>
  <c r="I32" i="9"/>
  <c r="G36" i="9"/>
  <c r="G32" i="9"/>
  <c r="E36" i="9"/>
  <c r="E32" i="9"/>
  <c r="C36" i="9"/>
  <c r="C32" i="9"/>
  <c r="K39" i="9"/>
  <c r="K35" i="9"/>
  <c r="I39" i="9"/>
  <c r="I35" i="9"/>
  <c r="G39" i="9"/>
  <c r="G35" i="9"/>
  <c r="E39" i="9"/>
  <c r="E35" i="9"/>
  <c r="K38" i="9"/>
  <c r="K34" i="9"/>
  <c r="I38" i="9"/>
  <c r="I34" i="9"/>
  <c r="G38" i="9"/>
  <c r="G34" i="9"/>
  <c r="E38" i="9"/>
  <c r="E34" i="9"/>
  <c r="C34" i="9"/>
  <c r="C38" i="9"/>
  <c r="I33" i="9"/>
  <c r="E33" i="9"/>
  <c r="C39" i="9"/>
  <c r="K37" i="9"/>
  <c r="G37" i="9"/>
  <c r="C33" i="9"/>
  <c r="K33" i="9"/>
  <c r="G33" i="9"/>
  <c r="C35" i="9"/>
  <c r="E37" i="9"/>
  <c r="C37" i="9"/>
  <c r="I37" i="9"/>
  <c r="G32" i="7"/>
  <c r="K37" i="7"/>
  <c r="C35" i="7"/>
  <c r="K32" i="7"/>
  <c r="I96" i="3"/>
  <c r="I97" i="3"/>
  <c r="C100" i="3"/>
  <c r="K91" i="7"/>
  <c r="K87" i="7"/>
  <c r="I91" i="7"/>
  <c r="I87" i="7"/>
  <c r="G91" i="7"/>
  <c r="G87" i="7"/>
  <c r="E91" i="7"/>
  <c r="E87" i="7"/>
  <c r="C85" i="7"/>
  <c r="C89" i="7"/>
  <c r="K90" i="7"/>
  <c r="K86" i="7"/>
  <c r="I90" i="7"/>
  <c r="I86" i="7"/>
  <c r="G90" i="7"/>
  <c r="G86" i="7"/>
  <c r="E90" i="7"/>
  <c r="E86" i="7"/>
  <c r="C86" i="7"/>
  <c r="C90" i="7"/>
  <c r="K85" i="7"/>
  <c r="I85" i="7"/>
  <c r="G85" i="7"/>
  <c r="E85" i="7"/>
  <c r="C91" i="7"/>
  <c r="K84" i="7"/>
  <c r="I84" i="7"/>
  <c r="G84" i="7"/>
  <c r="E84" i="7"/>
  <c r="C84" i="7"/>
  <c r="K89" i="7"/>
  <c r="I89" i="7"/>
  <c r="G89" i="7"/>
  <c r="E89" i="7"/>
  <c r="C87" i="7"/>
  <c r="K88" i="7"/>
  <c r="C88" i="7"/>
  <c r="I88" i="7"/>
  <c r="G88" i="7"/>
  <c r="E88" i="7"/>
  <c r="C27" i="3"/>
  <c r="C47" i="3" s="1"/>
  <c r="G25" i="3"/>
  <c r="G45" i="3" s="1"/>
  <c r="K28" i="3"/>
  <c r="K48" i="3" s="1"/>
  <c r="G26" i="3"/>
  <c r="G46" i="3" s="1"/>
  <c r="K29" i="3"/>
  <c r="K49" i="3" s="1"/>
  <c r="I25" i="3"/>
  <c r="I45" i="3" s="1"/>
  <c r="C22" i="3"/>
  <c r="C42" i="3" s="1"/>
  <c r="G24" i="3"/>
  <c r="G44" i="3" s="1"/>
  <c r="I26" i="5"/>
  <c r="I46" i="5" s="1"/>
  <c r="C29" i="5"/>
  <c r="C49" i="5" s="1"/>
  <c r="C27" i="5"/>
  <c r="C47" i="5" s="1"/>
  <c r="C26" i="5"/>
  <c r="C46" i="5" s="1"/>
  <c r="I23" i="5"/>
  <c r="I43" i="5" s="1"/>
  <c r="C25" i="5"/>
  <c r="C45" i="5" s="1"/>
  <c r="I25" i="5"/>
  <c r="I45" i="5" s="1"/>
  <c r="C24" i="5"/>
  <c r="C44" i="5" s="1"/>
  <c r="G28" i="5"/>
  <c r="G48" i="5" s="1"/>
  <c r="K81" i="5"/>
  <c r="K101" i="5" s="1"/>
  <c r="C80" i="5"/>
  <c r="C100" i="5" s="1"/>
  <c r="C79" i="5"/>
  <c r="C99" i="5" s="1"/>
  <c r="C78" i="5"/>
  <c r="C98" i="5" s="1"/>
  <c r="I76" i="5"/>
  <c r="I96" i="5" s="1"/>
  <c r="C76" i="5"/>
  <c r="C96" i="5" s="1"/>
  <c r="I77" i="5"/>
  <c r="I97" i="5" s="1"/>
  <c r="C77" i="5"/>
  <c r="C97" i="5" s="1"/>
  <c r="G79" i="5"/>
  <c r="G99" i="5" s="1"/>
  <c r="I48" i="9" l="1"/>
  <c r="G45" i="9"/>
  <c r="C45" i="9"/>
  <c r="I44" i="9"/>
  <c r="C44" i="9"/>
  <c r="I45" i="9"/>
  <c r="C43" i="9"/>
  <c r="I46" i="9"/>
  <c r="E43" i="9"/>
  <c r="I43" i="9"/>
  <c r="I98" i="7"/>
  <c r="C97" i="7"/>
  <c r="K99" i="7"/>
  <c r="I94" i="7"/>
  <c r="G95" i="7"/>
  <c r="C96" i="7"/>
  <c r="G100" i="7"/>
  <c r="K100" i="7"/>
  <c r="E101" i="7"/>
  <c r="I101" i="7"/>
  <c r="K47" i="5"/>
  <c r="I42" i="5"/>
  <c r="K42" i="7"/>
  <c r="G43" i="7"/>
  <c r="G44" i="7"/>
  <c r="C46" i="7"/>
  <c r="C43" i="7"/>
  <c r="G49" i="7"/>
  <c r="K49" i="7"/>
  <c r="E97" i="5"/>
  <c r="E98" i="5"/>
  <c r="E44" i="5"/>
  <c r="E43" i="5"/>
  <c r="E48" i="9"/>
  <c r="C46" i="9"/>
  <c r="E44" i="9"/>
  <c r="I49" i="9"/>
  <c r="E45" i="9"/>
  <c r="K42" i="9"/>
  <c r="E46" i="9"/>
  <c r="K44" i="9"/>
  <c r="E47" i="9"/>
  <c r="I47" i="9"/>
  <c r="C98" i="7"/>
  <c r="E99" i="7"/>
  <c r="C94" i="7"/>
  <c r="K94" i="7"/>
  <c r="I95" i="7"/>
  <c r="E96" i="7"/>
  <c r="I96" i="7"/>
  <c r="C99" i="7"/>
  <c r="G97" i="7"/>
  <c r="K97" i="7"/>
  <c r="G42" i="5"/>
  <c r="G49" i="5"/>
  <c r="G42" i="7"/>
  <c r="C45" i="7"/>
  <c r="C48" i="7"/>
  <c r="I42" i="7"/>
  <c r="I48" i="7"/>
  <c r="E45" i="7"/>
  <c r="I45" i="7"/>
  <c r="I95" i="5"/>
  <c r="E94" i="5"/>
  <c r="K42" i="5"/>
  <c r="E47" i="5"/>
  <c r="K46" i="9"/>
  <c r="I42" i="9"/>
  <c r="E49" i="9"/>
  <c r="K48" i="9"/>
  <c r="G42" i="9"/>
  <c r="M49" i="9"/>
  <c r="G44" i="9"/>
  <c r="K45" i="9"/>
  <c r="G43" i="9"/>
  <c r="K43" i="9"/>
  <c r="K98" i="7"/>
  <c r="G99" i="7"/>
  <c r="E94" i="7"/>
  <c r="C101" i="7"/>
  <c r="K95" i="7"/>
  <c r="E100" i="7"/>
  <c r="I100" i="7"/>
  <c r="C95" i="7"/>
  <c r="G101" i="7"/>
  <c r="K101" i="7"/>
  <c r="I48" i="5"/>
  <c r="K46" i="5"/>
  <c r="G45" i="5"/>
  <c r="K47" i="7"/>
  <c r="I46" i="7"/>
  <c r="E48" i="7"/>
  <c r="K46" i="7"/>
  <c r="E95" i="5"/>
  <c r="E96" i="5"/>
  <c r="C95" i="5"/>
  <c r="E45" i="5"/>
  <c r="E46" i="5"/>
  <c r="E42" i="9"/>
  <c r="C42" i="9"/>
  <c r="C49" i="9"/>
  <c r="G46" i="9"/>
  <c r="C48" i="9"/>
  <c r="G48" i="9"/>
  <c r="C47" i="9"/>
  <c r="G49" i="9"/>
  <c r="K49" i="9"/>
  <c r="G47" i="9"/>
  <c r="K47" i="9"/>
  <c r="G98" i="7"/>
  <c r="E98" i="7"/>
  <c r="I99" i="7"/>
  <c r="G94" i="7"/>
  <c r="E95" i="7"/>
  <c r="C100" i="7"/>
  <c r="G96" i="7"/>
  <c r="K96" i="7"/>
  <c r="E97" i="7"/>
  <c r="I97" i="7"/>
  <c r="E48" i="5"/>
  <c r="E49" i="5"/>
  <c r="C43" i="5"/>
  <c r="E46" i="7"/>
  <c r="E47" i="7"/>
  <c r="K44" i="7"/>
  <c r="G46" i="7"/>
  <c r="K94" i="5"/>
  <c r="E100" i="5"/>
  <c r="I44" i="5"/>
  <c r="I49" i="5"/>
  <c r="E4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" authorId="0" shapeId="0" xr:uid="{00000000-0006-0000-01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Determined from red660 assay using standard curve of BSA</t>
        </r>
      </text>
    </comment>
    <comment ref="F1" authorId="0" shapeId="0" xr:uid="{00000000-0006-0000-0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time = 0min
mM H2O2 calculated from standard curve</t>
        </r>
      </text>
    </comment>
    <comment ref="G1" authorId="0" shapeId="0" xr:uid="{00000000-0006-0000-01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time = 4min
mM H2O2 calculated from standard curve</t>
        </r>
      </text>
    </comment>
    <comment ref="H1" authorId="0" shapeId="0" xr:uid="{00000000-0006-0000-01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time period: 4min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(H2O2 initial - H2O2 final)/4min</t>
        </r>
      </text>
    </comment>
    <comment ref="I1" authorId="0" shapeId="0" xr:uid="{00000000-0006-0000-0100-000005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△</t>
        </r>
        <r>
          <rPr>
            <sz val="10"/>
            <color rgb="FF000000"/>
            <rFont val="Calibri"/>
            <family val="2"/>
          </rPr>
          <t xml:space="preserve">H2O2/min )/ (mg protein * ml plated)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* AT activity standardized to mg protein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p10ul plated
</t>
        </r>
      </text>
    </comment>
    <comment ref="Q1" authorId="0" shapeId="0" xr:uid="{C3C7EC11-A0CD-A045-8CF5-D553B6D75C5A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time period: 4min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(H2O2 initial - H2O2 final)/4min</t>
        </r>
      </text>
    </comment>
    <comment ref="R1" authorId="0" shapeId="0" xr:uid="{BC333F89-8363-6048-9D40-DA1632CE80C9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△</t>
        </r>
        <r>
          <rPr>
            <sz val="10"/>
            <color rgb="FF000000"/>
            <rFont val="Calibri"/>
            <family val="2"/>
          </rPr>
          <t xml:space="preserve">H2O2/min )/ (mg protein * ml plated)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* AT activity standardized to mg protein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p10ul plated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Determined from red660 assay using standard curve of BSA</t>
        </r>
      </text>
    </comment>
    <comment ref="E1" authorId="0" shapeId="0" xr:uid="{00000000-0006-0000-03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time = 0min
mM H2O2 calculated from standard curve</t>
        </r>
      </text>
    </comment>
    <comment ref="F1" authorId="0" shapeId="0" xr:uid="{00000000-0006-0000-03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time = 10min
mM H2O2 calculated from standard curve</t>
        </r>
      </text>
    </comment>
    <comment ref="G1" authorId="0" shapeId="0" xr:uid="{00000000-0006-0000-03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time period: 10min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(H2O2 initial - H2O2 final)/4min</t>
        </r>
      </text>
    </comment>
    <comment ref="H1" authorId="0" shapeId="0" xr:uid="{00000000-0006-0000-0300-000005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△</t>
        </r>
        <r>
          <rPr>
            <sz val="10"/>
            <color rgb="FF000000"/>
            <rFont val="Calibri"/>
            <family val="2"/>
          </rPr>
          <t xml:space="preserve">H2O2/min )/ (mg protein * ml plated)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* AT activity standardized to mg protein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p10ul plated
</t>
        </r>
      </text>
    </comment>
    <comment ref="P1" authorId="0" shapeId="0" xr:uid="{C7853BFD-8637-7E42-AEFE-F0EF9A0DD58D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time period: 4min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(H2O2 initial - H2O2 final)/4min</t>
        </r>
      </text>
    </comment>
    <comment ref="Q1" authorId="0" shapeId="0" xr:uid="{EC3F0DD0-97B8-6F44-A8D9-A366D0847ABF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△</t>
        </r>
        <r>
          <rPr>
            <sz val="10"/>
            <color rgb="FF000000"/>
            <rFont val="Calibri"/>
            <family val="2"/>
          </rPr>
          <t xml:space="preserve">H2O2/min )/ (mg protein * ml plated)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* AT activity standardized to mg protein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p10ul plated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00000000-0006-0000-05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Determined from red660 assay using standard curve of BSA</t>
        </r>
      </text>
    </comment>
    <comment ref="E1" authorId="0" shapeId="0" xr:uid="{00000000-0006-0000-05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time = 2min
mM H2O2 calculated from standard curve</t>
        </r>
      </text>
    </comment>
    <comment ref="F1" authorId="0" shapeId="0" xr:uid="{00000000-0006-0000-05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time = 10min
mM H2O2 calculated from standard curve</t>
        </r>
      </text>
    </comment>
    <comment ref="G1" authorId="0" shapeId="0" xr:uid="{00000000-0006-0000-05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time period: 8min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(H2O2 initial - H2O2 final)/8min</t>
        </r>
      </text>
    </comment>
    <comment ref="H1" authorId="0" shapeId="0" xr:uid="{00000000-0006-0000-05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(△H2O2/min )/ (mg protein * ml plated)
* AT activity standardized to mg protein
p10ul plated
</t>
        </r>
      </text>
    </comment>
    <comment ref="P1" authorId="0" shapeId="0" xr:uid="{CE728F8E-91EE-EF4A-8DDF-17EC859EAAEA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time period: 4min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(H2O2 initial - H2O2 final)/4min</t>
        </r>
      </text>
    </comment>
    <comment ref="Q1" authorId="0" shapeId="0" xr:uid="{D93DE832-1966-4C4A-8DCF-46C54B61817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△</t>
        </r>
        <r>
          <rPr>
            <sz val="10"/>
            <color rgb="FF000000"/>
            <rFont val="Calibri"/>
            <family val="2"/>
          </rPr>
          <t xml:space="preserve">H2O2/min )/ (mg protein * ml plated)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* AT activity standardized to mg protein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p10ul plated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00000000-0006-0000-07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Determined from red660 assay using standard curve of BSA</t>
        </r>
      </text>
    </comment>
    <comment ref="E1" authorId="0" shapeId="0" xr:uid="{00000000-0006-0000-07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time = 0min
mM H2O2 calculated from standard curve</t>
        </r>
      </text>
    </comment>
    <comment ref="F1" authorId="0" shapeId="0" xr:uid="{00000000-0006-0000-0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time = 2min
mM H2O2 calculated from standard curve</t>
        </r>
      </text>
    </comment>
    <comment ref="G1" authorId="0" shapeId="0" xr:uid="{00000000-0006-0000-07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time period: 2min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(H2O2 initial - H2O2 final)/8min</t>
        </r>
      </text>
    </comment>
    <comment ref="H1" authorId="0" shapeId="0" xr:uid="{00000000-0006-0000-07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(△H2O2/min )/ (mg protein * ml plated)
* AT activity standardized to mg protein
p10ul plated
</t>
        </r>
      </text>
    </comment>
    <comment ref="P1" authorId="0" shapeId="0" xr:uid="{0F7519F9-DFE5-464B-A5B2-10EAA836335E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time period: 4min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(H2O2 initial - H2O2 final)/4min</t>
        </r>
      </text>
    </comment>
    <comment ref="Q1" authorId="0" shapeId="0" xr:uid="{D164300B-C6F3-7347-A74E-C3990D248A7C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△</t>
        </r>
        <r>
          <rPr>
            <sz val="10"/>
            <color rgb="FF000000"/>
            <rFont val="Calibri"/>
            <family val="2"/>
          </rPr>
          <t xml:space="preserve">H2O2/min )/ (mg protein * ml plated)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* AT activity standardized to mg protein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p10ul plated
</t>
        </r>
      </text>
    </comment>
    <comment ref="E84" authorId="0" shapeId="0" xr:uid="{00000000-0006-0000-07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time = 0min
mM H2O2 calculated from standard curve</t>
        </r>
      </text>
    </comment>
    <comment ref="F84" authorId="0" shapeId="0" xr:uid="{00000000-0006-0000-07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time = 2min
mM H2O2 calculated from standard curve</t>
        </r>
      </text>
    </comment>
    <comment ref="G84" authorId="0" shapeId="0" xr:uid="{00000000-0006-0000-0700-000008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time period: 2min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(H2O2 initial - H2O2 final)/8min</t>
        </r>
      </text>
    </comment>
    <comment ref="H84" authorId="0" shapeId="0" xr:uid="{00000000-0006-0000-0700-000009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△</t>
        </r>
        <r>
          <rPr>
            <sz val="10"/>
            <color rgb="FF000000"/>
            <rFont val="Calibri"/>
            <family val="2"/>
          </rPr>
          <t xml:space="preserve">H2O2/min )/ (mg protein * ml plated)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* AT activity standardized to mg protein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p10ul plated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81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switched for MEL
</t>
        </r>
      </text>
    </comment>
    <comment ref="L91" authorId="0" shapeId="0" xr:uid="{00000000-0006-0000-08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switched for MEL
</t>
        </r>
      </text>
    </comment>
    <comment ref="L101" authorId="0" shapeId="0" xr:uid="{00000000-0006-0000-0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switched for MEL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Determined from red660 assay using standard curve of BSA</t>
        </r>
      </text>
    </comment>
    <comment ref="E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time = 2min
mM H2O2 calculated from standard curve</t>
        </r>
      </text>
    </comment>
    <comment ref="F1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time = 10min
mM H2O2 calculated from standard curve</t>
        </r>
      </text>
    </comment>
    <comment ref="G1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time period: 8min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(H2O2 initial - H2O2 final)/8min</t>
        </r>
      </text>
    </comment>
    <comment ref="H1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△</t>
        </r>
        <r>
          <rPr>
            <sz val="10"/>
            <color rgb="FF000000"/>
            <rFont val="Calibri"/>
            <family val="2"/>
          </rPr>
          <t xml:space="preserve">H2O2/min )/ (mg protein * ml plated)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* AT activity standardized to mg protein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p10ul plated
</t>
        </r>
      </text>
    </comment>
    <comment ref="P1" authorId="0" shapeId="0" xr:uid="{8C4AD13B-41A1-A049-84FF-319731583542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time period: 4min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(H2O2 initial - H2O2 final)/4min</t>
        </r>
      </text>
    </comment>
    <comment ref="Q1" authorId="0" shapeId="0" xr:uid="{1D58E8D9-E05C-1040-A79C-2ECCE8207117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△</t>
        </r>
        <r>
          <rPr>
            <sz val="10"/>
            <color rgb="FF000000"/>
            <rFont val="Calibri"/>
            <family val="2"/>
          </rPr>
          <t xml:space="preserve">H2O2/min )/ (mg protein * ml plated)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* AT activity standardized to mg protein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p10ul plated
</t>
        </r>
      </text>
    </comment>
  </commentList>
</comments>
</file>

<file path=xl/sharedStrings.xml><?xml version="1.0" encoding="utf-8"?>
<sst xmlns="http://schemas.openxmlformats.org/spreadsheetml/2006/main" count="1636" uniqueCount="141">
  <si>
    <t>Process for calculating catalase activity</t>
  </si>
  <si>
    <t>1) Create standard curve of mM H2O2</t>
  </si>
  <si>
    <r>
      <t xml:space="preserve">3) Calculate H2O2 concentration for each sample using the standard curve equation of the line </t>
    </r>
    <r>
      <rPr>
        <b/>
        <sz val="12"/>
        <color theme="1"/>
        <rFont val="Calibri"/>
        <family val="2"/>
        <scheme val="minor"/>
      </rPr>
      <t>** gives H2O2 present in each well **</t>
    </r>
  </si>
  <si>
    <t>2) Calculate the average absorbance of an initial time point and a final time point for each sample (plated in duplicate)</t>
  </si>
  <si>
    <r>
      <t xml:space="preserve">4) Subtract the final time point concentration from the initial time point concentration and divide by the number of minutes between two time points </t>
    </r>
    <r>
      <rPr>
        <b/>
        <sz val="12"/>
        <color theme="1"/>
        <rFont val="Calibri"/>
        <family val="2"/>
        <scheme val="minor"/>
      </rPr>
      <t>** gives mM H2O2 sequestered per minute</t>
    </r>
  </si>
  <si>
    <r>
      <t xml:space="preserve">3) Divide change in H2O2 cocentration by (mg protein * volume plated) </t>
    </r>
    <r>
      <rPr>
        <b/>
        <sz val="12"/>
        <color theme="1"/>
        <rFont val="Calibri"/>
        <family val="2"/>
        <scheme val="minor"/>
      </rPr>
      <t>** gives mM H2O2 sequestered per minute per mg protein per sample</t>
    </r>
  </si>
  <si>
    <t>Calculate H2O2 concentration per sample:</t>
  </si>
  <si>
    <t>Calculate △H2O2 concentration per minute:</t>
  </si>
  <si>
    <t>Standardize △H2O2/min by mg protein:</t>
  </si>
  <si>
    <t>Sample</t>
  </si>
  <si>
    <t>Tank</t>
  </si>
  <si>
    <t>Treatment</t>
  </si>
  <si>
    <t>mg protein</t>
  </si>
  <si>
    <t>Plate</t>
  </si>
  <si>
    <t>N1</t>
  </si>
  <si>
    <t>Ramp</t>
  </si>
  <si>
    <t>Blue</t>
  </si>
  <si>
    <t>N10</t>
  </si>
  <si>
    <t>Control</t>
  </si>
  <si>
    <t>N11</t>
  </si>
  <si>
    <t>N12</t>
  </si>
  <si>
    <t>N13</t>
  </si>
  <si>
    <t>N14</t>
  </si>
  <si>
    <t>N15</t>
  </si>
  <si>
    <t>N16</t>
  </si>
  <si>
    <t>N17</t>
  </si>
  <si>
    <t>N18</t>
  </si>
  <si>
    <t>Green</t>
  </si>
  <si>
    <t>N19</t>
  </si>
  <si>
    <t>N2</t>
  </si>
  <si>
    <t>N20</t>
  </si>
  <si>
    <t>N21</t>
  </si>
  <si>
    <t>N22</t>
  </si>
  <si>
    <t>N23C</t>
  </si>
  <si>
    <t>N23H</t>
  </si>
  <si>
    <t>N24</t>
  </si>
  <si>
    <t>N25</t>
  </si>
  <si>
    <t>N26</t>
  </si>
  <si>
    <t>N27</t>
  </si>
  <si>
    <t>N28</t>
  </si>
  <si>
    <t>N30</t>
  </si>
  <si>
    <t>N34</t>
  </si>
  <si>
    <t>Near 1</t>
  </si>
  <si>
    <t>Lilipuna</t>
  </si>
  <si>
    <t>Field</t>
  </si>
  <si>
    <t>Near 2</t>
  </si>
  <si>
    <t>Near 3</t>
  </si>
  <si>
    <t>Near 4</t>
  </si>
  <si>
    <t>Near 5</t>
  </si>
  <si>
    <t>Near 6</t>
  </si>
  <si>
    <t>Near 7</t>
  </si>
  <si>
    <t>Near 8</t>
  </si>
  <si>
    <t>O1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</si>
  <si>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</si>
  <si>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</si>
  <si>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</si>
  <si>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</si>
  <si>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</si>
  <si>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</si>
  <si>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</si>
  <si>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</si>
  <si>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</si>
  <si>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</si>
  <si>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</t>
  </si>
  <si>
    <t>O20</t>
  </si>
  <si>
    <t>O21</t>
  </si>
  <si>
    <t>O22</t>
  </si>
  <si>
    <t>O23</t>
  </si>
  <si>
    <t>O24</t>
  </si>
  <si>
    <t>O27</t>
  </si>
  <si>
    <t>O28</t>
  </si>
  <si>
    <t>O30</t>
  </si>
  <si>
    <t>O31</t>
  </si>
  <si>
    <t>O33</t>
  </si>
  <si>
    <t>O36</t>
  </si>
  <si>
    <t>Off 10</t>
  </si>
  <si>
    <t>Reef14</t>
  </si>
  <si>
    <t>Off 11</t>
  </si>
  <si>
    <t>Off 12</t>
  </si>
  <si>
    <t>Off 13</t>
  </si>
  <si>
    <t>Off 14</t>
  </si>
  <si>
    <t>Off 15</t>
  </si>
  <si>
    <t>Off 16</t>
  </si>
  <si>
    <t>Off 9</t>
  </si>
  <si>
    <t>H2O2 final</t>
  </si>
  <si>
    <t>H2O2 initial</t>
  </si>
  <si>
    <t>△H2O2/min</t>
  </si>
  <si>
    <t>A</t>
  </si>
  <si>
    <t>B</t>
  </si>
  <si>
    <t>C</t>
  </si>
  <si>
    <t>D</t>
  </si>
  <si>
    <t>E</t>
  </si>
  <si>
    <t>F</t>
  </si>
  <si>
    <t>G</t>
  </si>
  <si>
    <t>H</t>
  </si>
  <si>
    <t>Slope</t>
  </si>
  <si>
    <t>Intercept</t>
  </si>
  <si>
    <t>Blue abst0</t>
  </si>
  <si>
    <t>Blue abs t4</t>
  </si>
  <si>
    <t>BLUE mM H2O2 t0</t>
  </si>
  <si>
    <t>BLUE mM h2O2 t4</t>
  </si>
  <si>
    <t>BLUE △H2O2/min</t>
  </si>
  <si>
    <t>Green abs t0</t>
  </si>
  <si>
    <t>Green abs t4</t>
  </si>
  <si>
    <t>GREEN mM H2O2 t0</t>
  </si>
  <si>
    <t>GREEN mM h2O2 t4</t>
  </si>
  <si>
    <t>GREEN △H2O2/min</t>
  </si>
  <si>
    <t>CAT activity/mg protein</t>
  </si>
  <si>
    <t>Location</t>
  </si>
  <si>
    <t>BLUE</t>
  </si>
  <si>
    <t>GREEN</t>
  </si>
  <si>
    <t>Reef 14</t>
  </si>
  <si>
    <t>Blue abs t0</t>
  </si>
  <si>
    <t>Blue abs t10</t>
  </si>
  <si>
    <t xml:space="preserve">B </t>
  </si>
  <si>
    <t>Green abs t10</t>
  </si>
  <si>
    <t>BLUE mM h2O2 t10</t>
  </si>
  <si>
    <t>GREEN mM h2O2 t10</t>
  </si>
  <si>
    <t>Blue abs t2</t>
  </si>
  <si>
    <t>slope</t>
  </si>
  <si>
    <t>intercept</t>
  </si>
  <si>
    <t>BLUE mM H2O2 t2</t>
  </si>
  <si>
    <t>Green abs t2</t>
  </si>
  <si>
    <t>Curve from green plate t2</t>
  </si>
  <si>
    <t>Curve from green plate t10</t>
  </si>
  <si>
    <t>GREEN mM H2O2 t2</t>
  </si>
  <si>
    <t>Samples in question</t>
  </si>
  <si>
    <t>34'</t>
  </si>
  <si>
    <t>34''</t>
  </si>
  <si>
    <t>57'</t>
  </si>
  <si>
    <t>57''</t>
  </si>
  <si>
    <t>BLUE mM h2O2 t2</t>
  </si>
  <si>
    <t>57 'actual'</t>
  </si>
  <si>
    <t>GREEN mM h2O2 t2</t>
  </si>
  <si>
    <t xml:space="preserve">umol H2O2 final </t>
  </si>
  <si>
    <t xml:space="preserve">umol H2O2 initial </t>
  </si>
  <si>
    <t>mol/L H2O2 initial</t>
  </si>
  <si>
    <t xml:space="preserve">mol/L  H2O2 final </t>
  </si>
  <si>
    <t>CAT activity/mg protein/min</t>
  </si>
  <si>
    <t>Times used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</si>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</sst>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97">
    <xf numFmtId="0" fontId="0" fillId="0" borderId="0" xfId="0"/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left" vertical="center" indent="4"/>
    </xf>
    <xf numFmtId="0" fontId="0" fillId="0" borderId="0" xfId="0" applyFill="1"/>
    <xf numFmtId="0" fontId="0" fillId="0" borderId="0" xfId="0" applyFont="1" applyFill="1"/>
    <xf numFmtId="0" fontId="0" fillId="2" borderId="1" xfId="0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0" fontId="3" fillId="0" borderId="2" xfId="1" applyFont="1" applyBorder="1"/>
    <xf numFmtId="0" fontId="3" fillId="0" borderId="2" xfId="1" applyBorder="1"/>
    <xf numFmtId="0" fontId="8" fillId="16" borderId="2" xfId="1" applyFont="1" applyFill="1" applyBorder="1"/>
    <xf numFmtId="0" fontId="3" fillId="17" borderId="2" xfId="1" applyFill="1" applyBorder="1"/>
    <xf numFmtId="0" fontId="3" fillId="16" borderId="2" xfId="1" applyFill="1" applyBorder="1"/>
    <xf numFmtId="0" fontId="7" fillId="18" borderId="1" xfId="0" applyFont="1" applyFill="1" applyBorder="1" applyAlignment="1">
      <alignment horizontal="center" vertical="center" wrapText="1"/>
    </xf>
    <xf numFmtId="0" fontId="8" fillId="19" borderId="2" xfId="1" applyFont="1" applyFill="1" applyBorder="1"/>
    <xf numFmtId="0" fontId="3" fillId="20" borderId="2" xfId="1" applyFill="1" applyBorder="1"/>
    <xf numFmtId="0" fontId="3" fillId="19" borderId="2" xfId="1" applyFill="1" applyBorder="1"/>
    <xf numFmtId="0" fontId="0" fillId="2" borderId="1" xfId="0" applyFill="1" applyBorder="1" applyAlignment="1">
      <alignment horizontal="left" vertical="center" wrapText="1" indent="1"/>
    </xf>
    <xf numFmtId="0" fontId="0" fillId="21" borderId="2" xfId="0" applyFill="1" applyBorder="1"/>
    <xf numFmtId="0" fontId="8" fillId="21" borderId="2" xfId="0" applyFont="1" applyFill="1" applyBorder="1"/>
    <xf numFmtId="0" fontId="8" fillId="16" borderId="2" xfId="0" applyFont="1" applyFill="1" applyBorder="1"/>
    <xf numFmtId="0" fontId="0" fillId="22" borderId="2" xfId="0" applyFill="1" applyBorder="1"/>
    <xf numFmtId="0" fontId="8" fillId="24" borderId="2" xfId="0" applyFont="1" applyFill="1" applyBorder="1"/>
    <xf numFmtId="0" fontId="8" fillId="20" borderId="2" xfId="0" applyFont="1" applyFill="1" applyBorder="1"/>
    <xf numFmtId="0" fontId="0" fillId="25" borderId="2" xfId="0" applyFill="1" applyBorder="1"/>
    <xf numFmtId="0" fontId="0" fillId="20" borderId="2" xfId="0" applyFill="1" applyBorder="1"/>
    <xf numFmtId="0" fontId="1" fillId="20" borderId="2" xfId="0" applyFont="1" applyFill="1" applyBorder="1"/>
    <xf numFmtId="0" fontId="0" fillId="26" borderId="3" xfId="0" applyFill="1" applyBorder="1"/>
    <xf numFmtId="0" fontId="1" fillId="26" borderId="4" xfId="0" applyFont="1" applyFill="1" applyBorder="1"/>
    <xf numFmtId="0" fontId="1" fillId="26" borderId="5" xfId="0" applyFont="1" applyFill="1" applyBorder="1"/>
    <xf numFmtId="0" fontId="1" fillId="26" borderId="6" xfId="0" applyFont="1" applyFill="1" applyBorder="1"/>
    <xf numFmtId="0" fontId="1" fillId="22" borderId="3" xfId="0" applyFont="1" applyFill="1" applyBorder="1"/>
    <xf numFmtId="0" fontId="0" fillId="27" borderId="7" xfId="0" applyFill="1" applyBorder="1"/>
    <xf numFmtId="0" fontId="1" fillId="22" borderId="7" xfId="0" applyFont="1" applyFill="1" applyBorder="1"/>
    <xf numFmtId="0" fontId="1" fillId="22" borderId="8" xfId="0" applyFont="1" applyFill="1" applyBorder="1"/>
    <xf numFmtId="0" fontId="1" fillId="22" borderId="2" xfId="0" applyFont="1" applyFill="1" applyBorder="1"/>
    <xf numFmtId="0" fontId="0" fillId="27" borderId="9" xfId="0" applyFill="1" applyBorder="1"/>
    <xf numFmtId="0" fontId="1" fillId="26" borderId="10" xfId="0" applyFont="1" applyFill="1" applyBorder="1"/>
    <xf numFmtId="0" fontId="1" fillId="22" borderId="11" xfId="0" applyFont="1" applyFill="1" applyBorder="1"/>
    <xf numFmtId="0" fontId="1" fillId="22" borderId="12" xfId="0" applyFont="1" applyFill="1" applyBorder="1"/>
    <xf numFmtId="0" fontId="0" fillId="27" borderId="13" xfId="0" applyFill="1" applyBorder="1"/>
    <xf numFmtId="0" fontId="0" fillId="28" borderId="3" xfId="0" applyFill="1" applyBorder="1"/>
    <xf numFmtId="0" fontId="1" fillId="28" borderId="4" xfId="0" applyFont="1" applyFill="1" applyBorder="1"/>
    <xf numFmtId="0" fontId="1" fillId="28" borderId="5" xfId="0" applyFont="1" applyFill="1" applyBorder="1"/>
    <xf numFmtId="0" fontId="1" fillId="28" borderId="6" xfId="0" applyFont="1" applyFill="1" applyBorder="1"/>
    <xf numFmtId="0" fontId="1" fillId="24" borderId="3" xfId="0" applyFont="1" applyFill="1" applyBorder="1"/>
    <xf numFmtId="0" fontId="0" fillId="25" borderId="7" xfId="0" applyFill="1" applyBorder="1"/>
    <xf numFmtId="0" fontId="1" fillId="24" borderId="7" xfId="0" applyFont="1" applyFill="1" applyBorder="1"/>
    <xf numFmtId="0" fontId="1" fillId="24" borderId="8" xfId="0" applyFont="1" applyFill="1" applyBorder="1"/>
    <xf numFmtId="0" fontId="1" fillId="24" borderId="2" xfId="0" applyFont="1" applyFill="1" applyBorder="1"/>
    <xf numFmtId="0" fontId="0" fillId="25" borderId="9" xfId="0" applyFill="1" applyBorder="1"/>
    <xf numFmtId="0" fontId="1" fillId="28" borderId="10" xfId="0" applyFont="1" applyFill="1" applyBorder="1"/>
    <xf numFmtId="0" fontId="1" fillId="24" borderId="11" xfId="0" applyFont="1" applyFill="1" applyBorder="1"/>
    <xf numFmtId="0" fontId="1" fillId="24" borderId="12" xfId="0" applyFont="1" applyFill="1" applyBorder="1"/>
    <xf numFmtId="0" fontId="0" fillId="25" borderId="13" xfId="0" applyFill="1" applyBorder="1"/>
    <xf numFmtId="0" fontId="0" fillId="29" borderId="0" xfId="0" applyFill="1"/>
    <xf numFmtId="0" fontId="0" fillId="0" borderId="14" xfId="0" applyBorder="1"/>
    <xf numFmtId="0" fontId="0" fillId="30" borderId="0" xfId="0" applyFill="1"/>
    <xf numFmtId="0" fontId="8" fillId="21" borderId="3" xfId="0" applyFont="1" applyFill="1" applyBorder="1"/>
    <xf numFmtId="0" fontId="8" fillId="21" borderId="7" xfId="0" applyFont="1" applyFill="1" applyBorder="1"/>
    <xf numFmtId="0" fontId="8" fillId="21" borderId="15" xfId="0" applyFont="1" applyFill="1" applyBorder="1"/>
    <xf numFmtId="0" fontId="8" fillId="21" borderId="8" xfId="0" applyFont="1" applyFill="1" applyBorder="1"/>
    <xf numFmtId="0" fontId="8" fillId="23" borderId="2" xfId="0" applyFont="1" applyFill="1" applyBorder="1"/>
    <xf numFmtId="0" fontId="8" fillId="16" borderId="9" xfId="0" applyFont="1" applyFill="1" applyBorder="1"/>
    <xf numFmtId="0" fontId="8" fillId="21" borderId="11" xfId="0" applyFont="1" applyFill="1" applyBorder="1"/>
    <xf numFmtId="0" fontId="8" fillId="23" borderId="12" xfId="0" applyFont="1" applyFill="1" applyBorder="1"/>
    <xf numFmtId="0" fontId="8" fillId="0" borderId="0" xfId="0" applyFont="1"/>
    <xf numFmtId="0" fontId="8" fillId="24" borderId="3" xfId="0" applyFont="1" applyFill="1" applyBorder="1"/>
    <xf numFmtId="0" fontId="8" fillId="24" borderId="7" xfId="0" applyFont="1" applyFill="1" applyBorder="1"/>
    <xf numFmtId="0" fontId="8" fillId="24" borderId="15" xfId="0" applyFont="1" applyFill="1" applyBorder="1"/>
    <xf numFmtId="0" fontId="8" fillId="24" borderId="8" xfId="0" applyFont="1" applyFill="1" applyBorder="1"/>
    <xf numFmtId="0" fontId="8" fillId="19" borderId="2" xfId="0" applyFont="1" applyFill="1" applyBorder="1"/>
    <xf numFmtId="0" fontId="8" fillId="20" borderId="9" xfId="0" applyFont="1" applyFill="1" applyBorder="1"/>
    <xf numFmtId="0" fontId="8" fillId="24" borderId="11" xfId="0" applyFont="1" applyFill="1" applyBorder="1"/>
    <xf numFmtId="0" fontId="8" fillId="19" borderId="12" xfId="0" applyFont="1" applyFill="1" applyBorder="1"/>
    <xf numFmtId="0" fontId="0" fillId="31" borderId="0" xfId="0" applyFill="1"/>
    <xf numFmtId="0" fontId="0" fillId="17" borderId="0" xfId="0" applyFill="1"/>
    <xf numFmtId="17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32" borderId="0" xfId="0" applyFont="1" applyFill="1"/>
    <xf numFmtId="0" fontId="0" fillId="3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Feb2014_CATassay!$L$22:$L$27</c:f>
              <c:numCache>
                <c:formatCode>General</c:formatCode>
                <c:ptCount val="6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3.2</c:v>
                </c:pt>
                <c:pt idx="5">
                  <c:v>0</c:v>
                </c:pt>
              </c:numCache>
            </c:numRef>
          </c:xVal>
          <c:yVal>
            <c:numRef>
              <c:f>Feb2014_CATassay!$M$22:$M$27</c:f>
              <c:numCache>
                <c:formatCode>General</c:formatCode>
                <c:ptCount val="6"/>
                <c:pt idx="0">
                  <c:v>1.984</c:v>
                </c:pt>
                <c:pt idx="1">
                  <c:v>1.2509999999999999</c:v>
                </c:pt>
                <c:pt idx="2">
                  <c:v>0.89600000000000002</c:v>
                </c:pt>
                <c:pt idx="3">
                  <c:v>0.66749999999999998</c:v>
                </c:pt>
                <c:pt idx="4">
                  <c:v>0.71050000000000002</c:v>
                </c:pt>
                <c:pt idx="5">
                  <c:v>0.495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8-9F40-AEBA-55F7DCAE9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297760"/>
        <c:axId val="80199616"/>
      </c:scatterChart>
      <c:valAx>
        <c:axId val="-312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9616"/>
        <c:crosses val="autoZero"/>
        <c:crossBetween val="midCat"/>
      </c:valAx>
      <c:valAx>
        <c:axId val="8019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29776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Feb2015_CATassay!$L$32:$L$37</c:f>
              <c:numCache>
                <c:formatCode>General</c:formatCode>
                <c:ptCount val="6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0.06</c:v>
                </c:pt>
                <c:pt idx="4">
                  <c:v>0.03</c:v>
                </c:pt>
                <c:pt idx="5">
                  <c:v>0</c:v>
                </c:pt>
              </c:numCache>
            </c:numRef>
          </c:xVal>
          <c:yVal>
            <c:numRef>
              <c:f>Feb2015_CATassay!$M$32:$M$37</c:f>
              <c:numCache>
                <c:formatCode>General</c:formatCode>
                <c:ptCount val="6"/>
                <c:pt idx="0">
                  <c:v>1.5434999999999999</c:v>
                </c:pt>
                <c:pt idx="1">
                  <c:v>0.9</c:v>
                </c:pt>
                <c:pt idx="2">
                  <c:v>0.50449999999999995</c:v>
                </c:pt>
                <c:pt idx="3">
                  <c:v>0.29199999999999998</c:v>
                </c:pt>
                <c:pt idx="4">
                  <c:v>0.1835</c:v>
                </c:pt>
                <c:pt idx="5">
                  <c:v>6.7500000000000004E-2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1F-3246-99C9-668C5E96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5866560"/>
        <c:axId val="-51064704"/>
      </c:scatterChart>
      <c:valAx>
        <c:axId val="-4258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064704"/>
        <c:crosses val="autoZero"/>
        <c:crossBetween val="midCat"/>
      </c:valAx>
      <c:valAx>
        <c:axId val="-5106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586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Oct2015_CATassay!$L$22:$L$28</c:f>
              <c:numCache>
                <c:formatCode>General</c:formatCode>
                <c:ptCount val="7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1.5625</c:v>
                </c:pt>
                <c:pt idx="6">
                  <c:v>0</c:v>
                </c:pt>
              </c:numCache>
            </c:numRef>
          </c:xVal>
          <c:yVal>
            <c:numRef>
              <c:f>Oct2015_CATassay!$M$22:$M$28</c:f>
              <c:numCache>
                <c:formatCode>General</c:formatCode>
                <c:ptCount val="7"/>
                <c:pt idx="0">
                  <c:v>1.4895</c:v>
                </c:pt>
                <c:pt idx="1">
                  <c:v>0.78900000000000003</c:v>
                </c:pt>
                <c:pt idx="2">
                  <c:v>0.44700000000000001</c:v>
                </c:pt>
                <c:pt idx="3">
                  <c:v>0.27</c:v>
                </c:pt>
                <c:pt idx="4">
                  <c:v>0.17099999999999999</c:v>
                </c:pt>
                <c:pt idx="5">
                  <c:v>7.7499999999999999E-2</c:v>
                </c:pt>
                <c:pt idx="6">
                  <c:v>7.5499999999999998E-2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4D-ED4D-8999-9BDF2F26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19760"/>
        <c:axId val="24417984"/>
      </c:scatterChart>
      <c:valAx>
        <c:axId val="244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17984"/>
        <c:crosses val="autoZero"/>
        <c:crossBetween val="midCat"/>
      </c:valAx>
      <c:valAx>
        <c:axId val="2441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Oct2015_CATassay!$L$32:$L$38</c:f>
              <c:numCache>
                <c:formatCode>General</c:formatCode>
                <c:ptCount val="7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1.5625</c:v>
                </c:pt>
                <c:pt idx="6">
                  <c:v>0</c:v>
                </c:pt>
              </c:numCache>
            </c:numRef>
          </c:xVal>
          <c:yVal>
            <c:numRef>
              <c:f>Oct2015_CATassay!$M$32:$M$38</c:f>
              <c:numCache>
                <c:formatCode>General</c:formatCode>
                <c:ptCount val="7"/>
                <c:pt idx="0">
                  <c:v>1.4895</c:v>
                </c:pt>
                <c:pt idx="1">
                  <c:v>0.78950000000000009</c:v>
                </c:pt>
                <c:pt idx="2">
                  <c:v>0.44750000000000001</c:v>
                </c:pt>
                <c:pt idx="3">
                  <c:v>0.27049999999999996</c:v>
                </c:pt>
                <c:pt idx="4">
                  <c:v>0.17</c:v>
                </c:pt>
                <c:pt idx="5">
                  <c:v>7.8E-2</c:v>
                </c:pt>
                <c:pt idx="6">
                  <c:v>7.85E-2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C2-0341-BCAE-1FB320354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6723920"/>
        <c:axId val="-28664896"/>
      </c:scatterChart>
      <c:valAx>
        <c:axId val="-40672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664896"/>
        <c:crosses val="autoZero"/>
        <c:crossBetween val="midCat"/>
      </c:valAx>
      <c:valAx>
        <c:axId val="-2866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72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Oct2015_CATassay!$L$74:$L$80</c:f>
              <c:numCache>
                <c:formatCode>General</c:formatCode>
                <c:ptCount val="7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1.5625</c:v>
                </c:pt>
                <c:pt idx="6">
                  <c:v>0</c:v>
                </c:pt>
              </c:numCache>
            </c:numRef>
          </c:xVal>
          <c:yVal>
            <c:numRef>
              <c:f>Oct2015_CATassay!$M$74:$M$80</c:f>
              <c:numCache>
                <c:formatCode>General</c:formatCode>
                <c:ptCount val="7"/>
                <c:pt idx="0">
                  <c:v>1.4824999999999999</c:v>
                </c:pt>
                <c:pt idx="1">
                  <c:v>0.79449999999999998</c:v>
                </c:pt>
                <c:pt idx="2">
                  <c:v>0.437</c:v>
                </c:pt>
                <c:pt idx="3">
                  <c:v>0.25800000000000001</c:v>
                </c:pt>
                <c:pt idx="4">
                  <c:v>0.16900000000000001</c:v>
                </c:pt>
                <c:pt idx="5">
                  <c:v>8.4500000000000006E-2</c:v>
                </c:pt>
                <c:pt idx="6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5-A645-98ED-C7BFDEEE4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1248"/>
        <c:axId val="-409167280"/>
      </c:scatterChart>
      <c:valAx>
        <c:axId val="357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9167280"/>
        <c:crosses val="autoZero"/>
        <c:crossBetween val="midCat"/>
      </c:valAx>
      <c:valAx>
        <c:axId val="-40916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Oct2015_CATassay!$L$84:$L$90</c:f>
              <c:numCache>
                <c:formatCode>General</c:formatCode>
                <c:ptCount val="7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1.5625</c:v>
                </c:pt>
                <c:pt idx="6">
                  <c:v>0</c:v>
                </c:pt>
              </c:numCache>
            </c:numRef>
          </c:xVal>
          <c:yVal>
            <c:numRef>
              <c:f>Oct2015_CATassay!$M$84:$M$90</c:f>
              <c:numCache>
                <c:formatCode>General</c:formatCode>
                <c:ptCount val="7"/>
                <c:pt idx="0">
                  <c:v>1.4815</c:v>
                </c:pt>
                <c:pt idx="1">
                  <c:v>0.79449999999999998</c:v>
                </c:pt>
                <c:pt idx="2">
                  <c:v>0.437</c:v>
                </c:pt>
                <c:pt idx="3">
                  <c:v>0.25800000000000001</c:v>
                </c:pt>
                <c:pt idx="4">
                  <c:v>0.16900000000000001</c:v>
                </c:pt>
                <c:pt idx="5">
                  <c:v>8.4500000000000006E-2</c:v>
                </c:pt>
                <c:pt idx="6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7-4B4C-9A00-A3A65D18D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0144"/>
        <c:axId val="-407770672"/>
      </c:scatterChart>
      <c:valAx>
        <c:axId val="188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7770672"/>
        <c:crosses val="autoZero"/>
        <c:crossBetween val="midCat"/>
      </c:valAx>
      <c:valAx>
        <c:axId val="-40777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Feb2016_CATassay!$L$22:$L$27</c:f>
              <c:numCache>
                <c:formatCode>General</c:formatCode>
                <c:ptCount val="6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0.06</c:v>
                </c:pt>
                <c:pt idx="4">
                  <c:v>0.03</c:v>
                </c:pt>
                <c:pt idx="5">
                  <c:v>0</c:v>
                </c:pt>
              </c:numCache>
            </c:numRef>
          </c:xVal>
          <c:yVal>
            <c:numRef>
              <c:f>Feb2016_CATassay!$M$22:$M$27</c:f>
              <c:numCache>
                <c:formatCode>General</c:formatCode>
                <c:ptCount val="6"/>
                <c:pt idx="0">
                  <c:v>1.415</c:v>
                </c:pt>
                <c:pt idx="1">
                  <c:v>0.75649999999999995</c:v>
                </c:pt>
                <c:pt idx="2">
                  <c:v>0.42049999999999998</c:v>
                </c:pt>
                <c:pt idx="3">
                  <c:v>0.2495</c:v>
                </c:pt>
                <c:pt idx="4">
                  <c:v>0.16450000000000001</c:v>
                </c:pt>
                <c:pt idx="5">
                  <c:v>0.1235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034F-8CD9-8AB2A27AF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6263408"/>
        <c:axId val="-406810240"/>
      </c:scatterChart>
      <c:valAx>
        <c:axId val="-4062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810240"/>
        <c:crosses val="autoZero"/>
        <c:crossBetween val="midCat"/>
      </c:valAx>
      <c:valAx>
        <c:axId val="-40681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26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Feb2016_CATassay!$L$32:$L$37</c:f>
              <c:numCache>
                <c:formatCode>General</c:formatCode>
                <c:ptCount val="6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0.06</c:v>
                </c:pt>
                <c:pt idx="4">
                  <c:v>0.03</c:v>
                </c:pt>
                <c:pt idx="5">
                  <c:v>0</c:v>
                </c:pt>
              </c:numCache>
            </c:numRef>
          </c:xVal>
          <c:yVal>
            <c:numRef>
              <c:f>Feb2016_CATassay!$M$32:$M$37</c:f>
              <c:numCache>
                <c:formatCode>General</c:formatCode>
                <c:ptCount val="6"/>
                <c:pt idx="0">
                  <c:v>1.4115</c:v>
                </c:pt>
                <c:pt idx="1">
                  <c:v>0.75449999999999995</c:v>
                </c:pt>
                <c:pt idx="2">
                  <c:v>0.41949999999999998</c:v>
                </c:pt>
                <c:pt idx="3">
                  <c:v>0.2495</c:v>
                </c:pt>
                <c:pt idx="4">
                  <c:v>0.16450000000000001</c:v>
                </c:pt>
                <c:pt idx="5">
                  <c:v>0.123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8-2F4A-BC70-0F669E8F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2633136"/>
        <c:axId val="-422635184"/>
      </c:scatterChart>
      <c:valAx>
        <c:axId val="-4226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635184"/>
        <c:crosses val="autoZero"/>
        <c:crossBetween val="midCat"/>
      </c:valAx>
      <c:valAx>
        <c:axId val="-42263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63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Feb2016_CATassay!$L$74:$L$79</c:f>
              <c:numCache>
                <c:formatCode>General</c:formatCode>
                <c:ptCount val="6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0.06</c:v>
                </c:pt>
                <c:pt idx="4">
                  <c:v>0.03</c:v>
                </c:pt>
                <c:pt idx="5">
                  <c:v>0</c:v>
                </c:pt>
              </c:numCache>
            </c:numRef>
          </c:xVal>
          <c:yVal>
            <c:numRef>
              <c:f>Feb2016_CATassay!$M$74:$M$79</c:f>
              <c:numCache>
                <c:formatCode>General</c:formatCode>
                <c:ptCount val="6"/>
                <c:pt idx="0">
                  <c:v>1.5105</c:v>
                </c:pt>
                <c:pt idx="1">
                  <c:v>0.745</c:v>
                </c:pt>
                <c:pt idx="2">
                  <c:v>0.41899999999999998</c:v>
                </c:pt>
                <c:pt idx="3">
                  <c:v>0.2485</c:v>
                </c:pt>
                <c:pt idx="4">
                  <c:v>0.16300000000000001</c:v>
                </c:pt>
                <c:pt idx="5">
                  <c:v>0.1225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E-1F42-8C20-56A7FBCC9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17968"/>
        <c:axId val="77616192"/>
      </c:scatterChart>
      <c:valAx>
        <c:axId val="7761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6192"/>
        <c:crosses val="autoZero"/>
        <c:crossBetween val="midCat"/>
      </c:valAx>
      <c:valAx>
        <c:axId val="7761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Feb2016_CATassay!$L$84:$L$89</c:f>
              <c:numCache>
                <c:formatCode>General</c:formatCode>
                <c:ptCount val="6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0.06</c:v>
                </c:pt>
                <c:pt idx="4">
                  <c:v>0.03</c:v>
                </c:pt>
                <c:pt idx="5">
                  <c:v>0</c:v>
                </c:pt>
              </c:numCache>
            </c:numRef>
          </c:xVal>
          <c:yVal>
            <c:numRef>
              <c:f>Feb2016_CATassay!$M$84:$M$89</c:f>
              <c:numCache>
                <c:formatCode>General</c:formatCode>
                <c:ptCount val="6"/>
                <c:pt idx="0">
                  <c:v>1.5089999999999999</c:v>
                </c:pt>
                <c:pt idx="1">
                  <c:v>0.74350000000000005</c:v>
                </c:pt>
                <c:pt idx="2">
                  <c:v>0.41899999999999998</c:v>
                </c:pt>
                <c:pt idx="3">
                  <c:v>0.248</c:v>
                </c:pt>
                <c:pt idx="4">
                  <c:v>0.16300000000000001</c:v>
                </c:pt>
                <c:pt idx="5">
                  <c:v>0.124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D-DE42-A561-70FBA42E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105776"/>
        <c:axId val="-407656448"/>
      </c:scatterChart>
      <c:valAx>
        <c:axId val="-4071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7656448"/>
        <c:crosses val="autoZero"/>
        <c:crossBetween val="midCat"/>
      </c:valAx>
      <c:valAx>
        <c:axId val="-40765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710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Feb2014_CATassay!$L$32:$L$37</c:f>
              <c:numCache>
                <c:formatCode>General</c:formatCode>
                <c:ptCount val="6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3.2</c:v>
                </c:pt>
                <c:pt idx="5">
                  <c:v>0</c:v>
                </c:pt>
              </c:numCache>
            </c:numRef>
          </c:xVal>
          <c:yVal>
            <c:numRef>
              <c:f>Feb2014_CATassay!$M$32:$M$37</c:f>
              <c:numCache>
                <c:formatCode>General</c:formatCode>
                <c:ptCount val="6"/>
                <c:pt idx="0">
                  <c:v>1.9855</c:v>
                </c:pt>
                <c:pt idx="1">
                  <c:v>1.25</c:v>
                </c:pt>
                <c:pt idx="2">
                  <c:v>0.89300000000000002</c:v>
                </c:pt>
                <c:pt idx="3">
                  <c:v>0.66799999999999993</c:v>
                </c:pt>
                <c:pt idx="4">
                  <c:v>0.70850000000000002</c:v>
                </c:pt>
                <c:pt idx="5">
                  <c:v>0.495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8-6246-AF4A-BAF93DD46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735376"/>
        <c:axId val="-30891872"/>
      </c:scatterChart>
      <c:valAx>
        <c:axId val="-307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91872"/>
        <c:crosses val="autoZero"/>
        <c:crossBetween val="midCat"/>
      </c:valAx>
      <c:valAx>
        <c:axId val="-3089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73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Feb2014_CATassay!$L$75:$L$80</c:f>
              <c:numCache>
                <c:formatCode>General</c:formatCode>
                <c:ptCount val="6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3.2</c:v>
                </c:pt>
                <c:pt idx="5">
                  <c:v>0</c:v>
                </c:pt>
              </c:numCache>
            </c:numRef>
          </c:xVal>
          <c:yVal>
            <c:numRef>
              <c:f>Feb2014_CATassay!$M$75:$M$80</c:f>
              <c:numCache>
                <c:formatCode>General</c:formatCode>
                <c:ptCount val="6"/>
                <c:pt idx="0">
                  <c:v>1.597</c:v>
                </c:pt>
                <c:pt idx="1">
                  <c:v>0.84499999999999997</c:v>
                </c:pt>
                <c:pt idx="2">
                  <c:v>0.46700000000000003</c:v>
                </c:pt>
                <c:pt idx="3">
                  <c:v>0.28200000000000003</c:v>
                </c:pt>
                <c:pt idx="4">
                  <c:v>0.19700000000000001</c:v>
                </c:pt>
                <c:pt idx="5">
                  <c:v>0.10250000000000001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A-4D45-91DD-84F48FAE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553424"/>
        <c:axId val="-54864256"/>
      </c:scatterChart>
      <c:valAx>
        <c:axId val="-555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864256"/>
        <c:crosses val="autoZero"/>
        <c:crossBetween val="midCat"/>
      </c:valAx>
      <c:valAx>
        <c:axId val="-5486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55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Feb2014_CATassay!$L$85:$L$90</c:f>
              <c:numCache>
                <c:formatCode>General</c:formatCode>
                <c:ptCount val="6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3.2</c:v>
                </c:pt>
                <c:pt idx="5">
                  <c:v>0</c:v>
                </c:pt>
              </c:numCache>
            </c:numRef>
          </c:xVal>
          <c:yVal>
            <c:numRef>
              <c:f>Feb2014_CATassay!$M$85:$M$90</c:f>
              <c:numCache>
                <c:formatCode>General</c:formatCode>
                <c:ptCount val="6"/>
                <c:pt idx="0">
                  <c:v>1.5985</c:v>
                </c:pt>
                <c:pt idx="1">
                  <c:v>0.84499999999999997</c:v>
                </c:pt>
                <c:pt idx="2">
                  <c:v>0.46700000000000003</c:v>
                </c:pt>
                <c:pt idx="3">
                  <c:v>0.28200000000000003</c:v>
                </c:pt>
                <c:pt idx="4">
                  <c:v>0.19700000000000001</c:v>
                </c:pt>
                <c:pt idx="5">
                  <c:v>0.10150000000000001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3-BC43-8B35-471EA119B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1028976"/>
        <c:axId val="-401577600"/>
      </c:scatterChart>
      <c:valAx>
        <c:axId val="-40102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1577600"/>
        <c:crosses val="autoZero"/>
        <c:crossBetween val="midCat"/>
      </c:valAx>
      <c:valAx>
        <c:axId val="-40157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102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Oct2014_CATassay!$L$22:$L$27</c:f>
              <c:numCache>
                <c:formatCode>General</c:formatCode>
                <c:ptCount val="6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0</c:v>
                </c:pt>
              </c:numCache>
            </c:numRef>
          </c:xVal>
          <c:yVal>
            <c:numRef>
              <c:f>Oct2014_CATassay!$M$22:$M$27</c:f>
              <c:numCache>
                <c:formatCode>General</c:formatCode>
                <c:ptCount val="6"/>
                <c:pt idx="0">
                  <c:v>1.5865</c:v>
                </c:pt>
                <c:pt idx="1">
                  <c:v>0.86199999999999999</c:v>
                </c:pt>
                <c:pt idx="2">
                  <c:v>0.53549999999999998</c:v>
                </c:pt>
                <c:pt idx="3">
                  <c:v>0.28549999999999998</c:v>
                </c:pt>
                <c:pt idx="4">
                  <c:v>0.21150000000000002</c:v>
                </c:pt>
                <c:pt idx="5">
                  <c:v>0.10400000000000001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10-D341-9728-6E5B633A7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0351584"/>
        <c:axId val="-29907808"/>
      </c:scatterChart>
      <c:valAx>
        <c:axId val="-4003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907808"/>
        <c:crosses val="autoZero"/>
        <c:crossBetween val="midCat"/>
      </c:valAx>
      <c:valAx>
        <c:axId val="-2990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035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Oct2014_CATassay!$L$32:$L$37</c:f>
              <c:numCache>
                <c:formatCode>General</c:formatCode>
                <c:ptCount val="6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0</c:v>
                </c:pt>
              </c:numCache>
            </c:numRef>
          </c:xVal>
          <c:yVal>
            <c:numRef>
              <c:f>Oct2014_CATassay!$M$32:$M$37</c:f>
              <c:numCache>
                <c:formatCode>General</c:formatCode>
                <c:ptCount val="6"/>
                <c:pt idx="0">
                  <c:v>1.5840000000000001</c:v>
                </c:pt>
                <c:pt idx="1">
                  <c:v>0.86050000000000004</c:v>
                </c:pt>
                <c:pt idx="2">
                  <c:v>0.53449999999999998</c:v>
                </c:pt>
                <c:pt idx="3">
                  <c:v>0.28500000000000003</c:v>
                </c:pt>
                <c:pt idx="4">
                  <c:v>0.21050000000000002</c:v>
                </c:pt>
                <c:pt idx="5">
                  <c:v>0.10300000000000001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72-0345-BC6F-12245F4F1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0400464"/>
        <c:axId val="-55563840"/>
      </c:scatterChart>
      <c:valAx>
        <c:axId val="-4004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563840"/>
        <c:crosses val="autoZero"/>
        <c:crossBetween val="midCat"/>
      </c:valAx>
      <c:valAx>
        <c:axId val="-5556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04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Oct2014_CATassay!$L$74:$L$79</c:f>
              <c:numCache>
                <c:formatCode>General</c:formatCode>
                <c:ptCount val="6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0</c:v>
                </c:pt>
              </c:numCache>
            </c:numRef>
          </c:xVal>
          <c:yVal>
            <c:numRef>
              <c:f>Oct2014_CATassay!$M$74:$M$79</c:f>
              <c:numCache>
                <c:formatCode>General</c:formatCode>
                <c:ptCount val="6"/>
                <c:pt idx="0">
                  <c:v>1.59</c:v>
                </c:pt>
                <c:pt idx="1">
                  <c:v>0.84549999999999992</c:v>
                </c:pt>
                <c:pt idx="2">
                  <c:v>0.47799999999999998</c:v>
                </c:pt>
                <c:pt idx="3">
                  <c:v>0.28899999999999998</c:v>
                </c:pt>
                <c:pt idx="4">
                  <c:v>0.44550000000000001</c:v>
                </c:pt>
                <c:pt idx="5">
                  <c:v>0.10450000000000001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7-CB43-93E2-41F294CD5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0144"/>
        <c:axId val="-55483648"/>
      </c:scatterChart>
      <c:valAx>
        <c:axId val="802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483648"/>
        <c:crosses val="autoZero"/>
        <c:crossBetween val="midCat"/>
      </c:valAx>
      <c:valAx>
        <c:axId val="-5548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Oct2014_CATassay!$L$84:$L$89</c:f>
              <c:numCache>
                <c:formatCode>General</c:formatCode>
                <c:ptCount val="6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0</c:v>
                </c:pt>
              </c:numCache>
            </c:numRef>
          </c:xVal>
          <c:yVal>
            <c:numRef>
              <c:f>Oct2014_CATassay!$M$84:$M$89</c:f>
              <c:numCache>
                <c:formatCode>General</c:formatCode>
                <c:ptCount val="6"/>
                <c:pt idx="0">
                  <c:v>1.5895000000000001</c:v>
                </c:pt>
                <c:pt idx="1">
                  <c:v>0.84450000000000003</c:v>
                </c:pt>
                <c:pt idx="2">
                  <c:v>0.47699999999999998</c:v>
                </c:pt>
                <c:pt idx="3">
                  <c:v>0.28849999999999998</c:v>
                </c:pt>
                <c:pt idx="4">
                  <c:v>0.45199999999999996</c:v>
                </c:pt>
                <c:pt idx="5">
                  <c:v>0.10350000000000001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4-D841-9622-C57FD7ECB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9777680"/>
        <c:axId val="-400051664"/>
      </c:scatterChart>
      <c:valAx>
        <c:axId val="-4097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0051664"/>
        <c:crosses val="autoZero"/>
        <c:crossBetween val="midCat"/>
      </c:valAx>
      <c:valAx>
        <c:axId val="-40005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977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Feb2015_CATassay!$L$22:$L$27</c:f>
              <c:numCache>
                <c:formatCode>General</c:formatCode>
                <c:ptCount val="6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0.06</c:v>
                </c:pt>
                <c:pt idx="4">
                  <c:v>0.03</c:v>
                </c:pt>
                <c:pt idx="5">
                  <c:v>0</c:v>
                </c:pt>
              </c:numCache>
            </c:numRef>
          </c:xVal>
          <c:yVal>
            <c:numRef>
              <c:f>Feb2015_CATassay!$M$22:$M$27</c:f>
              <c:numCache>
                <c:formatCode>General</c:formatCode>
                <c:ptCount val="6"/>
                <c:pt idx="0">
                  <c:v>1.5455000000000001</c:v>
                </c:pt>
                <c:pt idx="1">
                  <c:v>0.90149999999999997</c:v>
                </c:pt>
                <c:pt idx="2">
                  <c:v>0.505</c:v>
                </c:pt>
                <c:pt idx="3">
                  <c:v>0.29199999999999998</c:v>
                </c:pt>
                <c:pt idx="4">
                  <c:v>0.183</c:v>
                </c:pt>
                <c:pt idx="5">
                  <c:v>6.7500000000000004E-2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1-A348-9444-F718A344F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9570000"/>
        <c:axId val="-399571776"/>
      </c:scatterChart>
      <c:valAx>
        <c:axId val="-3995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9571776"/>
        <c:crosses val="autoZero"/>
        <c:crossBetween val="midCat"/>
      </c:valAx>
      <c:valAx>
        <c:axId val="-39957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957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173966</xdr:colOff>
      <xdr:row>10</xdr:row>
      <xdr:rowOff>187025</xdr:rowOff>
    </xdr:from>
    <xdr:ext cx="2023894" cy="519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73966" y="2219025"/>
              <a:ext cx="2023894" cy="519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mr-IN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600" b="0" i="0">
                                <a:latin typeface="Cambria Math" charset="0"/>
                              </a:rPr>
                              <m:t>Avg</m:t>
                            </m:r>
                            <m:r>
                              <a:rPr lang="en-US" sz="1600" b="0" i="0">
                                <a:latin typeface="Cambria Math" charset="0"/>
                              </a:rPr>
                              <m:t> </m:t>
                            </m:r>
                            <m:r>
                              <m:rPr>
                                <m:sty m:val="p"/>
                              </m:rPr>
                              <a:rPr lang="en-US" sz="1600" b="0" i="0">
                                <a:latin typeface="Cambria Math" charset="0"/>
                              </a:rPr>
                              <m:t>abs</m:t>
                            </m:r>
                            <m:r>
                              <a:rPr lang="en-US" sz="1600" b="0" i="0">
                                <a:latin typeface="Cambria Math" charset="0"/>
                              </a:rPr>
                              <m:t> −</m:t>
                            </m:r>
                            <m:r>
                              <m:rPr>
                                <m:sty m:val="p"/>
                              </m:rPr>
                              <a:rPr lang="en-US" sz="1600" b="0" i="0">
                                <a:latin typeface="Cambria Math" charset="0"/>
                              </a:rPr>
                              <m:t>Intercept</m:t>
                            </m:r>
                          </m:e>
                        </m:d>
                      </m:num>
                      <m:den>
                        <m:r>
                          <m:rPr>
                            <m:sty m:val="p"/>
                          </m:rPr>
                          <a:rPr lang="en-US" sz="1600" b="0" i="0">
                            <a:latin typeface="Cambria Math" charset="0"/>
                          </a:rPr>
                          <m:t>Slope</m:t>
                        </m:r>
                      </m:den>
                    </m:f>
                  </m:oMath>
                </m:oMathPara>
              </a14:m>
              <a:endParaRPr lang="en-US" sz="1600" i="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73966" y="2219025"/>
              <a:ext cx="2023894" cy="519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mr-IN" sz="1600" i="0">
                  <a:latin typeface="Cambria Math" charset="0"/>
                </a:rPr>
                <a:t>((</a:t>
              </a:r>
              <a:r>
                <a:rPr lang="en-US" sz="1600" b="0" i="0">
                  <a:latin typeface="Cambria Math" charset="0"/>
                </a:rPr>
                <a:t>Avg abs −Intercept</a:t>
              </a:r>
              <a:r>
                <a:rPr lang="mr-IN" sz="1600" b="0" i="0">
                  <a:latin typeface="Cambria Math" charset="0"/>
                </a:rPr>
                <a:t>))/</a:t>
              </a:r>
              <a:r>
                <a:rPr lang="en-US" sz="1600" b="0" i="0">
                  <a:latin typeface="Cambria Math" charset="0"/>
                </a:rPr>
                <a:t>Slope</a:t>
              </a:r>
              <a:endParaRPr lang="en-US" sz="1600" i="0"/>
            </a:p>
          </xdr:txBody>
        </xdr:sp>
      </mc:Fallback>
    </mc:AlternateContent>
    <xdr:clientData/>
  </xdr:oneCellAnchor>
  <xdr:oneCellAnchor>
    <xdr:from>
      <xdr:col>0</xdr:col>
      <xdr:colOff>59666</xdr:colOff>
      <xdr:row>17</xdr:row>
      <xdr:rowOff>9225</xdr:rowOff>
    </xdr:from>
    <xdr:ext cx="2404134" cy="527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187166" y="3463625"/>
              <a:ext cx="2404134" cy="527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mr-IN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600" b="0" i="0">
                                    <a:latin typeface="Cambria Math" charset="0"/>
                                  </a:rPr>
                                  <m:t>H</m:t>
                                </m:r>
                                <m:r>
                                  <a:rPr lang="en-US" sz="1600" b="0" i="0">
                                    <a:latin typeface="Cambria Math" charset="0"/>
                                  </a:rPr>
                                  <m:t>2</m:t>
                                </m:r>
                                <m:r>
                                  <m:rPr>
                                    <m:sty m:val="p"/>
                                  </m:rPr>
                                  <a:rPr lang="en-US" sz="1600" b="0" i="0">
                                    <a:latin typeface="Cambria Math" charset="0"/>
                                  </a:rPr>
                                  <m:t>O</m:t>
                                </m:r>
                                <m:r>
                                  <a:rPr lang="en-US" sz="1600" b="0" i="0">
                                    <a:latin typeface="Cambria Math" charset="0"/>
                                  </a:rPr>
                                  <m:t>2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600" b="0" i="0">
                                    <a:latin typeface="Cambria Math" charset="0"/>
                                  </a:rPr>
                                  <m:t>initial</m:t>
                                </m:r>
                              </m:sub>
                            </m:sSub>
                            <m:r>
                              <a:rPr lang="en-US" sz="1600" b="0" i="0">
                                <a:latin typeface="Cambria Math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600" b="0" i="0">
                                    <a:latin typeface="Cambria Math" charset="0"/>
                                  </a:rPr>
                                  <m:t>H</m:t>
                                </m:r>
                                <m:r>
                                  <a:rPr lang="en-US" sz="1600" b="0" i="0">
                                    <a:latin typeface="Cambria Math" charset="0"/>
                                  </a:rPr>
                                  <m:t>2</m:t>
                                </m:r>
                                <m:r>
                                  <m:rPr>
                                    <m:sty m:val="p"/>
                                  </m:rPr>
                                  <a:rPr lang="en-US" sz="1600" b="0" i="0">
                                    <a:latin typeface="Cambria Math" charset="0"/>
                                  </a:rPr>
                                  <m:t>O</m:t>
                                </m:r>
                                <m:r>
                                  <a:rPr lang="en-US" sz="1600" b="0" i="0">
                                    <a:latin typeface="Cambria Math" charset="0"/>
                                  </a:rPr>
                                  <m:t>2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600" b="0" i="0">
                                    <a:latin typeface="Cambria Math" charset="0"/>
                                  </a:rPr>
                                  <m:t>final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m:rPr>
                            <m:sty m:val="p"/>
                          </m:rPr>
                          <a:rPr lang="en-US" sz="1600" b="0" i="0">
                            <a:latin typeface="Cambria Math" charset="0"/>
                          </a:rPr>
                          <m:t>Time</m:t>
                        </m:r>
                        <m:r>
                          <a:rPr lang="en-US" sz="1600" b="0" i="0">
                            <a:latin typeface="Cambria Math" charset="0"/>
                          </a:rPr>
                          <m:t> (</m:t>
                        </m:r>
                        <m:r>
                          <m:rPr>
                            <m:sty m:val="p"/>
                          </m:rPr>
                          <a:rPr lang="en-US" sz="1600" b="0" i="0">
                            <a:latin typeface="Cambria Math" charset="0"/>
                          </a:rPr>
                          <m:t>min</m:t>
                        </m:r>
                        <m:r>
                          <a:rPr lang="en-US" sz="1600" b="0" i="0">
                            <a:latin typeface="Cambria Math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600" i="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187166" y="3463625"/>
              <a:ext cx="2404134" cy="527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mr-IN" sz="1600" i="0">
                  <a:latin typeface="Cambria Math" charset="0"/>
                </a:rPr>
                <a:t>((</a:t>
              </a:r>
              <a:r>
                <a:rPr lang="en-US" sz="1600" i="0">
                  <a:latin typeface="Cambria Math" charset="0"/>
                </a:rPr>
                <a:t>〖</a:t>
              </a:r>
              <a:r>
                <a:rPr lang="en-US" sz="1600" b="0" i="0">
                  <a:latin typeface="Cambria Math" charset="0"/>
                </a:rPr>
                <a:t>H2O2〗_initial−〖H2O2〗_final</a:t>
              </a:r>
              <a:r>
                <a:rPr lang="mr-IN" sz="1600" b="0" i="0">
                  <a:latin typeface="Cambria Math" charset="0"/>
                </a:rPr>
                <a:t> ))/(</a:t>
              </a:r>
              <a:r>
                <a:rPr lang="en-US" sz="1600" b="0" i="0">
                  <a:latin typeface="Cambria Math" charset="0"/>
                </a:rPr>
                <a:t>Time (min)</a:t>
              </a:r>
              <a:r>
                <a:rPr lang="mr-IN" sz="1600" b="0" i="0">
                  <a:latin typeface="Cambria Math" charset="0"/>
                </a:rPr>
                <a:t>)</a:t>
              </a:r>
              <a:endParaRPr lang="en-US" sz="1600" i="0"/>
            </a:p>
          </xdr:txBody>
        </xdr:sp>
      </mc:Fallback>
    </mc:AlternateContent>
    <xdr:clientData/>
  </xdr:oneCellAnchor>
  <xdr:oneCellAnchor>
    <xdr:from>
      <xdr:col>0</xdr:col>
      <xdr:colOff>124124</xdr:colOff>
      <xdr:row>23</xdr:row>
      <xdr:rowOff>16414</xdr:rowOff>
    </xdr:from>
    <xdr:ext cx="2326975" cy="521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251624" y="4690014"/>
              <a:ext cx="2326975" cy="521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mr-IN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600" b="0" i="0">
                                <a:latin typeface="Cambria Math" charset="0"/>
                              </a:rPr>
                              <m:t>△</m:t>
                            </m:r>
                            <m:r>
                              <m:rPr>
                                <m:sty m:val="p"/>
                              </m:rPr>
                              <a:rPr lang="en-US" sz="1600" b="0" i="0">
                                <a:latin typeface="Cambria Math" charset="0"/>
                              </a:rPr>
                              <m:t>H</m:t>
                            </m:r>
                            <m:r>
                              <a:rPr lang="en-US" sz="1600" b="0" i="0">
                                <a:latin typeface="Cambria Math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n-US" sz="1600" b="0" i="0">
                                <a:latin typeface="Cambria Math" charset="0"/>
                              </a:rPr>
                              <m:t>O</m:t>
                            </m:r>
                            <m:r>
                              <a:rPr lang="en-US" sz="1600" b="0" i="0">
                                <a:latin typeface="Cambria Math" charset="0"/>
                              </a:rPr>
                              <m:t>2/</m:t>
                            </m:r>
                            <m:r>
                              <m:rPr>
                                <m:sty m:val="p"/>
                              </m:rPr>
                              <a:rPr lang="en-US" sz="1600" b="0" i="0">
                                <a:latin typeface="Cambria Math" charset="0"/>
                              </a:rPr>
                              <m:t>min</m:t>
                            </m:r>
                          </m:e>
                        </m:d>
                      </m:num>
                      <m:den>
                        <m:d>
                          <m:dPr>
                            <m:ctrlPr>
                              <a:rPr lang="mr-IN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600" b="0" i="0">
                                <a:latin typeface="Cambria Math" charset="0"/>
                              </a:rPr>
                              <m:t>mg</m:t>
                            </m:r>
                            <m:r>
                              <a:rPr lang="en-US" sz="1600" b="0" i="0">
                                <a:latin typeface="Cambria Math" charset="0"/>
                              </a:rPr>
                              <m:t> </m:t>
                            </m:r>
                            <m:r>
                              <m:rPr>
                                <m:sty m:val="p"/>
                              </m:rPr>
                              <a:rPr lang="en-US" sz="1600" b="0" i="0">
                                <a:latin typeface="Cambria Math" charset="0"/>
                              </a:rPr>
                              <m:t>Protein</m:t>
                            </m:r>
                            <m:r>
                              <a:rPr lang="en-US" sz="1600" b="0" i="0">
                                <a:latin typeface="Cambria Math" charset="0"/>
                              </a:rPr>
                              <m:t> × </m:t>
                            </m:r>
                            <m:r>
                              <m:rPr>
                                <m:sty m:val="p"/>
                              </m:rPr>
                              <a:rPr lang="en-US" sz="1600" b="0" i="0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ml</m:t>
                            </m:r>
                            <m:r>
                              <a:rPr lang="en-US" sz="1600" b="0" i="0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 </m:t>
                            </m:r>
                            <m:r>
                              <m:rPr>
                                <m:sty m:val="p"/>
                              </m:rPr>
                              <a:rPr lang="en-US" sz="1600" b="0" i="0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Plated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600" i="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4251624" y="4690014"/>
              <a:ext cx="2326975" cy="521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mr-IN" sz="1600" i="0">
                  <a:latin typeface="Cambria Math" charset="0"/>
                </a:rPr>
                <a:t>((</a:t>
              </a:r>
              <a:r>
                <a:rPr lang="en-US" sz="1600" b="0" i="0">
                  <a:latin typeface="Cambria Math" charset="0"/>
                </a:rPr>
                <a:t>△H2O2/min</a:t>
              </a:r>
              <a:r>
                <a:rPr lang="mr-IN" sz="1600" b="0" i="0">
                  <a:latin typeface="Cambria Math" charset="0"/>
                </a:rPr>
                <a:t>))/((</a:t>
              </a:r>
              <a:r>
                <a:rPr lang="en-US" sz="1600" b="0" i="0">
                  <a:latin typeface="Cambria Math" charset="0"/>
                </a:rPr>
                <a:t>mg Protein </a:t>
              </a:r>
              <a:r>
                <a:rPr lang="en-US" sz="1600" b="0" i="0">
                  <a:latin typeface="Cambria Math" charset="0"/>
                  <a:ea typeface="Cambria Math" charset="0"/>
                  <a:cs typeface="Cambria Math" charset="0"/>
                </a:rPr>
                <a:t>× ml Plated</a:t>
              </a:r>
              <a:r>
                <a:rPr lang="mr-IN" sz="1600" b="0" i="0">
                  <a:latin typeface="Cambria Math" charset="0"/>
                  <a:ea typeface="Cambria Math" charset="0"/>
                  <a:cs typeface="Cambria Math" charset="0"/>
                </a:rPr>
                <a:t>) )</a:t>
              </a:r>
              <a:endParaRPr lang="en-US" sz="1600" i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120650</xdr:colOff>
      <xdr:row>13</xdr:row>
      <xdr:rowOff>12700</xdr:rowOff>
    </xdr:from>
    <xdr:to>
      <xdr:col>18</xdr:col>
      <xdr:colOff>565150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27</xdr:row>
      <xdr:rowOff>12700</xdr:rowOff>
    </xdr:from>
    <xdr:to>
      <xdr:col>18</xdr:col>
      <xdr:colOff>577850</xdr:colOff>
      <xdr:row>40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31750</xdr:colOff>
      <xdr:row>66</xdr:row>
      <xdr:rowOff>177800</xdr:rowOff>
    </xdr:from>
    <xdr:to>
      <xdr:col>18</xdr:col>
      <xdr:colOff>476250</xdr:colOff>
      <xdr:row>80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44450</xdr:colOff>
      <xdr:row>81</xdr:row>
      <xdr:rowOff>12700</xdr:rowOff>
    </xdr:from>
    <xdr:to>
      <xdr:col>18</xdr:col>
      <xdr:colOff>488950</xdr:colOff>
      <xdr:row>94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14</xdr:row>
      <xdr:rowOff>38100</xdr:rowOff>
    </xdr:from>
    <xdr:to>
      <xdr:col>18</xdr:col>
      <xdr:colOff>501650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27</xdr:row>
      <xdr:rowOff>165100</xdr:rowOff>
    </xdr:from>
    <xdr:to>
      <xdr:col>18</xdr:col>
      <xdr:colOff>501650</xdr:colOff>
      <xdr:row>41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66</xdr:row>
      <xdr:rowOff>12700</xdr:rowOff>
    </xdr:from>
    <xdr:to>
      <xdr:col>18</xdr:col>
      <xdr:colOff>463550</xdr:colOff>
      <xdr:row>79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80</xdr:row>
      <xdr:rowOff>0</xdr:rowOff>
    </xdr:from>
    <xdr:to>
      <xdr:col>18</xdr:col>
      <xdr:colOff>463550</xdr:colOff>
      <xdr:row>93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20</xdr:row>
      <xdr:rowOff>12700</xdr:rowOff>
    </xdr:from>
    <xdr:to>
      <xdr:col>18</xdr:col>
      <xdr:colOff>539750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107950</xdr:colOff>
      <xdr:row>33</xdr:row>
      <xdr:rowOff>12700</xdr:rowOff>
    </xdr:from>
    <xdr:to>
      <xdr:col>18</xdr:col>
      <xdr:colOff>552450</xdr:colOff>
      <xdr:row>45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</xdr:colOff>
      <xdr:row>15</xdr:row>
      <xdr:rowOff>101600</xdr:rowOff>
    </xdr:from>
    <xdr:to>
      <xdr:col>20</xdr:col>
      <xdr:colOff>450850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819150</xdr:colOff>
      <xdr:row>29</xdr:row>
      <xdr:rowOff>25400</xdr:rowOff>
    </xdr:from>
    <xdr:to>
      <xdr:col>20</xdr:col>
      <xdr:colOff>438150</xdr:colOff>
      <xdr:row>42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6350</xdr:colOff>
      <xdr:row>67</xdr:row>
      <xdr:rowOff>76200</xdr:rowOff>
    </xdr:from>
    <xdr:to>
      <xdr:col>20</xdr:col>
      <xdr:colOff>450850</xdr:colOff>
      <xdr:row>80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</xdr:colOff>
      <xdr:row>81</xdr:row>
      <xdr:rowOff>12700</xdr:rowOff>
    </xdr:from>
    <xdr:to>
      <xdr:col>20</xdr:col>
      <xdr:colOff>450850</xdr:colOff>
      <xdr:row>94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</xdr:colOff>
      <xdr:row>14</xdr:row>
      <xdr:rowOff>0</xdr:rowOff>
    </xdr:from>
    <xdr:to>
      <xdr:col>18</xdr:col>
      <xdr:colOff>488950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31750</xdr:colOff>
      <xdr:row>27</xdr:row>
      <xdr:rowOff>25400</xdr:rowOff>
    </xdr:from>
    <xdr:to>
      <xdr:col>18</xdr:col>
      <xdr:colOff>476250</xdr:colOff>
      <xdr:row>39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</xdr:colOff>
      <xdr:row>66</xdr:row>
      <xdr:rowOff>38100</xdr:rowOff>
    </xdr:from>
    <xdr:to>
      <xdr:col>18</xdr:col>
      <xdr:colOff>488950</xdr:colOff>
      <xdr:row>79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44450</xdr:colOff>
      <xdr:row>79</xdr:row>
      <xdr:rowOff>76200</xdr:rowOff>
    </xdr:from>
    <xdr:to>
      <xdr:col>18</xdr:col>
      <xdr:colOff>488950</xdr:colOff>
      <xdr:row>92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workbookViewId="0">
      <selection activeCell="D37" sqref="D37"/>
    </sheetView>
  </sheetViews>
  <sheetFormatPr baseColWidth="10" defaultRowHeight="16" x14ac:dyDescent="0.2"/>
  <sheetData>
    <row r="1" spans="1:17" x14ac:dyDescent="0.2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</row>
    <row r="2" spans="1:17" x14ac:dyDescent="0.2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</row>
    <row r="3" spans="1:17" x14ac:dyDescent="0.2">
      <c r="A3" s="93" t="s">
        <v>3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</row>
    <row r="4" spans="1:17" x14ac:dyDescent="0.2">
      <c r="A4" s="94" t="s">
        <v>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</row>
    <row r="5" spans="1:17" x14ac:dyDescent="0.2">
      <c r="A5" s="93" t="s">
        <v>4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</row>
    <row r="6" spans="1:17" x14ac:dyDescent="0.2">
      <c r="A6" s="94" t="s">
        <v>5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</row>
    <row r="10" spans="1:17" x14ac:dyDescent="0.2">
      <c r="A10" s="1" t="s">
        <v>6</v>
      </c>
    </row>
    <row r="16" spans="1:17" x14ac:dyDescent="0.2">
      <c r="A16" s="1" t="s">
        <v>7</v>
      </c>
    </row>
    <row r="22" spans="1:13" x14ac:dyDescent="0.2">
      <c r="A22" s="3" t="s">
        <v>8</v>
      </c>
      <c r="H22" s="4"/>
    </row>
    <row r="23" spans="1:13" x14ac:dyDescent="0.2">
      <c r="H23" s="2"/>
    </row>
    <row r="24" spans="1:13" x14ac:dyDescent="0.2">
      <c r="H24" s="2"/>
    </row>
    <row r="25" spans="1:13" x14ac:dyDescent="0.2">
      <c r="H25" s="4"/>
    </row>
    <row r="26" spans="1:13" x14ac:dyDescent="0.2">
      <c r="H26" s="2"/>
    </row>
    <row r="27" spans="1:13" x14ac:dyDescent="0.2">
      <c r="H27" s="2"/>
    </row>
    <row r="28" spans="1:13" x14ac:dyDescent="0.2">
      <c r="H28" s="4"/>
    </row>
    <row r="29" spans="1:13" x14ac:dyDescent="0.2">
      <c r="H29" s="2"/>
    </row>
    <row r="30" spans="1:13" x14ac:dyDescent="0.2">
      <c r="A30" t="s">
        <v>139</v>
      </c>
      <c r="B30" t="s">
        <v>140</v>
      </c>
      <c r="M30" s="2"/>
    </row>
    <row r="31" spans="1:13" x14ac:dyDescent="0.2">
      <c r="A31" s="91">
        <v>41671</v>
      </c>
      <c r="B31">
        <v>4</v>
      </c>
    </row>
    <row r="32" spans="1:13" x14ac:dyDescent="0.2">
      <c r="A32" s="91">
        <v>41913</v>
      </c>
      <c r="B32">
        <v>10</v>
      </c>
    </row>
    <row r="33" spans="1:2" x14ac:dyDescent="0.2">
      <c r="A33" s="91">
        <v>42036</v>
      </c>
      <c r="B33">
        <v>8</v>
      </c>
    </row>
    <row r="34" spans="1:2" x14ac:dyDescent="0.2">
      <c r="A34" s="91">
        <v>42278</v>
      </c>
      <c r="B34">
        <v>2</v>
      </c>
    </row>
    <row r="35" spans="1:2" x14ac:dyDescent="0.2">
      <c r="A35" s="91">
        <v>42401</v>
      </c>
      <c r="B35">
        <v>8</v>
      </c>
    </row>
  </sheetData>
  <mergeCells count="6">
    <mergeCell ref="A1:Q1"/>
    <mergeCell ref="A5:Q5"/>
    <mergeCell ref="A6:Q6"/>
    <mergeCell ref="A2:Q2"/>
    <mergeCell ref="A3:Q3"/>
    <mergeCell ref="A4:Q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81"/>
  <sheetViews>
    <sheetView workbookViewId="0">
      <pane xSplit="1" topLeftCell="F1" activePane="topRight" state="frozen"/>
      <selection pane="topRight" activeCell="Q1" sqref="Q1:Q1048576"/>
    </sheetView>
  </sheetViews>
  <sheetFormatPr baseColWidth="10" defaultRowHeight="16" x14ac:dyDescent="0.2"/>
  <cols>
    <col min="5" max="5" width="12" customWidth="1"/>
    <col min="6" max="6" width="12.5" customWidth="1"/>
    <col min="7" max="7" width="11.6640625" customWidth="1"/>
    <col min="17" max="17" width="10.83203125" style="96"/>
  </cols>
  <sheetData>
    <row r="1" spans="1:17" x14ac:dyDescent="0.2">
      <c r="A1" t="s">
        <v>9</v>
      </c>
      <c r="B1" t="s">
        <v>108</v>
      </c>
      <c r="C1" t="s">
        <v>12</v>
      </c>
      <c r="D1" t="s">
        <v>13</v>
      </c>
      <c r="E1" s="5" t="s">
        <v>85</v>
      </c>
      <c r="F1" s="5" t="s">
        <v>84</v>
      </c>
      <c r="G1" s="5" t="s">
        <v>86</v>
      </c>
      <c r="H1" s="6" t="s">
        <v>107</v>
      </c>
      <c r="K1" s="71" t="s">
        <v>136</v>
      </c>
      <c r="L1" s="71" t="s">
        <v>137</v>
      </c>
      <c r="N1" s="90" t="s">
        <v>135</v>
      </c>
      <c r="O1" s="90" t="s">
        <v>134</v>
      </c>
      <c r="P1" s="90" t="s">
        <v>86</v>
      </c>
      <c r="Q1" s="95" t="s">
        <v>138</v>
      </c>
    </row>
    <row r="2" spans="1:17" x14ac:dyDescent="0.2">
      <c r="A2">
        <v>1</v>
      </c>
      <c r="B2" t="s">
        <v>43</v>
      </c>
      <c r="C2">
        <v>0.23233027406883072</v>
      </c>
      <c r="D2" t="s">
        <v>109</v>
      </c>
      <c r="E2">
        <v>31.712399555155539</v>
      </c>
      <c r="F2">
        <v>28.463886476220779</v>
      </c>
      <c r="G2">
        <f>(E2-F2)/8</f>
        <v>0.40606413486684501</v>
      </c>
      <c r="H2">
        <f>G2/(C2*0.01)</f>
        <v>174.77883004887406</v>
      </c>
      <c r="K2" s="71">
        <f>E2/1000</f>
        <v>3.1712399555155542E-2</v>
      </c>
      <c r="L2" s="71">
        <f>F2/1000</f>
        <v>2.8463886476220779E-2</v>
      </c>
      <c r="N2" s="90">
        <f>((K2*0.000007)*1000)*1000</f>
        <v>0.22198679688608877</v>
      </c>
      <c r="O2" s="90">
        <f>((L2*0.000007)*1000)*1000</f>
        <v>0.19924720533354545</v>
      </c>
      <c r="P2" s="90">
        <f>(N2-O2)/8</f>
        <v>2.842448944067915E-3</v>
      </c>
      <c r="Q2" s="96">
        <f>P2/(C2*0.01)</f>
        <v>1.2234518103421186</v>
      </c>
    </row>
    <row r="3" spans="1:17" x14ac:dyDescent="0.2">
      <c r="A3">
        <v>2</v>
      </c>
      <c r="B3" t="s">
        <v>43</v>
      </c>
      <c r="C3">
        <v>0.28405241031465572</v>
      </c>
      <c r="D3" t="s">
        <v>109</v>
      </c>
      <c r="E3">
        <v>43.808462990496139</v>
      </c>
      <c r="F3">
        <v>41.306765888157692</v>
      </c>
      <c r="G3">
        <f t="shared" ref="G3:G66" si="0">(E3-F3)/8</f>
        <v>0.31271213779230589</v>
      </c>
      <c r="H3">
        <f t="shared" ref="H3:H66" si="1">G3/(C3*0.01)</f>
        <v>110.08959137009353</v>
      </c>
      <c r="K3" s="71">
        <f t="shared" ref="K3:K66" si="2">E3/1000</f>
        <v>4.3808462990496136E-2</v>
      </c>
      <c r="L3" s="71">
        <f t="shared" ref="L3:L66" si="3">F3/1000</f>
        <v>4.1306765888157689E-2</v>
      </c>
      <c r="N3" s="90">
        <f t="shared" ref="N3:N66" si="4">((K3*0.000007)*1000)*1000</f>
        <v>0.30665924093347297</v>
      </c>
      <c r="O3" s="90">
        <f t="shared" ref="O3:O66" si="5">((L3*0.000007)*1000)*1000</f>
        <v>0.28914736121710383</v>
      </c>
      <c r="P3" s="90">
        <f t="shared" ref="P3:P66" si="6">(N3-O3)/8</f>
        <v>2.1889849645461423E-3</v>
      </c>
      <c r="Q3" s="96">
        <f t="shared" ref="Q3:Q66" si="7">P3/(C3*0.01)</f>
        <v>0.7706271395906551</v>
      </c>
    </row>
    <row r="4" spans="1:17" x14ac:dyDescent="0.2">
      <c r="A4">
        <v>3</v>
      </c>
      <c r="B4" t="s">
        <v>43</v>
      </c>
      <c r="C4">
        <v>0.3310725341744965</v>
      </c>
      <c r="D4" t="s">
        <v>109</v>
      </c>
      <c r="E4">
        <v>51.269396235487704</v>
      </c>
      <c r="F4">
        <v>48.665939646426295</v>
      </c>
      <c r="G4">
        <f t="shared" si="0"/>
        <v>0.32543207363267612</v>
      </c>
      <c r="H4">
        <f t="shared" si="1"/>
        <v>98.296306712399314</v>
      </c>
      <c r="K4" s="71">
        <f t="shared" si="2"/>
        <v>5.1269396235487708E-2</v>
      </c>
      <c r="L4" s="71">
        <f t="shared" si="3"/>
        <v>4.8665939646426293E-2</v>
      </c>
      <c r="N4" s="90">
        <f t="shared" si="4"/>
        <v>0.35888577364841395</v>
      </c>
      <c r="O4" s="90">
        <f t="shared" si="5"/>
        <v>0.34066157752498405</v>
      </c>
      <c r="P4" s="90">
        <f t="shared" si="6"/>
        <v>2.2780245154287379E-3</v>
      </c>
      <c r="Q4" s="96">
        <f t="shared" si="7"/>
        <v>0.6880741469867967</v>
      </c>
    </row>
    <row r="5" spans="1:17" x14ac:dyDescent="0.2">
      <c r="A5">
        <v>4</v>
      </c>
      <c r="B5" t="s">
        <v>43</v>
      </c>
      <c r="C5">
        <v>0.28640341650764772</v>
      </c>
      <c r="D5" t="s">
        <v>109</v>
      </c>
      <c r="E5">
        <v>40.535410531521613</v>
      </c>
      <c r="F5">
        <v>39.920550332583545</v>
      </c>
      <c r="G5">
        <f t="shared" si="0"/>
        <v>7.6857524867258498E-2</v>
      </c>
      <c r="H5">
        <f t="shared" si="1"/>
        <v>26.835407832925135</v>
      </c>
      <c r="K5" s="71">
        <f t="shared" si="2"/>
        <v>4.0535410531521612E-2</v>
      </c>
      <c r="L5" s="71">
        <f t="shared" si="3"/>
        <v>3.9920550332583543E-2</v>
      </c>
      <c r="N5" s="90">
        <f t="shared" si="4"/>
        <v>0.28374787372065124</v>
      </c>
      <c r="O5" s="90">
        <f t="shared" si="5"/>
        <v>0.27944385232808477</v>
      </c>
      <c r="P5" s="90">
        <f t="shared" si="6"/>
        <v>5.3800267407080882E-4</v>
      </c>
      <c r="Q5" s="96">
        <f t="shared" si="7"/>
        <v>0.1878478548304757</v>
      </c>
    </row>
    <row r="6" spans="1:17" x14ac:dyDescent="0.2">
      <c r="A6">
        <v>5</v>
      </c>
      <c r="B6" t="s">
        <v>43</v>
      </c>
      <c r="C6">
        <v>0.24878731741977503</v>
      </c>
      <c r="D6" t="s">
        <v>109</v>
      </c>
      <c r="E6">
        <v>37.120051443896031</v>
      </c>
      <c r="F6">
        <v>35.211494548206673</v>
      </c>
      <c r="G6">
        <f t="shared" si="0"/>
        <v>0.23856961196116977</v>
      </c>
      <c r="H6">
        <f t="shared" si="1"/>
        <v>95.892995846984803</v>
      </c>
      <c r="K6" s="71">
        <f t="shared" si="2"/>
        <v>3.7120051443896032E-2</v>
      </c>
      <c r="L6" s="71">
        <f t="shared" si="3"/>
        <v>3.521149454820667E-2</v>
      </c>
      <c r="N6" s="90">
        <f t="shared" si="4"/>
        <v>0.25984036010727224</v>
      </c>
      <c r="O6" s="90">
        <f t="shared" si="5"/>
        <v>0.24648046183744668</v>
      </c>
      <c r="P6" s="90">
        <f t="shared" si="6"/>
        <v>1.669987283728195E-3</v>
      </c>
      <c r="Q6" s="96">
        <f t="shared" si="7"/>
        <v>0.6712509709288963</v>
      </c>
    </row>
    <row r="7" spans="1:17" x14ac:dyDescent="0.2">
      <c r="A7">
        <v>6</v>
      </c>
      <c r="B7" t="s">
        <v>43</v>
      </c>
      <c r="C7">
        <v>0.32872152798150456</v>
      </c>
      <c r="D7" t="s">
        <v>109</v>
      </c>
      <c r="E7">
        <v>48.870513066798324</v>
      </c>
      <c r="F7">
        <v>45.934279581030204</v>
      </c>
      <c r="G7">
        <f t="shared" si="0"/>
        <v>0.36702918572101506</v>
      </c>
      <c r="H7">
        <f t="shared" si="1"/>
        <v>111.65352874049243</v>
      </c>
      <c r="K7" s="71">
        <f t="shared" si="2"/>
        <v>4.8870513066798321E-2</v>
      </c>
      <c r="L7" s="71">
        <f t="shared" si="3"/>
        <v>4.5934279581030205E-2</v>
      </c>
      <c r="N7" s="90">
        <f t="shared" si="4"/>
        <v>0.34209359146758828</v>
      </c>
      <c r="O7" s="90">
        <f t="shared" si="5"/>
        <v>0.32153995706721145</v>
      </c>
      <c r="P7" s="90">
        <f t="shared" si="6"/>
        <v>2.5692043000471038E-3</v>
      </c>
      <c r="Q7" s="96">
        <f t="shared" si="7"/>
        <v>0.78157470118344652</v>
      </c>
    </row>
    <row r="8" spans="1:17" x14ac:dyDescent="0.2">
      <c r="A8">
        <v>7</v>
      </c>
      <c r="B8" t="s">
        <v>43</v>
      </c>
      <c r="C8">
        <v>0.20411819975292628</v>
      </c>
      <c r="D8" t="s">
        <v>109</v>
      </c>
      <c r="E8">
        <v>30.756912191355532</v>
      </c>
      <c r="F8">
        <v>29.870487554671012</v>
      </c>
      <c r="G8">
        <f t="shared" si="0"/>
        <v>0.11080307958556501</v>
      </c>
      <c r="H8">
        <f t="shared" si="1"/>
        <v>54.283782494498766</v>
      </c>
      <c r="K8" s="71">
        <f t="shared" si="2"/>
        <v>3.0756912191355533E-2</v>
      </c>
      <c r="L8" s="71">
        <f t="shared" si="3"/>
        <v>2.9870487554671012E-2</v>
      </c>
      <c r="N8" s="90">
        <f t="shared" si="4"/>
        <v>0.21529838533948872</v>
      </c>
      <c r="O8" s="90">
        <f t="shared" si="5"/>
        <v>0.20909341288269706</v>
      </c>
      <c r="P8" s="90">
        <f t="shared" si="6"/>
        <v>7.7562155709895789E-4</v>
      </c>
      <c r="Q8" s="96">
        <f t="shared" si="7"/>
        <v>0.37998647746149272</v>
      </c>
    </row>
    <row r="9" spans="1:17" x14ac:dyDescent="0.2">
      <c r="A9">
        <v>8</v>
      </c>
      <c r="B9" t="s">
        <v>43</v>
      </c>
      <c r="C9">
        <v>0.28405241031465572</v>
      </c>
      <c r="D9" t="s">
        <v>109</v>
      </c>
      <c r="E9">
        <v>45.414494942415303</v>
      </c>
      <c r="F9">
        <v>41.53100663979469</v>
      </c>
      <c r="G9">
        <f t="shared" si="0"/>
        <v>0.48543603782757661</v>
      </c>
      <c r="H9">
        <f t="shared" si="1"/>
        <v>170.89664449241621</v>
      </c>
      <c r="K9" s="71">
        <f t="shared" si="2"/>
        <v>4.5414494942415305E-2</v>
      </c>
      <c r="L9" s="71">
        <f t="shared" si="3"/>
        <v>4.1531006639794692E-2</v>
      </c>
      <c r="N9" s="90">
        <f t="shared" si="4"/>
        <v>0.3179014645969071</v>
      </c>
      <c r="O9" s="90">
        <f t="shared" si="5"/>
        <v>0.29071704647856283</v>
      </c>
      <c r="P9" s="90">
        <f t="shared" si="6"/>
        <v>3.3980522647930334E-3</v>
      </c>
      <c r="Q9" s="96">
        <f t="shared" si="7"/>
        <v>1.1962765114469125</v>
      </c>
    </row>
    <row r="10" spans="1:17" x14ac:dyDescent="0.2">
      <c r="A10">
        <v>9</v>
      </c>
      <c r="B10" t="s">
        <v>43</v>
      </c>
      <c r="C10">
        <v>0.33231107324529535</v>
      </c>
      <c r="D10" t="s">
        <v>110</v>
      </c>
      <c r="E10">
        <v>44.169394958870917</v>
      </c>
      <c r="F10">
        <v>41.863439273540173</v>
      </c>
      <c r="G10">
        <f t="shared" si="0"/>
        <v>0.28824446066634302</v>
      </c>
      <c r="H10">
        <f t="shared" si="1"/>
        <v>86.739348722687737</v>
      </c>
      <c r="K10" s="71">
        <f t="shared" si="2"/>
        <v>4.4169394958870914E-2</v>
      </c>
      <c r="L10" s="71">
        <f t="shared" si="3"/>
        <v>4.1863439273540172E-2</v>
      </c>
      <c r="N10" s="90">
        <f t="shared" si="4"/>
        <v>0.30918576471209641</v>
      </c>
      <c r="O10" s="90">
        <f t="shared" si="5"/>
        <v>0.29304407491478118</v>
      </c>
      <c r="P10" s="90">
        <f t="shared" si="6"/>
        <v>2.0177112246644036E-3</v>
      </c>
      <c r="Q10" s="96">
        <f t="shared" si="7"/>
        <v>0.60717544105881494</v>
      </c>
    </row>
    <row r="11" spans="1:17" x14ac:dyDescent="0.2">
      <c r="A11">
        <v>10</v>
      </c>
      <c r="B11" t="s">
        <v>43</v>
      </c>
      <c r="C11">
        <v>0.25132273034805924</v>
      </c>
      <c r="D11" t="s">
        <v>110</v>
      </c>
      <c r="E11">
        <v>36.569489265737587</v>
      </c>
      <c r="F11">
        <v>35.186270471856858</v>
      </c>
      <c r="G11">
        <f t="shared" si="0"/>
        <v>0.17290234923509118</v>
      </c>
      <c r="H11">
        <f t="shared" si="1"/>
        <v>68.796940489878125</v>
      </c>
      <c r="K11" s="71">
        <f t="shared" si="2"/>
        <v>3.6569489265737588E-2</v>
      </c>
      <c r="L11" s="71">
        <f t="shared" si="3"/>
        <v>3.5186270471856858E-2</v>
      </c>
      <c r="N11" s="90">
        <f t="shared" si="4"/>
        <v>0.25598642486016315</v>
      </c>
      <c r="O11" s="90">
        <f t="shared" si="5"/>
        <v>0.24630389330299798</v>
      </c>
      <c r="P11" s="90">
        <f t="shared" si="6"/>
        <v>1.2103164446456462E-3</v>
      </c>
      <c r="Q11" s="96">
        <f t="shared" si="7"/>
        <v>0.48157858342915</v>
      </c>
    </row>
    <row r="12" spans="1:17" x14ac:dyDescent="0.2">
      <c r="A12">
        <v>11</v>
      </c>
      <c r="B12" t="s">
        <v>43</v>
      </c>
      <c r="C12">
        <v>0.22067849249505106</v>
      </c>
      <c r="D12" t="s">
        <v>110</v>
      </c>
      <c r="E12">
        <v>28.91244142453559</v>
      </c>
      <c r="F12">
        <v>26.372407653634898</v>
      </c>
      <c r="G12">
        <f t="shared" si="0"/>
        <v>0.31750422136258649</v>
      </c>
      <c r="H12">
        <f t="shared" si="1"/>
        <v>143.8763776989762</v>
      </c>
      <c r="K12" s="71">
        <f t="shared" si="2"/>
        <v>2.8912441424535591E-2</v>
      </c>
      <c r="L12" s="71">
        <f t="shared" si="3"/>
        <v>2.6372407653634897E-2</v>
      </c>
      <c r="N12" s="90">
        <f t="shared" si="4"/>
        <v>0.20238708997174912</v>
      </c>
      <c r="O12" s="90">
        <f t="shared" si="5"/>
        <v>0.18460685357544426</v>
      </c>
      <c r="P12" s="90">
        <f t="shared" si="6"/>
        <v>2.2225295495381069E-3</v>
      </c>
      <c r="Q12" s="96">
        <f t="shared" si="7"/>
        <v>1.0071346438928339</v>
      </c>
    </row>
    <row r="13" spans="1:17" x14ac:dyDescent="0.2">
      <c r="A13">
        <v>12</v>
      </c>
      <c r="B13" t="s">
        <v>43</v>
      </c>
      <c r="C13">
        <v>0.24256723381862833</v>
      </c>
      <c r="D13" t="s">
        <v>110</v>
      </c>
      <c r="E13">
        <v>34.283803342990716</v>
      </c>
      <c r="F13">
        <v>31.904918946458206</v>
      </c>
      <c r="G13">
        <f t="shared" si="0"/>
        <v>0.29736054956656366</v>
      </c>
      <c r="H13">
        <f t="shared" si="1"/>
        <v>122.58891890934667</v>
      </c>
      <c r="K13" s="71">
        <f t="shared" si="2"/>
        <v>3.4283803342990714E-2</v>
      </c>
      <c r="L13" s="71">
        <f t="shared" si="3"/>
        <v>3.1904918946458208E-2</v>
      </c>
      <c r="N13" s="90">
        <f t="shared" si="4"/>
        <v>0.23998662340093499</v>
      </c>
      <c r="O13" s="90">
        <f t="shared" si="5"/>
        <v>0.22333443262520744</v>
      </c>
      <c r="P13" s="90">
        <f t="shared" si="6"/>
        <v>2.0815238469659436E-3</v>
      </c>
      <c r="Q13" s="96">
        <f t="shared" si="7"/>
        <v>0.85812243236542596</v>
      </c>
    </row>
    <row r="14" spans="1:17" x14ac:dyDescent="0.2">
      <c r="A14">
        <v>13</v>
      </c>
      <c r="B14" t="s">
        <v>43</v>
      </c>
      <c r="C14">
        <v>0.21848961836269332</v>
      </c>
      <c r="D14" t="s">
        <v>110</v>
      </c>
      <c r="E14">
        <v>40.607534395923722</v>
      </c>
      <c r="F14">
        <v>38.86825212535652</v>
      </c>
      <c r="G14">
        <f t="shared" si="0"/>
        <v>0.21741028382090022</v>
      </c>
      <c r="H14">
        <f t="shared" si="1"/>
        <v>99.506001909893314</v>
      </c>
      <c r="K14" s="71">
        <f t="shared" si="2"/>
        <v>4.0607534395923725E-2</v>
      </c>
      <c r="L14" s="71">
        <f t="shared" si="3"/>
        <v>3.8868252125356523E-2</v>
      </c>
      <c r="N14" s="90">
        <f t="shared" si="4"/>
        <v>0.28425274077146606</v>
      </c>
      <c r="O14" s="90">
        <f t="shared" si="5"/>
        <v>0.27207776487749569</v>
      </c>
      <c r="P14" s="90">
        <f t="shared" si="6"/>
        <v>1.5218719867462968E-3</v>
      </c>
      <c r="Q14" s="96">
        <f t="shared" si="7"/>
        <v>0.69654201336925103</v>
      </c>
    </row>
    <row r="15" spans="1:17" x14ac:dyDescent="0.2">
      <c r="A15">
        <v>14</v>
      </c>
      <c r="B15" t="s">
        <v>43</v>
      </c>
      <c r="C15">
        <v>0.19441200290675831</v>
      </c>
      <c r="D15" t="s">
        <v>110</v>
      </c>
      <c r="E15">
        <v>31.769548827969171</v>
      </c>
      <c r="F15">
        <v>29.749147304771885</v>
      </c>
      <c r="G15">
        <f t="shared" si="0"/>
        <v>0.25255019039966076</v>
      </c>
      <c r="H15">
        <f t="shared" si="1"/>
        <v>129.90462863591094</v>
      </c>
      <c r="K15" s="71">
        <f t="shared" si="2"/>
        <v>3.1769548827969174E-2</v>
      </c>
      <c r="L15" s="71">
        <f t="shared" si="3"/>
        <v>2.9749147304771885E-2</v>
      </c>
      <c r="N15" s="90">
        <f t="shared" si="4"/>
        <v>0.22238684179578422</v>
      </c>
      <c r="O15" s="90">
        <f t="shared" si="5"/>
        <v>0.20824403113340317</v>
      </c>
      <c r="P15" s="90">
        <f t="shared" si="6"/>
        <v>1.7678513327976306E-3</v>
      </c>
      <c r="Q15" s="96">
        <f t="shared" si="7"/>
        <v>0.90933240045137931</v>
      </c>
    </row>
    <row r="16" spans="1:17" x14ac:dyDescent="0.2">
      <c r="A16">
        <v>15</v>
      </c>
      <c r="B16" t="s">
        <v>43</v>
      </c>
      <c r="C16">
        <v>0.22505624075976652</v>
      </c>
      <c r="D16" t="s">
        <v>110</v>
      </c>
      <c r="E16">
        <v>29.388625991774518</v>
      </c>
      <c r="F16">
        <v>28.242014918106225</v>
      </c>
      <c r="G16">
        <f t="shared" si="0"/>
        <v>0.14332638420853661</v>
      </c>
      <c r="H16">
        <f t="shared" si="1"/>
        <v>63.684696645017091</v>
      </c>
      <c r="K16" s="71">
        <f t="shared" si="2"/>
        <v>2.9388625991774518E-2</v>
      </c>
      <c r="L16" s="71">
        <f t="shared" si="3"/>
        <v>2.8242014918106226E-2</v>
      </c>
      <c r="N16" s="90">
        <f t="shared" si="4"/>
        <v>0.20572038194242162</v>
      </c>
      <c r="O16" s="90">
        <f t="shared" si="5"/>
        <v>0.19769410442674357</v>
      </c>
      <c r="P16" s="90">
        <f t="shared" si="6"/>
        <v>1.0032846894597568E-3</v>
      </c>
      <c r="Q16" s="96">
        <f t="shared" si="7"/>
        <v>0.4457928765151199</v>
      </c>
    </row>
    <row r="17" spans="1:17" x14ac:dyDescent="0.2">
      <c r="A17">
        <v>16</v>
      </c>
      <c r="B17" t="s">
        <v>43</v>
      </c>
      <c r="C17">
        <v>0.31698895431879126</v>
      </c>
      <c r="D17" t="s">
        <v>110</v>
      </c>
      <c r="E17">
        <v>37.769474375179698</v>
      </c>
      <c r="F17">
        <v>35.167192846709199</v>
      </c>
      <c r="G17">
        <f t="shared" si="0"/>
        <v>0.32528519105881237</v>
      </c>
      <c r="H17">
        <f t="shared" si="1"/>
        <v>102.61720057654681</v>
      </c>
      <c r="K17" s="71">
        <f t="shared" si="2"/>
        <v>3.7769474375179697E-2</v>
      </c>
      <c r="L17" s="71">
        <f t="shared" si="3"/>
        <v>3.5167192846709196E-2</v>
      </c>
      <c r="N17" s="90">
        <f t="shared" si="4"/>
        <v>0.26438632062625789</v>
      </c>
      <c r="O17" s="90">
        <f t="shared" si="5"/>
        <v>0.24617034992696435</v>
      </c>
      <c r="P17" s="90">
        <f t="shared" si="6"/>
        <v>2.2769963374116922E-3</v>
      </c>
      <c r="Q17" s="96">
        <f t="shared" si="7"/>
        <v>0.71832040403582942</v>
      </c>
    </row>
    <row r="18" spans="1:17" x14ac:dyDescent="0.2">
      <c r="A18">
        <v>17</v>
      </c>
      <c r="B18" t="s">
        <v>43</v>
      </c>
      <c r="C18">
        <v>0.42981479428016228</v>
      </c>
      <c r="D18" t="s">
        <v>109</v>
      </c>
      <c r="E18">
        <v>52.834769150649443</v>
      </c>
      <c r="F18">
        <v>50.398709090893973</v>
      </c>
      <c r="G18">
        <f t="shared" si="0"/>
        <v>0.30450750746943367</v>
      </c>
      <c r="H18">
        <f t="shared" si="1"/>
        <v>70.846213653350731</v>
      </c>
      <c r="K18" s="71">
        <f t="shared" si="2"/>
        <v>5.2834769150649441E-2</v>
      </c>
      <c r="L18" s="71">
        <f t="shared" si="3"/>
        <v>5.0398709090893973E-2</v>
      </c>
      <c r="N18" s="90">
        <f t="shared" si="4"/>
        <v>0.36984338405454609</v>
      </c>
      <c r="O18" s="90">
        <f t="shared" si="5"/>
        <v>0.35279096363625784</v>
      </c>
      <c r="P18" s="90">
        <f t="shared" si="6"/>
        <v>2.1315525522860312E-3</v>
      </c>
      <c r="Q18" s="96">
        <f t="shared" si="7"/>
        <v>0.49592349557345405</v>
      </c>
    </row>
    <row r="19" spans="1:17" x14ac:dyDescent="0.2">
      <c r="A19">
        <v>18</v>
      </c>
      <c r="B19" t="s">
        <v>43</v>
      </c>
      <c r="C19">
        <v>0.29345643508662389</v>
      </c>
      <c r="D19" t="s">
        <v>109</v>
      </c>
      <c r="E19">
        <v>42.852975626696114</v>
      </c>
      <c r="F19">
        <v>39.349755692053016</v>
      </c>
      <c r="G19">
        <f t="shared" si="0"/>
        <v>0.43790249183038732</v>
      </c>
      <c r="H19">
        <f t="shared" si="1"/>
        <v>149.22231700290544</v>
      </c>
      <c r="K19" s="71">
        <f t="shared" si="2"/>
        <v>4.2852975626696113E-2</v>
      </c>
      <c r="L19" s="71">
        <f t="shared" si="3"/>
        <v>3.9349755692053019E-2</v>
      </c>
      <c r="N19" s="90">
        <f t="shared" si="4"/>
        <v>0.29997082938687275</v>
      </c>
      <c r="O19" s="90">
        <f t="shared" si="5"/>
        <v>0.27544828984437114</v>
      </c>
      <c r="P19" s="90">
        <f t="shared" si="6"/>
        <v>3.0653174428127011E-3</v>
      </c>
      <c r="Q19" s="96">
        <f t="shared" si="7"/>
        <v>1.0445562190203346</v>
      </c>
    </row>
    <row r="20" spans="1:17" x14ac:dyDescent="0.2">
      <c r="A20">
        <v>19</v>
      </c>
      <c r="B20" t="s">
        <v>43</v>
      </c>
      <c r="C20">
        <v>0.190012162594974</v>
      </c>
      <c r="D20" t="s">
        <v>109</v>
      </c>
      <c r="E20">
        <v>30.980536893521496</v>
      </c>
      <c r="F20">
        <v>28.07656154157506</v>
      </c>
      <c r="G20">
        <f t="shared" si="0"/>
        <v>0.36299691899330444</v>
      </c>
      <c r="H20">
        <f t="shared" si="1"/>
        <v>191.03878090533667</v>
      </c>
      <c r="K20" s="71">
        <f t="shared" si="2"/>
        <v>3.0980536893521496E-2</v>
      </c>
      <c r="L20" s="71">
        <f t="shared" si="3"/>
        <v>2.8076561541575059E-2</v>
      </c>
      <c r="N20" s="90">
        <f t="shared" si="4"/>
        <v>0.21686375825465048</v>
      </c>
      <c r="O20" s="90">
        <f t="shared" si="5"/>
        <v>0.19653593079102541</v>
      </c>
      <c r="P20" s="90">
        <f t="shared" si="6"/>
        <v>2.5409784329531344E-3</v>
      </c>
      <c r="Q20" s="96">
        <f t="shared" si="7"/>
        <v>1.3372714663373584</v>
      </c>
    </row>
    <row r="21" spans="1:17" x14ac:dyDescent="0.2">
      <c r="A21">
        <v>20</v>
      </c>
      <c r="B21" t="s">
        <v>43</v>
      </c>
      <c r="C21">
        <v>0.246436311226783</v>
      </c>
      <c r="D21" t="s">
        <v>109</v>
      </c>
      <c r="E21">
        <v>40.616728605036506</v>
      </c>
      <c r="F21">
        <v>38.738190005770306</v>
      </c>
      <c r="G21">
        <f t="shared" si="0"/>
        <v>0.234817324908275</v>
      </c>
      <c r="H21">
        <f t="shared" si="1"/>
        <v>95.285197112118894</v>
      </c>
      <c r="K21" s="71">
        <f t="shared" si="2"/>
        <v>4.0616728605036505E-2</v>
      </c>
      <c r="L21" s="71">
        <f t="shared" si="3"/>
        <v>3.8738190005770307E-2</v>
      </c>
      <c r="N21" s="90">
        <f t="shared" si="4"/>
        <v>0.28431710023525553</v>
      </c>
      <c r="O21" s="90">
        <f t="shared" si="5"/>
        <v>0.27116733004039217</v>
      </c>
      <c r="P21" s="90">
        <f t="shared" si="6"/>
        <v>1.6437212743579191E-3</v>
      </c>
      <c r="Q21" s="96">
        <f t="shared" si="7"/>
        <v>0.66699637978482984</v>
      </c>
    </row>
    <row r="22" spans="1:17" x14ac:dyDescent="0.2">
      <c r="A22">
        <v>21</v>
      </c>
      <c r="B22" t="s">
        <v>43</v>
      </c>
      <c r="C22">
        <v>0.22057524310387058</v>
      </c>
      <c r="D22" t="s">
        <v>109</v>
      </c>
      <c r="E22">
        <v>44.174394321313159</v>
      </c>
      <c r="F22">
        <v>43.03953533262537</v>
      </c>
      <c r="G22">
        <f t="shared" si="0"/>
        <v>0.14185737358597361</v>
      </c>
      <c r="H22">
        <f t="shared" si="1"/>
        <v>64.312463896581477</v>
      </c>
      <c r="K22" s="71">
        <f t="shared" si="2"/>
        <v>4.4174394321313155E-2</v>
      </c>
      <c r="L22" s="71">
        <f t="shared" si="3"/>
        <v>4.3039535332625369E-2</v>
      </c>
      <c r="N22" s="90">
        <f t="shared" si="4"/>
        <v>0.30922076024919209</v>
      </c>
      <c r="O22" s="90">
        <f t="shared" si="5"/>
        <v>0.30127674732837756</v>
      </c>
      <c r="P22" s="90">
        <f t="shared" si="6"/>
        <v>9.93001615101817E-4</v>
      </c>
      <c r="Q22" s="96">
        <f t="shared" si="7"/>
        <v>0.45018724727607112</v>
      </c>
    </row>
    <row r="23" spans="1:17" x14ac:dyDescent="0.2">
      <c r="A23">
        <v>22</v>
      </c>
      <c r="B23" t="s">
        <v>43</v>
      </c>
      <c r="C23">
        <v>0.26054234838473528</v>
      </c>
      <c r="D23" t="s">
        <v>109</v>
      </c>
      <c r="E23">
        <v>36.510165892534324</v>
      </c>
      <c r="F23">
        <v>33.030243600465013</v>
      </c>
      <c r="G23">
        <f t="shared" si="0"/>
        <v>0.43499028650866389</v>
      </c>
      <c r="H23">
        <f t="shared" si="1"/>
        <v>166.95569422991707</v>
      </c>
      <c r="K23" s="71">
        <f t="shared" si="2"/>
        <v>3.6510165892534321E-2</v>
      </c>
      <c r="L23" s="71">
        <f t="shared" si="3"/>
        <v>3.3030243600465012E-2</v>
      </c>
      <c r="N23" s="90">
        <f t="shared" si="4"/>
        <v>0.25557116124774021</v>
      </c>
      <c r="O23" s="90">
        <f t="shared" si="5"/>
        <v>0.23121170520325507</v>
      </c>
      <c r="P23" s="90">
        <f t="shared" si="6"/>
        <v>3.0449320055606424E-3</v>
      </c>
      <c r="Q23" s="96">
        <f t="shared" si="7"/>
        <v>1.1686898596094175</v>
      </c>
    </row>
    <row r="24" spans="1:17" x14ac:dyDescent="0.2">
      <c r="A24">
        <v>23</v>
      </c>
      <c r="B24" t="s">
        <v>43</v>
      </c>
      <c r="C24">
        <v>0.19941618736694219</v>
      </c>
      <c r="D24" t="s">
        <v>109</v>
      </c>
      <c r="E24">
        <v>40.108490645568416</v>
      </c>
      <c r="F24">
        <v>38.778961051522494</v>
      </c>
      <c r="G24">
        <f t="shared" si="0"/>
        <v>0.16619119925574033</v>
      </c>
      <c r="H24">
        <f t="shared" si="1"/>
        <v>83.338871056608284</v>
      </c>
      <c r="K24" s="71">
        <f t="shared" si="2"/>
        <v>4.0108490645568415E-2</v>
      </c>
      <c r="L24" s="71">
        <f t="shared" si="3"/>
        <v>3.8778961051522495E-2</v>
      </c>
      <c r="N24" s="90">
        <f t="shared" si="4"/>
        <v>0.28075943451897889</v>
      </c>
      <c r="O24" s="90">
        <f t="shared" si="5"/>
        <v>0.27145272736065745</v>
      </c>
      <c r="P24" s="90">
        <f t="shared" si="6"/>
        <v>1.1633383947901796E-3</v>
      </c>
      <c r="Q24" s="96">
        <f t="shared" si="7"/>
        <v>0.58337209739625662</v>
      </c>
    </row>
    <row r="25" spans="1:17" x14ac:dyDescent="0.2">
      <c r="A25">
        <v>24</v>
      </c>
      <c r="B25" t="s">
        <v>43</v>
      </c>
      <c r="C25">
        <v>0.25113832361276706</v>
      </c>
      <c r="D25" t="s">
        <v>109</v>
      </c>
      <c r="E25">
        <v>35.514019491976867</v>
      </c>
      <c r="F25">
        <v>33.254484352102004</v>
      </c>
      <c r="G25">
        <f t="shared" si="0"/>
        <v>0.28244189248435791</v>
      </c>
      <c r="H25">
        <f t="shared" si="1"/>
        <v>112.46467222575642</v>
      </c>
      <c r="K25" s="71">
        <f t="shared" si="2"/>
        <v>3.551401949197687E-2</v>
      </c>
      <c r="L25" s="71">
        <f t="shared" si="3"/>
        <v>3.3254484352102001E-2</v>
      </c>
      <c r="N25" s="90">
        <f t="shared" si="4"/>
        <v>0.24859813644383805</v>
      </c>
      <c r="O25" s="90">
        <f t="shared" si="5"/>
        <v>0.23278139046471399</v>
      </c>
      <c r="P25" s="90">
        <f t="shared" si="6"/>
        <v>1.9770932473905066E-3</v>
      </c>
      <c r="Q25" s="96">
        <f t="shared" si="7"/>
        <v>0.78725270558029536</v>
      </c>
    </row>
    <row r="26" spans="1:17" x14ac:dyDescent="0.2">
      <c r="A26">
        <v>25</v>
      </c>
      <c r="B26" t="s">
        <v>43</v>
      </c>
      <c r="C26">
        <v>0.29728908712757168</v>
      </c>
      <c r="D26" t="s">
        <v>110</v>
      </c>
      <c r="E26">
        <v>36.874247388770506</v>
      </c>
      <c r="F26">
        <v>31.447055942914208</v>
      </c>
      <c r="G26">
        <f t="shared" si="0"/>
        <v>0.67839893073203728</v>
      </c>
      <c r="H26">
        <f t="shared" si="1"/>
        <v>228.19503308606986</v>
      </c>
      <c r="K26" s="71">
        <f t="shared" si="2"/>
        <v>3.6874247388770508E-2</v>
      </c>
      <c r="L26" s="71">
        <f t="shared" si="3"/>
        <v>3.1447055942914207E-2</v>
      </c>
      <c r="N26" s="90">
        <f t="shared" si="4"/>
        <v>0.25811973172139357</v>
      </c>
      <c r="O26" s="90">
        <f t="shared" si="5"/>
        <v>0.22012939160039943</v>
      </c>
      <c r="P26" s="90">
        <f t="shared" si="6"/>
        <v>4.7487925151242678E-3</v>
      </c>
      <c r="Q26" s="96">
        <f t="shared" si="7"/>
        <v>1.5973652316024913</v>
      </c>
    </row>
    <row r="27" spans="1:17" x14ac:dyDescent="0.2">
      <c r="A27">
        <v>26</v>
      </c>
      <c r="B27" t="s">
        <v>43</v>
      </c>
      <c r="C27">
        <v>0.22724511489212426</v>
      </c>
      <c r="D27" t="s">
        <v>110</v>
      </c>
      <c r="E27">
        <v>40.550392247855051</v>
      </c>
      <c r="F27">
        <v>38.028836618859188</v>
      </c>
      <c r="G27">
        <f t="shared" si="0"/>
        <v>0.31519445362448284</v>
      </c>
      <c r="H27">
        <f t="shared" si="1"/>
        <v>138.70241117135086</v>
      </c>
      <c r="K27" s="71">
        <f t="shared" si="2"/>
        <v>4.0550392247855054E-2</v>
      </c>
      <c r="L27" s="71">
        <f t="shared" si="3"/>
        <v>3.8028836618859189E-2</v>
      </c>
      <c r="N27" s="90">
        <f t="shared" si="4"/>
        <v>0.28385274573498531</v>
      </c>
      <c r="O27" s="90">
        <f t="shared" si="5"/>
        <v>0.26620185633201426</v>
      </c>
      <c r="P27" s="90">
        <f t="shared" si="6"/>
        <v>2.206361175371381E-3</v>
      </c>
      <c r="Q27" s="96">
        <f t="shared" si="7"/>
        <v>0.97091687819945649</v>
      </c>
    </row>
    <row r="28" spans="1:17" x14ac:dyDescent="0.2">
      <c r="A28">
        <v>27</v>
      </c>
      <c r="B28" t="s">
        <v>43</v>
      </c>
      <c r="C28">
        <v>0.26007822687749022</v>
      </c>
      <c r="D28" t="s">
        <v>110</v>
      </c>
      <c r="E28">
        <v>38.721843509657553</v>
      </c>
      <c r="F28">
        <v>36.998644860885186</v>
      </c>
      <c r="G28">
        <f t="shared" si="0"/>
        <v>0.21539983109654592</v>
      </c>
      <c r="H28">
        <f t="shared" si="1"/>
        <v>82.821170261980427</v>
      </c>
      <c r="K28" s="71">
        <f t="shared" si="2"/>
        <v>3.8721843509657551E-2</v>
      </c>
      <c r="L28" s="71">
        <f t="shared" si="3"/>
        <v>3.6998644860885187E-2</v>
      </c>
      <c r="N28" s="90">
        <f t="shared" si="4"/>
        <v>0.27105290456760284</v>
      </c>
      <c r="O28" s="90">
        <f t="shared" si="5"/>
        <v>0.25899051402619633</v>
      </c>
      <c r="P28" s="90">
        <f t="shared" si="6"/>
        <v>1.5077988176758136E-3</v>
      </c>
      <c r="Q28" s="96">
        <f t="shared" si="7"/>
        <v>0.57974819183385995</v>
      </c>
    </row>
    <row r="29" spans="1:17" x14ac:dyDescent="0.2">
      <c r="A29">
        <v>28</v>
      </c>
      <c r="B29" t="s">
        <v>43</v>
      </c>
      <c r="C29">
        <v>0.40454391961310049</v>
      </c>
      <c r="D29" t="s">
        <v>110</v>
      </c>
      <c r="E29">
        <v>57.045425657011606</v>
      </c>
      <c r="F29">
        <v>55.065155875725445</v>
      </c>
      <c r="G29">
        <f t="shared" si="0"/>
        <v>0.24753372266077012</v>
      </c>
      <c r="H29">
        <f t="shared" si="1"/>
        <v>61.188343381234723</v>
      </c>
      <c r="K29" s="71">
        <f t="shared" si="2"/>
        <v>5.7045425657011609E-2</v>
      </c>
      <c r="L29" s="71">
        <f t="shared" si="3"/>
        <v>5.5065155875725448E-2</v>
      </c>
      <c r="N29" s="90">
        <f t="shared" si="4"/>
        <v>0.39931797959908122</v>
      </c>
      <c r="O29" s="90">
        <f t="shared" si="5"/>
        <v>0.38545609113007817</v>
      </c>
      <c r="P29" s="90">
        <f t="shared" si="6"/>
        <v>1.7327360586253809E-3</v>
      </c>
      <c r="Q29" s="96">
        <f t="shared" si="7"/>
        <v>0.42831840366864066</v>
      </c>
    </row>
    <row r="30" spans="1:17" x14ac:dyDescent="0.2">
      <c r="A30">
        <v>29</v>
      </c>
      <c r="B30" t="s">
        <v>43</v>
      </c>
      <c r="C30">
        <v>0.40673279374545818</v>
      </c>
      <c r="D30" t="s">
        <v>110</v>
      </c>
      <c r="E30">
        <v>54.854976647712519</v>
      </c>
      <c r="F30">
        <v>51.402251847373464</v>
      </c>
      <c r="G30">
        <f t="shared" si="0"/>
        <v>0.43159060004238192</v>
      </c>
      <c r="H30">
        <f t="shared" si="1"/>
        <v>106.11158152948943</v>
      </c>
      <c r="K30" s="71">
        <f t="shared" si="2"/>
        <v>5.4854976647712522E-2</v>
      </c>
      <c r="L30" s="71">
        <f t="shared" si="3"/>
        <v>5.1402251847373466E-2</v>
      </c>
      <c r="N30" s="90">
        <f t="shared" si="4"/>
        <v>0.38398483653398768</v>
      </c>
      <c r="O30" s="90">
        <f t="shared" si="5"/>
        <v>0.35981576293161427</v>
      </c>
      <c r="P30" s="90">
        <f t="shared" si="6"/>
        <v>3.0211342002966768E-3</v>
      </c>
      <c r="Q30" s="96">
        <f t="shared" si="7"/>
        <v>0.74278107070642685</v>
      </c>
    </row>
    <row r="31" spans="1:17" x14ac:dyDescent="0.2">
      <c r="A31">
        <v>30</v>
      </c>
      <c r="B31" t="s">
        <v>43</v>
      </c>
      <c r="C31">
        <v>0.24037835968627067</v>
      </c>
      <c r="D31" t="s">
        <v>110</v>
      </c>
      <c r="E31">
        <v>30.131473916667254</v>
      </c>
      <c r="F31">
        <v>29.424827677261554</v>
      </c>
      <c r="G31">
        <f t="shared" si="0"/>
        <v>8.8330779925712477E-2</v>
      </c>
      <c r="H31">
        <f t="shared" si="1"/>
        <v>36.746560730756798</v>
      </c>
      <c r="K31" s="71">
        <f t="shared" si="2"/>
        <v>3.0131473916667255E-2</v>
      </c>
      <c r="L31" s="71">
        <f t="shared" si="3"/>
        <v>2.9424827677261553E-2</v>
      </c>
      <c r="N31" s="90">
        <f t="shared" si="4"/>
        <v>0.21092031741667078</v>
      </c>
      <c r="O31" s="90">
        <f t="shared" si="5"/>
        <v>0.20597379374083088</v>
      </c>
      <c r="P31" s="90">
        <f t="shared" si="6"/>
        <v>6.1831545947998653E-4</v>
      </c>
      <c r="Q31" s="96">
        <f t="shared" si="7"/>
        <v>0.25722592511529724</v>
      </c>
    </row>
    <row r="32" spans="1:17" x14ac:dyDescent="0.2">
      <c r="A32">
        <v>31</v>
      </c>
      <c r="B32" t="s">
        <v>43</v>
      </c>
      <c r="C32">
        <v>0.24037835968627067</v>
      </c>
      <c r="D32" t="s">
        <v>110</v>
      </c>
      <c r="E32">
        <v>37.445668869457222</v>
      </c>
      <c r="F32">
        <v>35.491512474219533</v>
      </c>
      <c r="G32">
        <f t="shared" si="0"/>
        <v>0.24426954940471113</v>
      </c>
      <c r="H32">
        <f t="shared" si="1"/>
        <v>101.6187770494478</v>
      </c>
      <c r="K32" s="71">
        <f t="shared" si="2"/>
        <v>3.7445668869457223E-2</v>
      </c>
      <c r="L32" s="71">
        <f t="shared" si="3"/>
        <v>3.5491512474219535E-2</v>
      </c>
      <c r="N32" s="90">
        <f t="shared" si="4"/>
        <v>0.26211968208620057</v>
      </c>
      <c r="O32" s="90">
        <f t="shared" si="5"/>
        <v>0.24844058731953675</v>
      </c>
      <c r="P32" s="90">
        <f t="shared" si="6"/>
        <v>1.7098868458329773E-3</v>
      </c>
      <c r="Q32" s="96">
        <f t="shared" si="7"/>
        <v>0.71133143934613441</v>
      </c>
    </row>
    <row r="33" spans="1:17" x14ac:dyDescent="0.2">
      <c r="A33">
        <v>32</v>
      </c>
      <c r="B33" t="s">
        <v>43</v>
      </c>
      <c r="C33">
        <v>0.18565650637732739</v>
      </c>
      <c r="D33" t="s">
        <v>110</v>
      </c>
      <c r="E33">
        <v>29.255294312947616</v>
      </c>
      <c r="F33">
        <v>28.070316291777221</v>
      </c>
      <c r="G33">
        <f t="shared" si="0"/>
        <v>0.1481222526462993</v>
      </c>
      <c r="H33">
        <f t="shared" si="1"/>
        <v>79.78295807487423</v>
      </c>
      <c r="K33" s="71">
        <f t="shared" si="2"/>
        <v>2.9255294312947617E-2</v>
      </c>
      <c r="L33" s="71">
        <f t="shared" si="3"/>
        <v>2.8070316291777222E-2</v>
      </c>
      <c r="N33" s="90">
        <f t="shared" si="4"/>
        <v>0.20478706019063334</v>
      </c>
      <c r="O33" s="90">
        <f t="shared" si="5"/>
        <v>0.19649221404244055</v>
      </c>
      <c r="P33" s="90">
        <f t="shared" si="6"/>
        <v>1.0368557685240982E-3</v>
      </c>
      <c r="Q33" s="96">
        <f t="shared" si="7"/>
        <v>0.5584807065241213</v>
      </c>
    </row>
    <row r="34" spans="1:17" x14ac:dyDescent="0.2">
      <c r="A34">
        <v>33</v>
      </c>
      <c r="B34" t="s">
        <v>43</v>
      </c>
      <c r="C34">
        <v>0.19941618736694219</v>
      </c>
      <c r="D34" t="s">
        <v>109</v>
      </c>
      <c r="E34">
        <v>31.610751963261922</v>
      </c>
      <c r="F34">
        <v>29.687017848786201</v>
      </c>
      <c r="G34">
        <f t="shared" si="0"/>
        <v>0.24046676430946512</v>
      </c>
      <c r="H34">
        <f t="shared" si="1"/>
        <v>120.58537849135912</v>
      </c>
      <c r="K34" s="71">
        <f t="shared" si="2"/>
        <v>3.1610751963261921E-2</v>
      </c>
      <c r="L34" s="71">
        <f t="shared" si="3"/>
        <v>2.9687017848786201E-2</v>
      </c>
      <c r="N34" s="90">
        <f t="shared" si="4"/>
        <v>0.22127526374283346</v>
      </c>
      <c r="O34" s="90">
        <f t="shared" si="5"/>
        <v>0.20780912494150341</v>
      </c>
      <c r="P34" s="90">
        <f t="shared" si="6"/>
        <v>1.6832673501662558E-3</v>
      </c>
      <c r="Q34" s="96">
        <f t="shared" si="7"/>
        <v>0.84409764943951382</v>
      </c>
    </row>
    <row r="35" spans="1:17" x14ac:dyDescent="0.2">
      <c r="A35">
        <v>34</v>
      </c>
      <c r="B35" t="s">
        <v>43</v>
      </c>
      <c r="C35">
        <v>0.20176719355993422</v>
      </c>
      <c r="D35" t="s">
        <v>109</v>
      </c>
      <c r="E35">
        <v>38.888719542844996</v>
      </c>
      <c r="F35">
        <v>36.638481149533</v>
      </c>
      <c r="G35">
        <f t="shared" si="0"/>
        <v>0.28127979916399948</v>
      </c>
      <c r="H35">
        <f t="shared" si="1"/>
        <v>139.40809415106739</v>
      </c>
      <c r="K35" s="71">
        <f t="shared" si="2"/>
        <v>3.8888719542844993E-2</v>
      </c>
      <c r="L35" s="71">
        <f t="shared" si="3"/>
        <v>3.6638481149532998E-2</v>
      </c>
      <c r="N35" s="90">
        <f t="shared" si="4"/>
        <v>0.27222103679991488</v>
      </c>
      <c r="O35" s="90">
        <f t="shared" si="5"/>
        <v>0.25646936804673093</v>
      </c>
      <c r="P35" s="90">
        <f t="shared" si="6"/>
        <v>1.9689585941479945E-3</v>
      </c>
      <c r="Q35" s="96">
        <f t="shared" si="7"/>
        <v>0.97585665905747077</v>
      </c>
    </row>
    <row r="36" spans="1:17" x14ac:dyDescent="0.2">
      <c r="A36">
        <v>35</v>
      </c>
      <c r="B36" t="s">
        <v>43</v>
      </c>
      <c r="C36">
        <v>0.26994637315670345</v>
      </c>
      <c r="D36" t="s">
        <v>109</v>
      </c>
      <c r="E36">
        <v>37.607959884985405</v>
      </c>
      <c r="F36">
        <v>36.149228600506831</v>
      </c>
      <c r="G36">
        <f t="shared" si="0"/>
        <v>0.18234141055982178</v>
      </c>
      <c r="H36">
        <f t="shared" si="1"/>
        <v>67.547271862761008</v>
      </c>
      <c r="K36" s="71">
        <f t="shared" si="2"/>
        <v>3.7607959884985408E-2</v>
      </c>
      <c r="L36" s="71">
        <f t="shared" si="3"/>
        <v>3.614922860050683E-2</v>
      </c>
      <c r="N36" s="90">
        <f t="shared" si="4"/>
        <v>0.26325571919489787</v>
      </c>
      <c r="O36" s="90">
        <f t="shared" si="5"/>
        <v>0.2530446002035478</v>
      </c>
      <c r="P36" s="90">
        <f t="shared" si="6"/>
        <v>1.2763898739187596E-3</v>
      </c>
      <c r="Q36" s="96">
        <f t="shared" si="7"/>
        <v>0.47283090303932968</v>
      </c>
    </row>
    <row r="37" spans="1:17" x14ac:dyDescent="0.2">
      <c r="A37">
        <v>36</v>
      </c>
      <c r="B37" t="s">
        <v>43</v>
      </c>
      <c r="C37">
        <v>0.23703228645481481</v>
      </c>
      <c r="D37" t="s">
        <v>109</v>
      </c>
      <c r="E37">
        <v>35.961268896308795</v>
      </c>
      <c r="F37">
        <v>35.007639319445772</v>
      </c>
      <c r="G37">
        <f t="shared" si="0"/>
        <v>0.11920369710787782</v>
      </c>
      <c r="H37">
        <f t="shared" si="1"/>
        <v>50.290067606718836</v>
      </c>
      <c r="K37" s="71">
        <f t="shared" si="2"/>
        <v>3.5961268896308796E-2</v>
      </c>
      <c r="L37" s="71">
        <f t="shared" si="3"/>
        <v>3.5007639319445776E-2</v>
      </c>
      <c r="N37" s="90">
        <f t="shared" si="4"/>
        <v>0.25172888227416157</v>
      </c>
      <c r="O37" s="90">
        <f t="shared" si="5"/>
        <v>0.24505347523612042</v>
      </c>
      <c r="P37" s="90">
        <f t="shared" si="6"/>
        <v>8.3442587975514348E-4</v>
      </c>
      <c r="Q37" s="96">
        <f t="shared" si="7"/>
        <v>0.35203047324703129</v>
      </c>
    </row>
    <row r="38" spans="1:17" x14ac:dyDescent="0.2">
      <c r="A38">
        <v>37</v>
      </c>
      <c r="B38" t="s">
        <v>43</v>
      </c>
      <c r="C38">
        <v>0.21352222452489444</v>
      </c>
      <c r="D38" t="s">
        <v>109</v>
      </c>
      <c r="E38">
        <v>31.326138705959796</v>
      </c>
      <c r="F38">
        <v>29.687017848786201</v>
      </c>
      <c r="G38">
        <f t="shared" si="0"/>
        <v>0.20489010714669931</v>
      </c>
      <c r="H38">
        <f t="shared" si="1"/>
        <v>95.957274519126827</v>
      </c>
      <c r="K38" s="71">
        <f t="shared" si="2"/>
        <v>3.1326138705959794E-2</v>
      </c>
      <c r="L38" s="71">
        <f t="shared" si="3"/>
        <v>2.9687017848786201E-2</v>
      </c>
      <c r="N38" s="90">
        <f t="shared" si="4"/>
        <v>0.21928297094171859</v>
      </c>
      <c r="O38" s="90">
        <f t="shared" si="5"/>
        <v>0.20780912494150341</v>
      </c>
      <c r="P38" s="90">
        <f t="shared" si="6"/>
        <v>1.4342307500268964E-3</v>
      </c>
      <c r="Q38" s="96">
        <f t="shared" si="7"/>
        <v>0.67170092163388839</v>
      </c>
    </row>
    <row r="39" spans="1:17" x14ac:dyDescent="0.2">
      <c r="A39">
        <v>38</v>
      </c>
      <c r="B39" t="s">
        <v>43</v>
      </c>
      <c r="C39">
        <v>0.2064692059459183</v>
      </c>
      <c r="D39" t="s">
        <v>109</v>
      </c>
      <c r="E39">
        <v>29.842083864312968</v>
      </c>
      <c r="F39">
        <v>27.811549744185889</v>
      </c>
      <c r="G39">
        <f t="shared" si="0"/>
        <v>0.2538167650158849</v>
      </c>
      <c r="H39">
        <f t="shared" si="1"/>
        <v>122.93201974262865</v>
      </c>
      <c r="K39" s="71">
        <f t="shared" si="2"/>
        <v>2.9842083864312967E-2</v>
      </c>
      <c r="L39" s="71">
        <f t="shared" si="3"/>
        <v>2.7811549744185888E-2</v>
      </c>
      <c r="N39" s="90">
        <f t="shared" si="4"/>
        <v>0.20889458705019076</v>
      </c>
      <c r="O39" s="90">
        <f t="shared" si="5"/>
        <v>0.1946808482093012</v>
      </c>
      <c r="P39" s="90">
        <f t="shared" si="6"/>
        <v>1.7767173551111945E-3</v>
      </c>
      <c r="Q39" s="96">
        <f t="shared" si="7"/>
        <v>0.86052413819840057</v>
      </c>
    </row>
    <row r="40" spans="1:17" x14ac:dyDescent="0.2">
      <c r="A40">
        <v>39</v>
      </c>
      <c r="B40" t="s">
        <v>43</v>
      </c>
      <c r="C40">
        <v>0.16180008827906955</v>
      </c>
      <c r="D40" t="s">
        <v>109</v>
      </c>
      <c r="E40">
        <v>27.11792840156399</v>
      </c>
      <c r="F40">
        <v>25.141046247418053</v>
      </c>
      <c r="G40">
        <f t="shared" si="0"/>
        <v>0.24711026926824209</v>
      </c>
      <c r="H40">
        <f t="shared" si="1"/>
        <v>152.7256702369848</v>
      </c>
      <c r="K40" s="71">
        <f t="shared" si="2"/>
        <v>2.711792840156399E-2</v>
      </c>
      <c r="L40" s="71">
        <f t="shared" si="3"/>
        <v>2.5141046247418055E-2</v>
      </c>
      <c r="N40" s="90">
        <f t="shared" si="4"/>
        <v>0.18982549881094793</v>
      </c>
      <c r="O40" s="90">
        <f t="shared" si="5"/>
        <v>0.17598732373192638</v>
      </c>
      <c r="P40" s="90">
        <f t="shared" si="6"/>
        <v>1.7297718848776934E-3</v>
      </c>
      <c r="Q40" s="96">
        <f t="shared" si="7"/>
        <v>1.0690796916588929</v>
      </c>
    </row>
    <row r="41" spans="1:17" x14ac:dyDescent="0.2">
      <c r="A41">
        <v>40</v>
      </c>
      <c r="B41" t="s">
        <v>43</v>
      </c>
      <c r="C41">
        <v>0.23703228645481489</v>
      </c>
      <c r="D41" t="s">
        <v>109</v>
      </c>
      <c r="E41">
        <v>33.115136323287473</v>
      </c>
      <c r="F41">
        <v>31.5828714762626</v>
      </c>
      <c r="G41">
        <f t="shared" si="0"/>
        <v>0.19153310587810912</v>
      </c>
      <c r="H41">
        <f t="shared" si="1"/>
        <v>80.804648490205054</v>
      </c>
      <c r="K41" s="71">
        <f t="shared" si="2"/>
        <v>3.311513632328747E-2</v>
      </c>
      <c r="L41" s="71">
        <f t="shared" si="3"/>
        <v>3.1582871476262597E-2</v>
      </c>
      <c r="N41" s="90">
        <f t="shared" si="4"/>
        <v>0.23180595426301226</v>
      </c>
      <c r="O41" s="90">
        <f t="shared" si="5"/>
        <v>0.22108010033383818</v>
      </c>
      <c r="P41" s="90">
        <f t="shared" si="6"/>
        <v>1.3407317411467598E-3</v>
      </c>
      <c r="Q41" s="96">
        <f t="shared" si="7"/>
        <v>0.56563253943143366</v>
      </c>
    </row>
    <row r="42" spans="1:17" x14ac:dyDescent="0.2">
      <c r="A42">
        <v>41</v>
      </c>
      <c r="B42" t="s">
        <v>111</v>
      </c>
      <c r="C42">
        <v>0.2097341218332624</v>
      </c>
      <c r="D42" t="s">
        <v>110</v>
      </c>
      <c r="E42">
        <v>27.750551080472601</v>
      </c>
      <c r="F42">
        <v>26.334252403339562</v>
      </c>
      <c r="G42">
        <f t="shared" si="0"/>
        <v>0.17703733464162985</v>
      </c>
      <c r="H42">
        <f t="shared" si="1"/>
        <v>84.410363508887528</v>
      </c>
      <c r="K42" s="71">
        <f t="shared" si="2"/>
        <v>2.7750551080472599E-2</v>
      </c>
      <c r="L42" s="71">
        <f t="shared" si="3"/>
        <v>2.6334252403339562E-2</v>
      </c>
      <c r="N42" s="90">
        <f t="shared" si="4"/>
        <v>0.19425385756330821</v>
      </c>
      <c r="O42" s="90">
        <f t="shared" si="5"/>
        <v>0.18433976682337694</v>
      </c>
      <c r="P42" s="90">
        <f t="shared" si="6"/>
        <v>1.2392613424914087E-3</v>
      </c>
      <c r="Q42" s="96">
        <f t="shared" si="7"/>
        <v>0.59087254456221261</v>
      </c>
    </row>
    <row r="43" spans="1:17" x14ac:dyDescent="0.2">
      <c r="A43">
        <v>42</v>
      </c>
      <c r="B43" t="s">
        <v>111</v>
      </c>
      <c r="C43">
        <v>0.33449994737765315</v>
      </c>
      <c r="D43" t="s">
        <v>110</v>
      </c>
      <c r="E43">
        <v>45.845564635551959</v>
      </c>
      <c r="F43">
        <v>43.771201788306826</v>
      </c>
      <c r="G43">
        <f t="shared" si="0"/>
        <v>0.25929535590564168</v>
      </c>
      <c r="H43">
        <f t="shared" si="1"/>
        <v>77.517308429616918</v>
      </c>
      <c r="K43" s="71">
        <f t="shared" si="2"/>
        <v>4.5845564635551957E-2</v>
      </c>
      <c r="L43" s="71">
        <f t="shared" si="3"/>
        <v>4.3771201788306825E-2</v>
      </c>
      <c r="N43" s="90">
        <f t="shared" si="4"/>
        <v>0.32091895244886365</v>
      </c>
      <c r="O43" s="90">
        <f t="shared" si="5"/>
        <v>0.30639841251814776</v>
      </c>
      <c r="P43" s="90">
        <f t="shared" si="6"/>
        <v>1.8150674913394865E-3</v>
      </c>
      <c r="Q43" s="96">
        <f t="shared" si="7"/>
        <v>0.54262115900731689</v>
      </c>
    </row>
    <row r="44" spans="1:17" x14ac:dyDescent="0.2">
      <c r="A44">
        <v>43</v>
      </c>
      <c r="B44" t="s">
        <v>111</v>
      </c>
      <c r="C44">
        <v>0.23162286315683972</v>
      </c>
      <c r="D44" t="s">
        <v>110</v>
      </c>
      <c r="E44">
        <v>31.464790704936256</v>
      </c>
      <c r="F44">
        <v>30.321476059201878</v>
      </c>
      <c r="G44">
        <f t="shared" si="0"/>
        <v>0.14291433071679727</v>
      </c>
      <c r="H44">
        <f t="shared" si="1"/>
        <v>61.701305634938592</v>
      </c>
      <c r="K44" s="71">
        <f t="shared" si="2"/>
        <v>3.1464790704936255E-2</v>
      </c>
      <c r="L44" s="71">
        <f t="shared" si="3"/>
        <v>3.0321476059201876E-2</v>
      </c>
      <c r="N44" s="90">
        <f t="shared" si="4"/>
        <v>0.22025353493455377</v>
      </c>
      <c r="O44" s="90">
        <f t="shared" si="5"/>
        <v>0.21225033241441313</v>
      </c>
      <c r="P44" s="90">
        <f t="shared" si="6"/>
        <v>1.00040031501758E-3</v>
      </c>
      <c r="Q44" s="96">
        <f t="shared" si="7"/>
        <v>0.43190913944456977</v>
      </c>
    </row>
    <row r="45" spans="1:17" x14ac:dyDescent="0.2">
      <c r="A45">
        <v>44</v>
      </c>
      <c r="B45" t="s">
        <v>111</v>
      </c>
      <c r="C45">
        <v>0.38484405242188091</v>
      </c>
      <c r="D45" t="s">
        <v>110</v>
      </c>
      <c r="E45">
        <v>47.445544781474766</v>
      </c>
      <c r="F45">
        <v>46.34668118324182</v>
      </c>
      <c r="G45">
        <f t="shared" si="0"/>
        <v>0.13735794977911819</v>
      </c>
      <c r="H45">
        <f t="shared" si="1"/>
        <v>35.691846844118849</v>
      </c>
      <c r="K45" s="71">
        <f t="shared" si="2"/>
        <v>4.7445544781474766E-2</v>
      </c>
      <c r="L45" s="71">
        <f t="shared" si="3"/>
        <v>4.6346681183241818E-2</v>
      </c>
      <c r="N45" s="90">
        <f t="shared" si="4"/>
        <v>0.3321188134703234</v>
      </c>
      <c r="O45" s="90">
        <f t="shared" si="5"/>
        <v>0.32442676828269273</v>
      </c>
      <c r="P45" s="90">
        <f t="shared" si="6"/>
        <v>9.6150564845383368E-4</v>
      </c>
      <c r="Q45" s="96">
        <f t="shared" si="7"/>
        <v>0.24984292790883358</v>
      </c>
    </row>
    <row r="46" spans="1:17" x14ac:dyDescent="0.2">
      <c r="A46">
        <v>45</v>
      </c>
      <c r="B46" t="s">
        <v>111</v>
      </c>
      <c r="C46">
        <v>0.20097862530383145</v>
      </c>
      <c r="D46" t="s">
        <v>110</v>
      </c>
      <c r="E46">
        <v>25.73152851537953</v>
      </c>
      <c r="F46">
        <v>24.979741017855236</v>
      </c>
      <c r="G46">
        <f t="shared" si="0"/>
        <v>9.3973437190536746E-2</v>
      </c>
      <c r="H46">
        <f t="shared" si="1"/>
        <v>46.757926146858381</v>
      </c>
      <c r="K46" s="71">
        <f t="shared" si="2"/>
        <v>2.5731528515379531E-2</v>
      </c>
      <c r="L46" s="71">
        <f t="shared" si="3"/>
        <v>2.4979741017855238E-2</v>
      </c>
      <c r="N46" s="90">
        <f t="shared" si="4"/>
        <v>0.18012069960765673</v>
      </c>
      <c r="O46" s="90">
        <f t="shared" si="5"/>
        <v>0.17485818712498666</v>
      </c>
      <c r="P46" s="90">
        <f t="shared" si="6"/>
        <v>6.5781406033375844E-4</v>
      </c>
      <c r="Q46" s="96">
        <f t="shared" si="7"/>
        <v>0.32730548302800927</v>
      </c>
    </row>
    <row r="47" spans="1:17" x14ac:dyDescent="0.2">
      <c r="A47">
        <v>46</v>
      </c>
      <c r="B47" t="s">
        <v>111</v>
      </c>
      <c r="C47">
        <v>0.24037835968627058</v>
      </c>
      <c r="D47" t="s">
        <v>110</v>
      </c>
      <c r="E47">
        <v>29.045773103362492</v>
      </c>
      <c r="F47">
        <v>27.307211285870558</v>
      </c>
      <c r="G47">
        <f t="shared" si="0"/>
        <v>0.2173202271864918</v>
      </c>
      <c r="H47">
        <f t="shared" si="1"/>
        <v>90.407567249450793</v>
      </c>
      <c r="K47" s="71">
        <f t="shared" si="2"/>
        <v>2.9045773103362493E-2</v>
      </c>
      <c r="L47" s="71">
        <f t="shared" si="3"/>
        <v>2.7307211285870558E-2</v>
      </c>
      <c r="N47" s="90">
        <f t="shared" si="4"/>
        <v>0.20332041172353746</v>
      </c>
      <c r="O47" s="90">
        <f t="shared" si="5"/>
        <v>0.19115047900109389</v>
      </c>
      <c r="P47" s="90">
        <f t="shared" si="6"/>
        <v>1.5212415903054465E-3</v>
      </c>
      <c r="Q47" s="96">
        <f t="shared" si="7"/>
        <v>0.6328529707461571</v>
      </c>
    </row>
    <row r="48" spans="1:17" x14ac:dyDescent="0.2">
      <c r="A48">
        <v>47</v>
      </c>
      <c r="B48" t="s">
        <v>111</v>
      </c>
      <c r="C48">
        <v>0.27321147167163662</v>
      </c>
      <c r="D48" t="s">
        <v>110</v>
      </c>
      <c r="E48">
        <v>37.921853436696153</v>
      </c>
      <c r="F48">
        <v>35.319813847890529</v>
      </c>
      <c r="G48">
        <f t="shared" si="0"/>
        <v>0.32525494860070303</v>
      </c>
      <c r="H48">
        <f t="shared" si="1"/>
        <v>119.04878906095702</v>
      </c>
      <c r="K48" s="71">
        <f t="shared" si="2"/>
        <v>3.7921853436696157E-2</v>
      </c>
      <c r="L48" s="71">
        <f t="shared" si="3"/>
        <v>3.5319813847890527E-2</v>
      </c>
      <c r="N48" s="90">
        <f t="shared" si="4"/>
        <v>0.26545297405687307</v>
      </c>
      <c r="O48" s="90">
        <f t="shared" si="5"/>
        <v>0.2472386969352337</v>
      </c>
      <c r="P48" s="90">
        <f t="shared" si="6"/>
        <v>2.2767846402049208E-3</v>
      </c>
      <c r="Q48" s="96">
        <f t="shared" si="7"/>
        <v>0.83334152342669898</v>
      </c>
    </row>
    <row r="49" spans="1:17" x14ac:dyDescent="0.2">
      <c r="A49">
        <v>48</v>
      </c>
      <c r="B49" t="s">
        <v>111</v>
      </c>
      <c r="C49">
        <v>0.21192299596562011</v>
      </c>
      <c r="D49" t="s">
        <v>110</v>
      </c>
      <c r="E49">
        <v>30.417184657010605</v>
      </c>
      <c r="F49">
        <v>28.947887048569886</v>
      </c>
      <c r="G49">
        <f t="shared" si="0"/>
        <v>0.1836622010550899</v>
      </c>
      <c r="H49">
        <f t="shared" si="1"/>
        <v>86.664592588566975</v>
      </c>
      <c r="K49" s="71">
        <f t="shared" si="2"/>
        <v>3.0417184657010606E-2</v>
      </c>
      <c r="L49" s="71">
        <f t="shared" si="3"/>
        <v>2.8947887048569886E-2</v>
      </c>
      <c r="N49" s="90">
        <f t="shared" si="4"/>
        <v>0.21292029259907425</v>
      </c>
      <c r="O49" s="90">
        <f t="shared" si="5"/>
        <v>0.20263520933998921</v>
      </c>
      <c r="P49" s="90">
        <f t="shared" si="6"/>
        <v>1.285635407385629E-3</v>
      </c>
      <c r="Q49" s="96">
        <f t="shared" si="7"/>
        <v>0.6066521481199687</v>
      </c>
    </row>
    <row r="50" spans="1:17" x14ac:dyDescent="0.2">
      <c r="A50">
        <v>49</v>
      </c>
      <c r="B50" t="s">
        <v>111</v>
      </c>
      <c r="C50">
        <v>0.87885697714164224</v>
      </c>
      <c r="D50" t="s">
        <v>109</v>
      </c>
      <c r="E50">
        <v>73.814832117492244</v>
      </c>
      <c r="F50">
        <v>69.846497914684164</v>
      </c>
      <c r="G50">
        <f t="shared" si="0"/>
        <v>0.49604177535101002</v>
      </c>
      <c r="H50">
        <f t="shared" si="1"/>
        <v>56.441695094043119</v>
      </c>
      <c r="K50" s="71">
        <f t="shared" si="2"/>
        <v>7.3814832117492249E-2</v>
      </c>
      <c r="L50" s="71">
        <f t="shared" si="3"/>
        <v>6.9846497914684169E-2</v>
      </c>
      <c r="N50" s="90">
        <f t="shared" si="4"/>
        <v>0.51670382482244581</v>
      </c>
      <c r="O50" s="90">
        <f t="shared" si="5"/>
        <v>0.48892548540278913</v>
      </c>
      <c r="P50" s="90">
        <f t="shared" si="6"/>
        <v>3.4722924274570854E-3</v>
      </c>
      <c r="Q50" s="96">
        <f t="shared" si="7"/>
        <v>0.39509186565830356</v>
      </c>
    </row>
    <row r="51" spans="1:17" x14ac:dyDescent="0.2">
      <c r="A51">
        <v>50</v>
      </c>
      <c r="B51" t="s">
        <v>111</v>
      </c>
      <c r="C51">
        <v>0.17120411305103772</v>
      </c>
      <c r="D51" t="s">
        <v>109</v>
      </c>
      <c r="E51">
        <v>28.988244092406568</v>
      </c>
      <c r="F51">
        <v>27.424224809540171</v>
      </c>
      <c r="G51">
        <f t="shared" si="0"/>
        <v>0.19550241035829963</v>
      </c>
      <c r="H51">
        <f t="shared" si="1"/>
        <v>114.19258969556317</v>
      </c>
      <c r="K51" s="71">
        <f t="shared" si="2"/>
        <v>2.8988244092406568E-2</v>
      </c>
      <c r="L51" s="71">
        <f t="shared" si="3"/>
        <v>2.7424224809540172E-2</v>
      </c>
      <c r="N51" s="90">
        <f t="shared" si="4"/>
        <v>0.20291770864684594</v>
      </c>
      <c r="O51" s="90">
        <f t="shared" si="5"/>
        <v>0.19196957366678119</v>
      </c>
      <c r="P51" s="90">
        <f t="shared" si="6"/>
        <v>1.3685168725080937E-3</v>
      </c>
      <c r="Q51" s="96">
        <f t="shared" si="7"/>
        <v>0.79934812786894005</v>
      </c>
    </row>
    <row r="52" spans="1:17" x14ac:dyDescent="0.2">
      <c r="A52">
        <v>51</v>
      </c>
      <c r="B52" t="s">
        <v>111</v>
      </c>
      <c r="C52">
        <v>0.25819134219174322</v>
      </c>
      <c r="D52" t="s">
        <v>109</v>
      </c>
      <c r="E52">
        <v>36.652472521185395</v>
      </c>
      <c r="F52">
        <v>35.007639319445772</v>
      </c>
      <c r="G52">
        <f t="shared" si="0"/>
        <v>0.20560415021745282</v>
      </c>
      <c r="H52">
        <f t="shared" si="1"/>
        <v>79.632472751453818</v>
      </c>
      <c r="K52" s="71">
        <f t="shared" si="2"/>
        <v>3.6652472521185392E-2</v>
      </c>
      <c r="L52" s="71">
        <f t="shared" si="3"/>
        <v>3.5007639319445776E-2</v>
      </c>
      <c r="N52" s="90">
        <f t="shared" si="4"/>
        <v>0.25656730764829777</v>
      </c>
      <c r="O52" s="90">
        <f t="shared" si="5"/>
        <v>0.24505347523612042</v>
      </c>
      <c r="P52" s="90">
        <f t="shared" si="6"/>
        <v>1.4392290515221687E-3</v>
      </c>
      <c r="Q52" s="96">
        <f t="shared" si="7"/>
        <v>0.55742730926017636</v>
      </c>
    </row>
    <row r="53" spans="1:17" x14ac:dyDescent="0.2">
      <c r="A53">
        <v>52</v>
      </c>
      <c r="B53" t="s">
        <v>111</v>
      </c>
      <c r="C53">
        <v>0.27935039792867161</v>
      </c>
      <c r="D53" t="s">
        <v>109</v>
      </c>
      <c r="E53">
        <v>42.751328034802498</v>
      </c>
      <c r="F53">
        <v>42.020259188820859</v>
      </c>
      <c r="G53">
        <f t="shared" si="0"/>
        <v>9.1383605747704877E-2</v>
      </c>
      <c r="H53">
        <f t="shared" si="1"/>
        <v>32.712896213965109</v>
      </c>
      <c r="K53" s="71">
        <f t="shared" si="2"/>
        <v>4.2751328034802499E-2</v>
      </c>
      <c r="L53" s="71">
        <f t="shared" si="3"/>
        <v>4.2020259188820859E-2</v>
      </c>
      <c r="N53" s="90">
        <f t="shared" si="4"/>
        <v>0.29925929624361747</v>
      </c>
      <c r="O53" s="90">
        <f t="shared" si="5"/>
        <v>0.29414181432174602</v>
      </c>
      <c r="P53" s="90">
        <f t="shared" si="6"/>
        <v>6.3968524023393092E-4</v>
      </c>
      <c r="Q53" s="96">
        <f t="shared" si="7"/>
        <v>0.22899027349775461</v>
      </c>
    </row>
    <row r="54" spans="1:17" x14ac:dyDescent="0.2">
      <c r="A54">
        <v>53</v>
      </c>
      <c r="B54" t="s">
        <v>111</v>
      </c>
      <c r="C54">
        <v>0.24408530503379094</v>
      </c>
      <c r="D54" t="s">
        <v>109</v>
      </c>
      <c r="E54">
        <v>36.876097223351358</v>
      </c>
      <c r="F54">
        <v>35.517277391348038</v>
      </c>
      <c r="G54">
        <f t="shared" si="0"/>
        <v>0.169852479000415</v>
      </c>
      <c r="H54">
        <f t="shared" si="1"/>
        <v>69.587343235145099</v>
      </c>
      <c r="K54" s="71">
        <f t="shared" si="2"/>
        <v>3.6876097223351362E-2</v>
      </c>
      <c r="L54" s="71">
        <f t="shared" si="3"/>
        <v>3.5517277391348037E-2</v>
      </c>
      <c r="N54" s="90">
        <f t="shared" si="4"/>
        <v>0.25813268056345956</v>
      </c>
      <c r="O54" s="90">
        <f t="shared" si="5"/>
        <v>0.24862094173943622</v>
      </c>
      <c r="P54" s="90">
        <f t="shared" si="6"/>
        <v>1.1889673530029177E-3</v>
      </c>
      <c r="Q54" s="96">
        <f t="shared" si="7"/>
        <v>0.48711140264602087</v>
      </c>
    </row>
    <row r="55" spans="1:17" x14ac:dyDescent="0.2">
      <c r="A55">
        <v>54</v>
      </c>
      <c r="B55" t="s">
        <v>111</v>
      </c>
      <c r="C55">
        <v>0.22057524310387058</v>
      </c>
      <c r="D55" t="s">
        <v>109</v>
      </c>
      <c r="E55">
        <v>41.20628463801949</v>
      </c>
      <c r="F55">
        <v>40.470959450237977</v>
      </c>
      <c r="G55">
        <f t="shared" si="0"/>
        <v>9.1915648472689071E-2</v>
      </c>
      <c r="H55">
        <f t="shared" si="1"/>
        <v>41.67088163625202</v>
      </c>
      <c r="K55" s="71">
        <f t="shared" si="2"/>
        <v>4.1206284638019487E-2</v>
      </c>
      <c r="L55" s="71">
        <f t="shared" si="3"/>
        <v>4.047095945023798E-2</v>
      </c>
      <c r="N55" s="90">
        <f t="shared" si="4"/>
        <v>0.28844399246613639</v>
      </c>
      <c r="O55" s="90">
        <f t="shared" si="5"/>
        <v>0.28329671615166585</v>
      </c>
      <c r="P55" s="90">
        <f t="shared" si="6"/>
        <v>6.4340953930881739E-4</v>
      </c>
      <c r="Q55" s="96">
        <f t="shared" si="7"/>
        <v>0.29169617145376137</v>
      </c>
    </row>
    <row r="56" spans="1:17" x14ac:dyDescent="0.2">
      <c r="A56">
        <v>55</v>
      </c>
      <c r="B56" t="s">
        <v>111</v>
      </c>
      <c r="C56">
        <v>0.27699939173567956</v>
      </c>
      <c r="D56" t="s">
        <v>109</v>
      </c>
      <c r="E56">
        <v>38.360152064998182</v>
      </c>
      <c r="F56">
        <v>37.596600724709248</v>
      </c>
      <c r="G56">
        <f t="shared" si="0"/>
        <v>9.5443917536116807E-2</v>
      </c>
      <c r="H56">
        <f t="shared" si="1"/>
        <v>34.456363581907077</v>
      </c>
      <c r="K56" s="71">
        <f t="shared" si="2"/>
        <v>3.8360152064998182E-2</v>
      </c>
      <c r="L56" s="71">
        <f t="shared" si="3"/>
        <v>3.7596600724709245E-2</v>
      </c>
      <c r="N56" s="90">
        <f t="shared" si="4"/>
        <v>0.26852106445498725</v>
      </c>
      <c r="O56" s="90">
        <f t="shared" si="5"/>
        <v>0.26317620507296469</v>
      </c>
      <c r="P56" s="90">
        <f t="shared" si="6"/>
        <v>6.6810742275281998E-4</v>
      </c>
      <c r="Q56" s="96">
        <f t="shared" si="7"/>
        <v>0.24119454507335036</v>
      </c>
    </row>
    <row r="57" spans="1:17" x14ac:dyDescent="0.2">
      <c r="A57">
        <v>56</v>
      </c>
      <c r="B57" t="s">
        <v>111</v>
      </c>
      <c r="C57">
        <v>0.39219869519228961</v>
      </c>
      <c r="D57" t="s">
        <v>109</v>
      </c>
      <c r="E57">
        <v>44.641973244023795</v>
      </c>
      <c r="F57">
        <v>41.959102620192581</v>
      </c>
      <c r="G57">
        <f t="shared" si="0"/>
        <v>0.33535882797890171</v>
      </c>
      <c r="H57">
        <f t="shared" si="1"/>
        <v>85.5073798280945</v>
      </c>
      <c r="K57" s="71">
        <f t="shared" si="2"/>
        <v>4.4641973244023796E-2</v>
      </c>
      <c r="L57" s="71">
        <f t="shared" si="3"/>
        <v>4.1959102620192583E-2</v>
      </c>
      <c r="N57" s="90">
        <f t="shared" si="4"/>
        <v>0.31249381270816656</v>
      </c>
      <c r="O57" s="90">
        <f t="shared" si="5"/>
        <v>0.29371371834134807</v>
      </c>
      <c r="P57" s="90">
        <f t="shared" si="6"/>
        <v>2.3475117958523112E-3</v>
      </c>
      <c r="Q57" s="96">
        <f t="shared" si="7"/>
        <v>0.59855165879666139</v>
      </c>
    </row>
    <row r="58" spans="1:17" x14ac:dyDescent="0.2">
      <c r="A58">
        <v>57</v>
      </c>
      <c r="B58" t="s">
        <v>111</v>
      </c>
      <c r="C58">
        <v>0.23162286315683972</v>
      </c>
      <c r="D58" t="s">
        <v>110</v>
      </c>
      <c r="E58">
        <v>33.579050183477101</v>
      </c>
      <c r="F58">
        <v>31.904918946458206</v>
      </c>
      <c r="G58">
        <f t="shared" si="0"/>
        <v>0.20926640462736179</v>
      </c>
      <c r="H58">
        <f t="shared" si="1"/>
        <v>90.347905114038923</v>
      </c>
      <c r="K58" s="71">
        <f t="shared" si="2"/>
        <v>3.3579050183477101E-2</v>
      </c>
      <c r="L58" s="71">
        <f t="shared" si="3"/>
        <v>3.1904918946458208E-2</v>
      </c>
      <c r="N58" s="90">
        <f t="shared" si="4"/>
        <v>0.23505335128433971</v>
      </c>
      <c r="O58" s="90">
        <f t="shared" si="5"/>
        <v>0.22333443262520744</v>
      </c>
      <c r="P58" s="90">
        <f t="shared" si="6"/>
        <v>1.4648648323915339E-3</v>
      </c>
      <c r="Q58" s="96">
        <f t="shared" si="7"/>
        <v>0.63243533579827305</v>
      </c>
    </row>
    <row r="59" spans="1:17" x14ac:dyDescent="0.2">
      <c r="A59">
        <v>58</v>
      </c>
      <c r="B59" t="s">
        <v>111</v>
      </c>
      <c r="C59">
        <v>0.36076643696594585</v>
      </c>
      <c r="D59" t="s">
        <v>110</v>
      </c>
      <c r="E59">
        <v>53.674038920959973</v>
      </c>
      <c r="F59">
        <v>52.52783173108579</v>
      </c>
      <c r="G59">
        <f t="shared" si="0"/>
        <v>0.14327589873427282</v>
      </c>
      <c r="H59">
        <f t="shared" si="1"/>
        <v>39.714309329666719</v>
      </c>
      <c r="K59" s="71">
        <f t="shared" si="2"/>
        <v>5.3674038920959975E-2</v>
      </c>
      <c r="L59" s="71">
        <f t="shared" si="3"/>
        <v>5.2527831731085793E-2</v>
      </c>
      <c r="N59" s="90">
        <f t="shared" si="4"/>
        <v>0.37571827244671985</v>
      </c>
      <c r="O59" s="90">
        <f t="shared" si="5"/>
        <v>0.36769482211760052</v>
      </c>
      <c r="P59" s="90">
        <f t="shared" si="6"/>
        <v>1.0029312911399163E-3</v>
      </c>
      <c r="Q59" s="96">
        <f t="shared" si="7"/>
        <v>0.2780001653076688</v>
      </c>
    </row>
    <row r="60" spans="1:17" x14ac:dyDescent="0.2">
      <c r="A60">
        <v>59</v>
      </c>
      <c r="B60" t="s">
        <v>111</v>
      </c>
      <c r="C60">
        <v>0.17033438745082324</v>
      </c>
      <c r="D60" t="s">
        <v>110</v>
      </c>
      <c r="E60">
        <v>33.52190803540843</v>
      </c>
      <c r="F60">
        <v>32.000307072196541</v>
      </c>
      <c r="G60">
        <f t="shared" si="0"/>
        <v>0.19020012040148604</v>
      </c>
      <c r="H60">
        <f t="shared" si="1"/>
        <v>111.66278474239276</v>
      </c>
      <c r="K60" s="71">
        <f t="shared" si="2"/>
        <v>3.3521908035408429E-2</v>
      </c>
      <c r="L60" s="71">
        <f t="shared" si="3"/>
        <v>3.2000307072196539E-2</v>
      </c>
      <c r="N60" s="90">
        <f t="shared" si="4"/>
        <v>0.23465335624785899</v>
      </c>
      <c r="O60" s="90">
        <f t="shared" si="5"/>
        <v>0.22400214950537578</v>
      </c>
      <c r="P60" s="90">
        <f t="shared" si="6"/>
        <v>1.3314008428104013E-3</v>
      </c>
      <c r="Q60" s="96">
        <f t="shared" si="7"/>
        <v>0.78163949319674875</v>
      </c>
    </row>
    <row r="61" spans="1:17" x14ac:dyDescent="0.2">
      <c r="A61">
        <v>60</v>
      </c>
      <c r="B61" t="s">
        <v>111</v>
      </c>
      <c r="C61">
        <v>0.3060445836570026</v>
      </c>
      <c r="D61" t="s">
        <v>110</v>
      </c>
      <c r="E61">
        <v>37.788521757869248</v>
      </c>
      <c r="F61">
        <v>35.911220227468192</v>
      </c>
      <c r="G61">
        <f t="shared" si="0"/>
        <v>0.23466269130013195</v>
      </c>
      <c r="H61">
        <f t="shared" si="1"/>
        <v>76.675982465067435</v>
      </c>
      <c r="K61" s="71">
        <f t="shared" si="2"/>
        <v>3.7788521757869245E-2</v>
      </c>
      <c r="L61" s="71">
        <f t="shared" si="3"/>
        <v>3.5911220227468191E-2</v>
      </c>
      <c r="N61" s="90">
        <f t="shared" si="4"/>
        <v>0.26451965230508467</v>
      </c>
      <c r="O61" s="90">
        <f t="shared" si="5"/>
        <v>0.25137854159227735</v>
      </c>
      <c r="P61" s="90">
        <f t="shared" si="6"/>
        <v>1.6426388391009156E-3</v>
      </c>
      <c r="Q61" s="96">
        <f t="shared" si="7"/>
        <v>0.53673187725546934</v>
      </c>
    </row>
    <row r="62" spans="1:17" x14ac:dyDescent="0.2">
      <c r="A62">
        <v>61</v>
      </c>
      <c r="B62" t="s">
        <v>111</v>
      </c>
      <c r="C62">
        <v>0.34544431803944181</v>
      </c>
      <c r="D62" t="s">
        <v>110</v>
      </c>
      <c r="E62">
        <v>36.569489265737587</v>
      </c>
      <c r="F62">
        <v>35.338891473038188</v>
      </c>
      <c r="G62">
        <f t="shared" si="0"/>
        <v>0.15382472408742487</v>
      </c>
      <c r="H62">
        <f t="shared" si="1"/>
        <v>44.529527930999755</v>
      </c>
      <c r="K62" s="71">
        <f t="shared" si="2"/>
        <v>3.6569489265737588E-2</v>
      </c>
      <c r="L62" s="71">
        <f t="shared" si="3"/>
        <v>3.5338891473038189E-2</v>
      </c>
      <c r="N62" s="90">
        <f t="shared" si="4"/>
        <v>0.25598642486016315</v>
      </c>
      <c r="O62" s="90">
        <f t="shared" si="5"/>
        <v>0.24737224031126734</v>
      </c>
      <c r="P62" s="90">
        <f t="shared" si="6"/>
        <v>1.0767730686119768E-3</v>
      </c>
      <c r="Q62" s="96">
        <f t="shared" si="7"/>
        <v>0.31170669551699909</v>
      </c>
    </row>
    <row r="63" spans="1:17" x14ac:dyDescent="0.2">
      <c r="A63">
        <v>62</v>
      </c>
      <c r="B63" t="s">
        <v>111</v>
      </c>
      <c r="C63">
        <v>0.20754524770090471</v>
      </c>
      <c r="D63" t="s">
        <v>110</v>
      </c>
      <c r="E63">
        <v>44.474153081903836</v>
      </c>
      <c r="F63">
        <v>41.691740647211162</v>
      </c>
      <c r="G63">
        <f t="shared" si="0"/>
        <v>0.34780155433658422</v>
      </c>
      <c r="H63">
        <f t="shared" si="1"/>
        <v>167.57866450298303</v>
      </c>
      <c r="K63" s="71">
        <f t="shared" si="2"/>
        <v>4.4474153081903833E-2</v>
      </c>
      <c r="L63" s="71">
        <f t="shared" si="3"/>
        <v>4.1691740647211165E-2</v>
      </c>
      <c r="N63" s="90">
        <f t="shared" si="4"/>
        <v>0.31131907157332683</v>
      </c>
      <c r="O63" s="90">
        <f t="shared" si="5"/>
        <v>0.29184218453047817</v>
      </c>
      <c r="P63" s="90">
        <f t="shared" si="6"/>
        <v>2.4346108803560834E-3</v>
      </c>
      <c r="Q63" s="96">
        <f t="shared" si="7"/>
        <v>1.1730506515208783</v>
      </c>
    </row>
    <row r="64" spans="1:17" x14ac:dyDescent="0.2">
      <c r="A64">
        <v>63</v>
      </c>
      <c r="B64" t="s">
        <v>111</v>
      </c>
      <c r="C64">
        <v>0.25570047861277473</v>
      </c>
      <c r="D64" t="s">
        <v>110</v>
      </c>
      <c r="E64">
        <v>34.093329516095153</v>
      </c>
      <c r="F64">
        <v>31.790453195572209</v>
      </c>
      <c r="G64">
        <f t="shared" si="0"/>
        <v>0.28785954006536807</v>
      </c>
      <c r="H64">
        <f t="shared" si="1"/>
        <v>112.57684836065327</v>
      </c>
      <c r="K64" s="71">
        <f t="shared" si="2"/>
        <v>3.4093329516095151E-2</v>
      </c>
      <c r="L64" s="71">
        <f t="shared" si="3"/>
        <v>3.1790453195572208E-2</v>
      </c>
      <c r="N64" s="90">
        <f t="shared" si="4"/>
        <v>0.23865330661266601</v>
      </c>
      <c r="O64" s="90">
        <f t="shared" si="5"/>
        <v>0.22253317236900547</v>
      </c>
      <c r="P64" s="90">
        <f t="shared" si="6"/>
        <v>2.015016780457568E-3</v>
      </c>
      <c r="Q64" s="96">
        <f t="shared" si="7"/>
        <v>0.7880379385245696</v>
      </c>
    </row>
    <row r="65" spans="1:17" x14ac:dyDescent="0.2">
      <c r="A65">
        <v>64</v>
      </c>
      <c r="B65" t="s">
        <v>111</v>
      </c>
      <c r="C65">
        <v>0.16376776505375004</v>
      </c>
      <c r="D65" t="s">
        <v>110</v>
      </c>
      <c r="E65">
        <v>39.407549286481611</v>
      </c>
      <c r="F65">
        <v>37.609128865610515</v>
      </c>
      <c r="G65">
        <f t="shared" si="0"/>
        <v>0.22480255260888704</v>
      </c>
      <c r="H65">
        <f t="shared" si="1"/>
        <v>137.26910942156707</v>
      </c>
      <c r="K65" s="71">
        <f t="shared" si="2"/>
        <v>3.9407549286481609E-2</v>
      </c>
      <c r="L65" s="71">
        <f t="shared" si="3"/>
        <v>3.7609128865610512E-2</v>
      </c>
      <c r="N65" s="90">
        <f t="shared" si="4"/>
        <v>0.27585284500537127</v>
      </c>
      <c r="O65" s="90">
        <f t="shared" si="5"/>
        <v>0.26326390205927358</v>
      </c>
      <c r="P65" s="90">
        <f t="shared" si="6"/>
        <v>1.5736178682622115E-3</v>
      </c>
      <c r="Q65" s="96">
        <f t="shared" si="7"/>
        <v>0.96088376595097091</v>
      </c>
    </row>
    <row r="66" spans="1:17" x14ac:dyDescent="0.2">
      <c r="A66">
        <v>65</v>
      </c>
      <c r="B66" t="s">
        <v>111</v>
      </c>
      <c r="C66">
        <v>0.30991347843756817</v>
      </c>
      <c r="D66" t="s">
        <v>109</v>
      </c>
      <c r="E66">
        <v>37.282687590925825</v>
      </c>
      <c r="F66">
        <v>36.169614123382928</v>
      </c>
      <c r="G66">
        <f t="shared" si="0"/>
        <v>0.1391341834428621</v>
      </c>
      <c r="H66">
        <f t="shared" si="1"/>
        <v>44.894524802312063</v>
      </c>
      <c r="K66" s="71">
        <f t="shared" si="2"/>
        <v>3.7282687590925824E-2</v>
      </c>
      <c r="L66" s="71">
        <f t="shared" si="3"/>
        <v>3.6169614123382925E-2</v>
      </c>
      <c r="N66" s="90">
        <f t="shared" si="4"/>
        <v>0.26097881313648075</v>
      </c>
      <c r="O66" s="90">
        <f t="shared" si="5"/>
        <v>0.25318729886368047</v>
      </c>
      <c r="P66" s="90">
        <f t="shared" si="6"/>
        <v>9.7393928410003522E-4</v>
      </c>
      <c r="Q66" s="96">
        <f t="shared" si="7"/>
        <v>0.31426167361618462</v>
      </c>
    </row>
    <row r="67" spans="1:17" x14ac:dyDescent="0.2">
      <c r="A67">
        <v>66</v>
      </c>
      <c r="B67" t="s">
        <v>111</v>
      </c>
      <c r="C67">
        <v>0.190012162594974</v>
      </c>
      <c r="D67" t="s">
        <v>109</v>
      </c>
      <c r="E67">
        <v>31.346468224338516</v>
      </c>
      <c r="F67">
        <v>29.992800691927552</v>
      </c>
      <c r="G67">
        <f t="shared" ref="G67:G81" si="8">(E67-F67)/8</f>
        <v>0.16920844155137038</v>
      </c>
      <c r="H67">
        <f t="shared" ref="H67:H81" si="9">G67/(C67*0.01)</f>
        <v>89.051373996543361</v>
      </c>
      <c r="K67" s="71">
        <f t="shared" ref="K67:K81" si="10">E67/1000</f>
        <v>3.1346468224338515E-2</v>
      </c>
      <c r="L67" s="71">
        <f t="shared" ref="L67:L81" si="11">F67/1000</f>
        <v>2.9992800691927553E-2</v>
      </c>
      <c r="N67" s="90">
        <f t="shared" ref="N67:N81" si="12">((K67*0.000007)*1000)*1000</f>
        <v>0.21942527757036961</v>
      </c>
      <c r="O67" s="90">
        <f t="shared" ref="O67:O81" si="13">((L67*0.000007)*1000)*1000</f>
        <v>0.20994960484349287</v>
      </c>
      <c r="P67" s="90">
        <f t="shared" ref="P67:P81" si="14">(N67-O67)/8</f>
        <v>1.184459090859593E-3</v>
      </c>
      <c r="Q67" s="96">
        <f t="shared" ref="Q67:Q81" si="15">P67/(C67*0.01)</f>
        <v>0.62335961797580375</v>
      </c>
    </row>
    <row r="68" spans="1:17" x14ac:dyDescent="0.2">
      <c r="A68">
        <v>67</v>
      </c>
      <c r="B68" t="s">
        <v>111</v>
      </c>
      <c r="C68">
        <v>0.23468128026182278</v>
      </c>
      <c r="D68" t="s">
        <v>109</v>
      </c>
      <c r="E68">
        <v>46.390311824594036</v>
      </c>
      <c r="F68">
        <v>44.446136411075599</v>
      </c>
      <c r="G68">
        <f t="shared" si="8"/>
        <v>0.2430219266898046</v>
      </c>
      <c r="H68">
        <f t="shared" si="9"/>
        <v>103.5540314160024</v>
      </c>
      <c r="K68" s="71">
        <f t="shared" si="10"/>
        <v>4.6390311824594035E-2</v>
      </c>
      <c r="L68" s="71">
        <f t="shared" si="11"/>
        <v>4.4446136411075601E-2</v>
      </c>
      <c r="N68" s="90">
        <f t="shared" si="12"/>
        <v>0.32473218277215826</v>
      </c>
      <c r="O68" s="90">
        <f t="shared" si="13"/>
        <v>0.31112295487752922</v>
      </c>
      <c r="P68" s="90">
        <f t="shared" si="14"/>
        <v>1.7011534868286299E-3</v>
      </c>
      <c r="Q68" s="96">
        <f t="shared" si="15"/>
        <v>0.72487821991201584</v>
      </c>
    </row>
    <row r="69" spans="1:17" x14ac:dyDescent="0.2">
      <c r="A69">
        <v>68</v>
      </c>
      <c r="B69" t="s">
        <v>111</v>
      </c>
      <c r="C69">
        <v>0.18531015020898992</v>
      </c>
      <c r="D69" t="s">
        <v>109</v>
      </c>
      <c r="E69">
        <v>32.444262216789589</v>
      </c>
      <c r="F69">
        <v>31.68479909064305</v>
      </c>
      <c r="G69">
        <f t="shared" si="8"/>
        <v>9.4932890768317346E-2</v>
      </c>
      <c r="H69">
        <f t="shared" si="9"/>
        <v>51.229190986707152</v>
      </c>
      <c r="K69" s="71">
        <f t="shared" si="10"/>
        <v>3.2444262216789588E-2</v>
      </c>
      <c r="L69" s="71">
        <f t="shared" si="11"/>
        <v>3.1684799090643048E-2</v>
      </c>
      <c r="N69" s="90">
        <f t="shared" si="12"/>
        <v>0.22710983551752709</v>
      </c>
      <c r="O69" s="90">
        <f t="shared" si="13"/>
        <v>0.22179359363450132</v>
      </c>
      <c r="P69" s="90">
        <f t="shared" si="14"/>
        <v>6.6453023537822037E-4</v>
      </c>
      <c r="Q69" s="96">
        <f t="shared" si="15"/>
        <v>0.35860433690694948</v>
      </c>
    </row>
    <row r="70" spans="1:17" x14ac:dyDescent="0.2">
      <c r="A70">
        <v>69</v>
      </c>
      <c r="B70" t="s">
        <v>111</v>
      </c>
      <c r="C70">
        <v>0.22527725548985467</v>
      </c>
      <c r="D70" t="s">
        <v>109</v>
      </c>
      <c r="E70">
        <v>30.126697121615095</v>
      </c>
      <c r="F70">
        <v>29.238536345512209</v>
      </c>
      <c r="G70">
        <f t="shared" si="8"/>
        <v>0.11102009701286075</v>
      </c>
      <c r="H70">
        <f t="shared" si="9"/>
        <v>49.281538329936069</v>
      </c>
      <c r="K70" s="71">
        <f t="shared" si="10"/>
        <v>3.0126697121615094E-2</v>
      </c>
      <c r="L70" s="71">
        <f t="shared" si="11"/>
        <v>2.9238536345512208E-2</v>
      </c>
      <c r="N70" s="90">
        <f t="shared" si="12"/>
        <v>0.21088687985130566</v>
      </c>
      <c r="O70" s="90">
        <f t="shared" si="13"/>
        <v>0.20466975441858545</v>
      </c>
      <c r="P70" s="90">
        <f t="shared" si="14"/>
        <v>7.7714067909002635E-4</v>
      </c>
      <c r="Q70" s="96">
        <f t="shared" si="15"/>
        <v>0.34497076830955298</v>
      </c>
    </row>
    <row r="71" spans="1:17" x14ac:dyDescent="0.2">
      <c r="A71">
        <v>70</v>
      </c>
      <c r="B71" t="s">
        <v>111</v>
      </c>
      <c r="C71">
        <v>0.24173429884079897</v>
      </c>
      <c r="D71" t="s">
        <v>109</v>
      </c>
      <c r="E71">
        <v>44.967245538083375</v>
      </c>
      <c r="F71">
        <v>43.345318175766721</v>
      </c>
      <c r="G71">
        <f t="shared" si="8"/>
        <v>0.20274092028958179</v>
      </c>
      <c r="H71">
        <f t="shared" si="9"/>
        <v>83.869323162578027</v>
      </c>
      <c r="K71" s="71">
        <f t="shared" si="10"/>
        <v>4.4967245538083372E-2</v>
      </c>
      <c r="L71" s="71">
        <f t="shared" si="11"/>
        <v>4.3345318175766721E-2</v>
      </c>
      <c r="N71" s="90">
        <f t="shared" si="12"/>
        <v>0.31477071876658358</v>
      </c>
      <c r="O71" s="90">
        <f t="shared" si="13"/>
        <v>0.30341722723036701</v>
      </c>
      <c r="P71" s="90">
        <f t="shared" si="14"/>
        <v>1.4191864420270706E-3</v>
      </c>
      <c r="Q71" s="96">
        <f t="shared" si="15"/>
        <v>0.58708526213804535</v>
      </c>
    </row>
    <row r="72" spans="1:17" x14ac:dyDescent="0.2">
      <c r="A72">
        <v>71</v>
      </c>
      <c r="B72" t="s">
        <v>111</v>
      </c>
      <c r="C72">
        <v>0.19706518117395014</v>
      </c>
      <c r="D72" t="s">
        <v>109</v>
      </c>
      <c r="E72">
        <v>28.053086246985284</v>
      </c>
      <c r="F72">
        <v>26.873815691885728</v>
      </c>
      <c r="G72">
        <f t="shared" si="8"/>
        <v>0.14740881938744455</v>
      </c>
      <c r="H72">
        <f t="shared" si="9"/>
        <v>74.802062195516029</v>
      </c>
      <c r="K72" s="71">
        <f t="shared" si="10"/>
        <v>2.8053086246985284E-2</v>
      </c>
      <c r="L72" s="71">
        <f t="shared" si="11"/>
        <v>2.6873815691885728E-2</v>
      </c>
      <c r="N72" s="90">
        <f t="shared" si="12"/>
        <v>0.19637160372889698</v>
      </c>
      <c r="O72" s="90">
        <f t="shared" si="13"/>
        <v>0.18811670984320009</v>
      </c>
      <c r="P72" s="90">
        <f t="shared" si="14"/>
        <v>1.0318617357121113E-3</v>
      </c>
      <c r="Q72" s="96">
        <f t="shared" si="15"/>
        <v>0.52361443536861196</v>
      </c>
    </row>
    <row r="73" spans="1:17" x14ac:dyDescent="0.2">
      <c r="A73">
        <v>72</v>
      </c>
      <c r="B73" t="s">
        <v>111</v>
      </c>
      <c r="C73">
        <v>0.37809265803433734</v>
      </c>
      <c r="D73" t="s">
        <v>109</v>
      </c>
      <c r="E73">
        <v>43.361213586164212</v>
      </c>
      <c r="F73">
        <v>40.899055430635876</v>
      </c>
      <c r="G73">
        <f t="shared" si="8"/>
        <v>0.30776976944104195</v>
      </c>
      <c r="H73">
        <f t="shared" si="9"/>
        <v>81.400620430215056</v>
      </c>
      <c r="K73" s="71">
        <f t="shared" si="10"/>
        <v>4.336121358616421E-2</v>
      </c>
      <c r="L73" s="71">
        <f t="shared" si="11"/>
        <v>4.0899055430635878E-2</v>
      </c>
      <c r="N73" s="90">
        <f t="shared" si="12"/>
        <v>0.30352849510314944</v>
      </c>
      <c r="O73" s="90">
        <f t="shared" si="13"/>
        <v>0.28629338801445114</v>
      </c>
      <c r="P73" s="90">
        <f t="shared" si="14"/>
        <v>2.1543883860872873E-3</v>
      </c>
      <c r="Q73" s="96">
        <f t="shared" si="15"/>
        <v>0.56980434301150373</v>
      </c>
    </row>
    <row r="74" spans="1:17" x14ac:dyDescent="0.2">
      <c r="A74">
        <v>73</v>
      </c>
      <c r="B74" t="s">
        <v>111</v>
      </c>
      <c r="C74">
        <v>0.25788935274513247</v>
      </c>
      <c r="D74" t="s">
        <v>110</v>
      </c>
      <c r="E74">
        <v>35.407598921674598</v>
      </c>
      <c r="F74">
        <v>33.278507957090206</v>
      </c>
      <c r="G74">
        <f t="shared" si="8"/>
        <v>0.26613637057304906</v>
      </c>
      <c r="H74">
        <f t="shared" si="9"/>
        <v>103.19789000209984</v>
      </c>
      <c r="K74" s="71">
        <f t="shared" si="10"/>
        <v>3.5407598921674596E-2</v>
      </c>
      <c r="L74" s="71">
        <f t="shared" si="11"/>
        <v>3.3278507957090205E-2</v>
      </c>
      <c r="N74" s="90">
        <f t="shared" si="12"/>
        <v>0.24785319245172219</v>
      </c>
      <c r="O74" s="90">
        <f t="shared" si="13"/>
        <v>0.23294955569963141</v>
      </c>
      <c r="P74" s="90">
        <f t="shared" si="14"/>
        <v>1.8629545940113471E-3</v>
      </c>
      <c r="Q74" s="96">
        <f t="shared" si="15"/>
        <v>0.72238523001470023</v>
      </c>
    </row>
    <row r="75" spans="1:17" x14ac:dyDescent="0.2">
      <c r="A75">
        <v>74</v>
      </c>
      <c r="B75" t="s">
        <v>111</v>
      </c>
      <c r="C75">
        <v>0.30385570952464486</v>
      </c>
      <c r="D75" t="s">
        <v>110</v>
      </c>
      <c r="E75">
        <v>49.140761840845357</v>
      </c>
      <c r="F75">
        <v>47.090708564000813</v>
      </c>
      <c r="G75">
        <f t="shared" si="8"/>
        <v>0.25625665960556798</v>
      </c>
      <c r="H75">
        <f t="shared" si="9"/>
        <v>84.334982550256711</v>
      </c>
      <c r="K75" s="71">
        <f t="shared" si="10"/>
        <v>4.9140761840845357E-2</v>
      </c>
      <c r="L75" s="71">
        <f t="shared" si="11"/>
        <v>4.7090708564000813E-2</v>
      </c>
      <c r="N75" s="90">
        <f t="shared" si="12"/>
        <v>0.34398533288591748</v>
      </c>
      <c r="O75" s="90">
        <f t="shared" si="13"/>
        <v>0.32963495994800568</v>
      </c>
      <c r="P75" s="90">
        <f t="shared" si="14"/>
        <v>1.7937966172389755E-3</v>
      </c>
      <c r="Q75" s="96">
        <f t="shared" si="15"/>
        <v>0.5903448778517969</v>
      </c>
    </row>
    <row r="76" spans="1:17" x14ac:dyDescent="0.2">
      <c r="A76">
        <v>75</v>
      </c>
      <c r="B76" t="s">
        <v>111</v>
      </c>
      <c r="C76">
        <v>0.25351160448041699</v>
      </c>
      <c r="D76" t="s">
        <v>110</v>
      </c>
      <c r="E76">
        <v>34.359992873748958</v>
      </c>
      <c r="F76">
        <v>33.144964581056534</v>
      </c>
      <c r="G76">
        <f t="shared" si="8"/>
        <v>0.15187853658655293</v>
      </c>
      <c r="H76">
        <f t="shared" si="9"/>
        <v>59.909895208873991</v>
      </c>
      <c r="K76" s="71">
        <f t="shared" si="10"/>
        <v>3.4359992873748961E-2</v>
      </c>
      <c r="L76" s="71">
        <f t="shared" si="11"/>
        <v>3.3144964581056535E-2</v>
      </c>
      <c r="N76" s="90">
        <f t="shared" si="12"/>
        <v>0.24051995011624275</v>
      </c>
      <c r="O76" s="90">
        <f t="shared" si="13"/>
        <v>0.23201475206739575</v>
      </c>
      <c r="P76" s="90">
        <f t="shared" si="14"/>
        <v>1.0631497561058752E-3</v>
      </c>
      <c r="Q76" s="96">
        <f t="shared" si="15"/>
        <v>0.41936926646211981</v>
      </c>
    </row>
    <row r="77" spans="1:17" x14ac:dyDescent="0.2">
      <c r="A77">
        <v>76</v>
      </c>
      <c r="B77" t="s">
        <v>111</v>
      </c>
      <c r="C77">
        <v>0.45269915052497062</v>
      </c>
      <c r="D77" t="s">
        <v>110</v>
      </c>
      <c r="E77">
        <v>58.435884593349279</v>
      </c>
      <c r="F77">
        <v>57.850489147284776</v>
      </c>
      <c r="G77">
        <f t="shared" si="8"/>
        <v>7.3174430758062847E-2</v>
      </c>
      <c r="H77">
        <f t="shared" si="9"/>
        <v>16.164030940461547</v>
      </c>
      <c r="K77" s="71">
        <f t="shared" si="10"/>
        <v>5.843588459334928E-2</v>
      </c>
      <c r="L77" s="71">
        <f t="shared" si="11"/>
        <v>5.7850489147284773E-2</v>
      </c>
      <c r="N77" s="90">
        <f t="shared" si="12"/>
        <v>0.40905119215344499</v>
      </c>
      <c r="O77" s="90">
        <f t="shared" si="13"/>
        <v>0.40495342403099344</v>
      </c>
      <c r="P77" s="90">
        <f t="shared" si="14"/>
        <v>5.1222101530644382E-4</v>
      </c>
      <c r="Q77" s="96">
        <f t="shared" si="15"/>
        <v>0.11314821658323169</v>
      </c>
    </row>
    <row r="78" spans="1:17" x14ac:dyDescent="0.2">
      <c r="A78">
        <v>77</v>
      </c>
      <c r="B78" t="s">
        <v>111</v>
      </c>
      <c r="C78">
        <v>0.25788935274513247</v>
      </c>
      <c r="D78" t="s">
        <v>110</v>
      </c>
      <c r="E78">
        <v>29.388625991774518</v>
      </c>
      <c r="F78">
        <v>26.696727281145225</v>
      </c>
      <c r="G78">
        <f t="shared" si="8"/>
        <v>0.33648733882866155</v>
      </c>
      <c r="H78">
        <f t="shared" si="9"/>
        <v>130.47740639420894</v>
      </c>
      <c r="K78" s="71">
        <f t="shared" si="10"/>
        <v>2.9388625991774518E-2</v>
      </c>
      <c r="L78" s="71">
        <f t="shared" si="11"/>
        <v>2.6696727281145225E-2</v>
      </c>
      <c r="N78" s="90">
        <f t="shared" si="12"/>
        <v>0.20572038194242162</v>
      </c>
      <c r="O78" s="90">
        <f t="shared" si="13"/>
        <v>0.18687709096801658</v>
      </c>
      <c r="P78" s="90">
        <f t="shared" si="14"/>
        <v>2.3554113718006302E-3</v>
      </c>
      <c r="Q78" s="96">
        <f t="shared" si="15"/>
        <v>0.91334184475946234</v>
      </c>
    </row>
    <row r="79" spans="1:17" x14ac:dyDescent="0.2">
      <c r="A79">
        <v>78</v>
      </c>
      <c r="B79" t="s">
        <v>111</v>
      </c>
      <c r="C79">
        <v>0.32355557671586443</v>
      </c>
      <c r="D79" t="s">
        <v>110</v>
      </c>
      <c r="E79">
        <v>51.731205886625141</v>
      </c>
      <c r="F79">
        <v>49.112936829653471</v>
      </c>
      <c r="G79">
        <f t="shared" si="8"/>
        <v>0.32728363212145872</v>
      </c>
      <c r="H79">
        <f t="shared" si="9"/>
        <v>101.1522148508255</v>
      </c>
      <c r="K79" s="71">
        <f t="shared" si="10"/>
        <v>5.1731205886625144E-2</v>
      </c>
      <c r="L79" s="71">
        <f t="shared" si="11"/>
        <v>4.9112936829653474E-2</v>
      </c>
      <c r="N79" s="90">
        <f t="shared" si="12"/>
        <v>0.36211844120637598</v>
      </c>
      <c r="O79" s="90">
        <f t="shared" si="13"/>
        <v>0.34379055780757434</v>
      </c>
      <c r="P79" s="90">
        <f t="shared" si="14"/>
        <v>2.290985424850206E-3</v>
      </c>
      <c r="Q79" s="96">
        <f t="shared" si="15"/>
        <v>0.70806550395577694</v>
      </c>
    </row>
    <row r="80" spans="1:17" x14ac:dyDescent="0.2">
      <c r="A80">
        <v>79</v>
      </c>
      <c r="B80" t="s">
        <v>111</v>
      </c>
      <c r="C80">
        <v>0.22067849249505106</v>
      </c>
      <c r="D80" t="s">
        <v>110</v>
      </c>
      <c r="E80">
        <v>26.474376440272263</v>
      </c>
      <c r="F80">
        <v>25.761923648909566</v>
      </c>
      <c r="G80">
        <f t="shared" si="8"/>
        <v>8.9056598920337127E-2</v>
      </c>
      <c r="H80">
        <f t="shared" si="9"/>
        <v>40.355812618365746</v>
      </c>
      <c r="K80" s="71">
        <f t="shared" si="10"/>
        <v>2.6474376440272264E-2</v>
      </c>
      <c r="L80" s="71">
        <f t="shared" si="11"/>
        <v>2.5761923648909564E-2</v>
      </c>
      <c r="N80" s="90">
        <f t="shared" si="12"/>
        <v>0.18532063508190585</v>
      </c>
      <c r="O80" s="90">
        <f t="shared" si="13"/>
        <v>0.18033346554236693</v>
      </c>
      <c r="P80" s="90">
        <f t="shared" si="14"/>
        <v>6.2339619244236588E-4</v>
      </c>
      <c r="Q80" s="96">
        <f t="shared" si="15"/>
        <v>0.28249068832856294</v>
      </c>
    </row>
    <row r="81" spans="1:17" x14ac:dyDescent="0.2">
      <c r="A81">
        <v>80</v>
      </c>
      <c r="B81" t="s">
        <v>111</v>
      </c>
      <c r="C81">
        <v>0.24694498208334378</v>
      </c>
      <c r="D81" t="s">
        <v>110</v>
      </c>
      <c r="E81">
        <v>33.674287096924886</v>
      </c>
      <c r="F81">
        <v>32.973265954727538</v>
      </c>
      <c r="G81">
        <f t="shared" si="8"/>
        <v>8.7627642774668502E-2</v>
      </c>
      <c r="H81">
        <f t="shared" si="9"/>
        <v>35.484682472751857</v>
      </c>
      <c r="K81" s="71">
        <f t="shared" si="10"/>
        <v>3.3674287096924889E-2</v>
      </c>
      <c r="L81" s="71">
        <f t="shared" si="11"/>
        <v>3.2973265954727535E-2</v>
      </c>
      <c r="N81" s="90">
        <f t="shared" si="12"/>
        <v>0.23572000967847423</v>
      </c>
      <c r="O81" s="90">
        <f t="shared" si="13"/>
        <v>0.23081286168309273</v>
      </c>
      <c r="P81" s="90">
        <f t="shared" si="14"/>
        <v>6.133934994226875E-4</v>
      </c>
      <c r="Q81" s="96">
        <f t="shared" si="15"/>
        <v>0.24839277730926621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1"/>
  <sheetViews>
    <sheetView tabSelected="1" workbookViewId="0">
      <selection activeCell="U40" sqref="U40"/>
    </sheetView>
  </sheetViews>
  <sheetFormatPr baseColWidth="10" defaultRowHeight="16" x14ac:dyDescent="0.2"/>
  <sheetData>
    <row r="1" spans="1:13" x14ac:dyDescent="0.2">
      <c r="A1" s="7" t="s">
        <v>118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</row>
    <row r="2" spans="1:13" x14ac:dyDescent="0.2">
      <c r="A2" s="8" t="s">
        <v>87</v>
      </c>
      <c r="B2" s="13">
        <v>0.93899999999999995</v>
      </c>
      <c r="C2" s="13">
        <v>0.94599999999999995</v>
      </c>
      <c r="D2" s="11">
        <v>1.4830000000000001</v>
      </c>
      <c r="E2" s="11">
        <v>1.4410000000000001</v>
      </c>
      <c r="F2" s="13">
        <v>0.94799999999999995</v>
      </c>
      <c r="G2" s="13">
        <v>0.93200000000000005</v>
      </c>
      <c r="H2" s="12">
        <v>2.004</v>
      </c>
      <c r="I2" s="12">
        <v>1.952</v>
      </c>
      <c r="J2" s="9">
        <v>1.087</v>
      </c>
      <c r="K2" s="9">
        <v>1.0720000000000001</v>
      </c>
      <c r="L2" s="11">
        <v>1.4159999999999999</v>
      </c>
      <c r="M2" s="11">
        <v>1.4139999999999999</v>
      </c>
    </row>
    <row r="3" spans="1:13" x14ac:dyDescent="0.2">
      <c r="A3" s="8" t="s">
        <v>88</v>
      </c>
      <c r="B3" s="10">
        <v>1.2370000000000001</v>
      </c>
      <c r="C3" s="10">
        <v>1.2430000000000001</v>
      </c>
      <c r="D3" s="10">
        <v>1.226</v>
      </c>
      <c r="E3" s="9">
        <v>1.2070000000000001</v>
      </c>
      <c r="F3" s="9">
        <v>1.131</v>
      </c>
      <c r="G3" s="9">
        <v>1.107</v>
      </c>
      <c r="H3" s="16">
        <v>0.88400000000000001</v>
      </c>
      <c r="I3" s="16">
        <v>0.86699999999999999</v>
      </c>
      <c r="J3" s="13">
        <v>0.94199999999999995</v>
      </c>
      <c r="K3" s="13">
        <v>0.92500000000000004</v>
      </c>
      <c r="L3" s="17">
        <v>0.75900000000000001</v>
      </c>
      <c r="M3" s="17">
        <v>0.754</v>
      </c>
    </row>
    <row r="4" spans="1:13" x14ac:dyDescent="0.2">
      <c r="A4" s="8" t="s">
        <v>89</v>
      </c>
      <c r="B4" s="11">
        <v>1.3979999999999999</v>
      </c>
      <c r="C4" s="11">
        <v>1.4490000000000001</v>
      </c>
      <c r="D4" s="13">
        <v>0.93300000000000005</v>
      </c>
      <c r="E4" s="16">
        <v>0.91600000000000004</v>
      </c>
      <c r="F4" s="9">
        <v>1.1299999999999999</v>
      </c>
      <c r="G4" s="13">
        <v>1.0449999999999999</v>
      </c>
      <c r="H4" s="13">
        <v>1.0640000000000001</v>
      </c>
      <c r="I4" s="13">
        <v>1.0640000000000001</v>
      </c>
      <c r="J4" s="10">
        <v>1.325</v>
      </c>
      <c r="K4" s="10">
        <v>1.282</v>
      </c>
      <c r="L4" s="19">
        <v>0.42199999999999999</v>
      </c>
      <c r="M4" s="19">
        <v>0.41899999999999998</v>
      </c>
    </row>
    <row r="5" spans="1:13" x14ac:dyDescent="0.2">
      <c r="A5" s="8" t="s">
        <v>90</v>
      </c>
      <c r="B5" s="9">
        <v>1.171</v>
      </c>
      <c r="C5" s="9">
        <v>1.1479999999999999</v>
      </c>
      <c r="D5" s="9">
        <v>1.159</v>
      </c>
      <c r="E5" s="9">
        <v>1.1639999999999999</v>
      </c>
      <c r="F5" s="13">
        <v>1.052</v>
      </c>
      <c r="G5" s="13">
        <v>1.042</v>
      </c>
      <c r="H5" s="10">
        <v>1.2230000000000001</v>
      </c>
      <c r="I5" s="9">
        <v>1.2050000000000001</v>
      </c>
      <c r="J5" s="13">
        <v>0.97199999999999998</v>
      </c>
      <c r="K5" s="13">
        <v>0.94899999999999995</v>
      </c>
      <c r="L5" s="27">
        <v>0.249</v>
      </c>
      <c r="M5" s="27">
        <v>0.25</v>
      </c>
    </row>
    <row r="6" spans="1:13" x14ac:dyDescent="0.2">
      <c r="A6" s="8" t="s">
        <v>91</v>
      </c>
      <c r="B6" s="9">
        <v>1.07</v>
      </c>
      <c r="C6" s="9">
        <v>1.081</v>
      </c>
      <c r="D6" s="10">
        <v>1.252</v>
      </c>
      <c r="E6" s="10">
        <v>1.246</v>
      </c>
      <c r="F6" s="13">
        <v>0.95</v>
      </c>
      <c r="G6" s="16">
        <v>0.91600000000000004</v>
      </c>
      <c r="H6" s="9">
        <v>1.073</v>
      </c>
      <c r="I6" s="9">
        <v>1.0660000000000001</v>
      </c>
      <c r="J6" s="16">
        <v>0.91200000000000003</v>
      </c>
      <c r="K6" s="16">
        <v>0.89500000000000002</v>
      </c>
      <c r="L6" s="20">
        <v>0.16500000000000001</v>
      </c>
      <c r="M6" s="20">
        <v>0.16400000000000001</v>
      </c>
    </row>
    <row r="7" spans="1:13" x14ac:dyDescent="0.2">
      <c r="A7" s="8" t="s">
        <v>92</v>
      </c>
      <c r="B7" s="11">
        <v>1.385</v>
      </c>
      <c r="C7" s="10">
        <v>1.3440000000000001</v>
      </c>
      <c r="D7" s="9">
        <v>1.097</v>
      </c>
      <c r="E7" s="13">
        <v>1.024</v>
      </c>
      <c r="F7" s="13">
        <v>0.93100000000000005</v>
      </c>
      <c r="G7" s="16">
        <v>0.86199999999999999</v>
      </c>
      <c r="H7" s="9">
        <v>1.1439999999999999</v>
      </c>
      <c r="I7" s="10">
        <v>1.208</v>
      </c>
      <c r="J7" s="10">
        <v>1.258</v>
      </c>
      <c r="K7" s="10">
        <v>1.2789999999999999</v>
      </c>
      <c r="L7" s="20">
        <v>0.121</v>
      </c>
      <c r="M7" s="20">
        <v>0.126</v>
      </c>
    </row>
    <row r="8" spans="1:13" x14ac:dyDescent="0.2">
      <c r="A8" s="8" t="s">
        <v>93</v>
      </c>
      <c r="B8" s="16">
        <v>0.92300000000000004</v>
      </c>
      <c r="C8" s="16">
        <v>0.91500000000000004</v>
      </c>
      <c r="D8" s="9">
        <v>1.1739999999999999</v>
      </c>
      <c r="E8" s="9">
        <v>1.1240000000000001</v>
      </c>
      <c r="F8" s="16">
        <v>0.83199999999999996</v>
      </c>
      <c r="G8" s="16">
        <v>0.82699999999999996</v>
      </c>
      <c r="H8" s="9">
        <v>1.1040000000000001</v>
      </c>
      <c r="I8" s="9">
        <v>1.1080000000000001</v>
      </c>
      <c r="J8" s="16">
        <v>0.84199999999999997</v>
      </c>
      <c r="K8" s="16">
        <v>0.86299999999999999</v>
      </c>
      <c r="L8" s="20">
        <v>7.6999999999999999E-2</v>
      </c>
      <c r="M8" s="20">
        <v>7.5999999999999998E-2</v>
      </c>
    </row>
    <row r="9" spans="1:13" x14ac:dyDescent="0.2">
      <c r="A9" s="8" t="s">
        <v>94</v>
      </c>
      <c r="B9" s="10">
        <v>1.2989999999999999</v>
      </c>
      <c r="C9" s="10">
        <v>1.26</v>
      </c>
      <c r="D9" s="13">
        <v>1.02</v>
      </c>
      <c r="E9" s="13">
        <v>1.052</v>
      </c>
      <c r="F9" s="13">
        <v>0.995</v>
      </c>
      <c r="G9" s="13">
        <v>0.95899999999999996</v>
      </c>
      <c r="H9" s="10">
        <v>1.25</v>
      </c>
      <c r="I9" s="10">
        <v>1.2709999999999999</v>
      </c>
      <c r="J9" s="10">
        <v>1.236</v>
      </c>
      <c r="K9" s="10">
        <v>1.222</v>
      </c>
      <c r="L9" s="20">
        <v>7.4999999999999997E-2</v>
      </c>
      <c r="M9" s="20">
        <v>7.4999999999999997E-2</v>
      </c>
    </row>
    <row r="11" spans="1:13" ht="32" x14ac:dyDescent="0.2">
      <c r="A11" s="7" t="s">
        <v>113</v>
      </c>
      <c r="B11" s="8">
        <v>1</v>
      </c>
      <c r="C11" s="8">
        <v>2</v>
      </c>
      <c r="D11" s="8">
        <v>3</v>
      </c>
      <c r="E11" s="8">
        <v>4</v>
      </c>
      <c r="F11" s="8">
        <v>5</v>
      </c>
      <c r="G11" s="8">
        <v>6</v>
      </c>
      <c r="H11" s="8">
        <v>7</v>
      </c>
      <c r="I11" s="8">
        <v>8</v>
      </c>
      <c r="J11" s="8">
        <v>9</v>
      </c>
      <c r="K11" s="8">
        <v>10</v>
      </c>
      <c r="L11" s="8">
        <v>11</v>
      </c>
      <c r="M11" s="8">
        <v>12</v>
      </c>
    </row>
    <row r="12" spans="1:13" x14ac:dyDescent="0.2">
      <c r="A12" s="8" t="s">
        <v>87</v>
      </c>
      <c r="B12" s="16">
        <v>0.85799999999999998</v>
      </c>
      <c r="C12" s="16">
        <v>0.86299999999999999</v>
      </c>
      <c r="D12" s="11">
        <v>1.42</v>
      </c>
      <c r="E12" s="11">
        <v>1.377</v>
      </c>
      <c r="F12" s="16">
        <v>0.89500000000000002</v>
      </c>
      <c r="G12" s="16">
        <v>0.88600000000000001</v>
      </c>
      <c r="H12" s="21">
        <v>1.901</v>
      </c>
      <c r="I12" s="21">
        <v>1.85</v>
      </c>
      <c r="J12" s="13">
        <v>1.056</v>
      </c>
      <c r="K12" s="13">
        <v>1.0429999999999999</v>
      </c>
      <c r="L12" s="11">
        <v>1.4119999999999999</v>
      </c>
      <c r="M12" s="11">
        <v>1.411</v>
      </c>
    </row>
    <row r="13" spans="1:13" x14ac:dyDescent="0.2">
      <c r="A13" s="8" t="s">
        <v>88</v>
      </c>
      <c r="B13" s="9">
        <v>1.1739999999999999</v>
      </c>
      <c r="C13" s="9">
        <v>1.177</v>
      </c>
      <c r="D13" s="9">
        <v>1.1459999999999999</v>
      </c>
      <c r="E13" s="9">
        <v>1.109</v>
      </c>
      <c r="F13" s="9">
        <v>1.0780000000000001</v>
      </c>
      <c r="G13" s="13">
        <v>1.044</v>
      </c>
      <c r="H13" s="16">
        <v>0.83599999999999997</v>
      </c>
      <c r="I13" s="16">
        <v>0.83399999999999996</v>
      </c>
      <c r="J13" s="16">
        <v>0.90400000000000003</v>
      </c>
      <c r="K13" s="16">
        <v>0.89200000000000002</v>
      </c>
      <c r="L13" s="17">
        <v>0.75700000000000001</v>
      </c>
      <c r="M13" s="17">
        <v>0.752</v>
      </c>
    </row>
    <row r="14" spans="1:13" x14ac:dyDescent="0.2">
      <c r="A14" s="8" t="s">
        <v>89</v>
      </c>
      <c r="B14" s="10">
        <v>1.3149999999999999</v>
      </c>
      <c r="C14" s="11">
        <v>1.397</v>
      </c>
      <c r="D14" s="16">
        <v>0.85399999999999998</v>
      </c>
      <c r="E14" s="16">
        <v>0.84799999999999998</v>
      </c>
      <c r="F14" s="9">
        <v>1.079</v>
      </c>
      <c r="G14" s="13">
        <v>1.0189999999999999</v>
      </c>
      <c r="H14" s="13">
        <v>1.0189999999999999</v>
      </c>
      <c r="I14" s="13">
        <v>1.0229999999999999</v>
      </c>
      <c r="J14" s="10">
        <v>1.2689999999999999</v>
      </c>
      <c r="K14" s="10">
        <v>1.236</v>
      </c>
      <c r="L14" s="19">
        <v>0.42099999999999999</v>
      </c>
      <c r="M14" s="19">
        <v>0.41799999999999998</v>
      </c>
    </row>
    <row r="15" spans="1:13" x14ac:dyDescent="0.2">
      <c r="A15" s="8" t="s">
        <v>90</v>
      </c>
      <c r="B15" s="9">
        <v>1.111</v>
      </c>
      <c r="C15" s="9">
        <v>1.1719999999999999</v>
      </c>
      <c r="D15" s="9">
        <v>1.103</v>
      </c>
      <c r="E15" s="9">
        <v>1.1220000000000001</v>
      </c>
      <c r="F15" s="13">
        <v>1.022</v>
      </c>
      <c r="G15" s="13">
        <v>1.02</v>
      </c>
      <c r="H15" s="10">
        <v>1.208</v>
      </c>
      <c r="I15" s="9">
        <v>1.1779999999999999</v>
      </c>
      <c r="J15" s="13">
        <v>0.94699999999999995</v>
      </c>
      <c r="K15" s="13">
        <v>0.93200000000000005</v>
      </c>
      <c r="L15" s="27">
        <v>0.249</v>
      </c>
      <c r="M15" s="27">
        <v>0.25</v>
      </c>
    </row>
    <row r="16" spans="1:13" x14ac:dyDescent="0.2">
      <c r="A16" s="8" t="s">
        <v>91</v>
      </c>
      <c r="B16" s="13">
        <v>1.0229999999999999</v>
      </c>
      <c r="C16" s="13">
        <v>1.0289999999999999</v>
      </c>
      <c r="D16" s="10">
        <v>1.2290000000000001</v>
      </c>
      <c r="E16" s="9">
        <v>1.2070000000000001</v>
      </c>
      <c r="F16" s="16">
        <v>0.90600000000000003</v>
      </c>
      <c r="G16" s="16">
        <v>0.875</v>
      </c>
      <c r="H16" s="13">
        <v>1.026</v>
      </c>
      <c r="I16" s="13">
        <v>1.0409999999999999</v>
      </c>
      <c r="J16" s="16">
        <v>0.88800000000000001</v>
      </c>
      <c r="K16" s="16">
        <v>0.871</v>
      </c>
      <c r="L16" s="20">
        <v>0.16500000000000001</v>
      </c>
      <c r="M16" s="20">
        <v>0.16400000000000001</v>
      </c>
    </row>
    <row r="17" spans="1:13" x14ac:dyDescent="0.2">
      <c r="A17" s="8" t="s">
        <v>92</v>
      </c>
      <c r="B17" s="10">
        <v>1.31</v>
      </c>
      <c r="C17" s="10">
        <v>1.268</v>
      </c>
      <c r="D17" s="13">
        <v>1.0029999999999999</v>
      </c>
      <c r="E17" s="13">
        <v>0.94199999999999995</v>
      </c>
      <c r="F17" s="16">
        <v>0.875</v>
      </c>
      <c r="G17" s="16">
        <v>0.81399999999999995</v>
      </c>
      <c r="H17" s="9">
        <v>1.1379999999999999</v>
      </c>
      <c r="I17" s="9">
        <v>1.1719999999999999</v>
      </c>
      <c r="J17" s="10">
        <v>1.224</v>
      </c>
      <c r="K17" s="10">
        <v>1.2270000000000001</v>
      </c>
      <c r="L17" s="20">
        <v>0.12</v>
      </c>
      <c r="M17" s="20">
        <v>0.126</v>
      </c>
    </row>
    <row r="18" spans="1:13" x14ac:dyDescent="0.2">
      <c r="A18" s="8" t="s">
        <v>93</v>
      </c>
      <c r="B18" s="16">
        <v>0.90100000000000002</v>
      </c>
      <c r="C18" s="16">
        <v>0.88900000000000001</v>
      </c>
      <c r="D18" s="9">
        <v>1.133</v>
      </c>
      <c r="E18" s="9">
        <v>1.0940000000000001</v>
      </c>
      <c r="F18" s="17">
        <v>0.78200000000000003</v>
      </c>
      <c r="G18" s="17">
        <v>0.77600000000000002</v>
      </c>
      <c r="H18" s="9">
        <v>1.087</v>
      </c>
      <c r="I18" s="9">
        <v>1.0820000000000001</v>
      </c>
      <c r="J18" s="16">
        <v>0.81499999999999995</v>
      </c>
      <c r="K18" s="16">
        <v>0.82799999999999996</v>
      </c>
      <c r="L18" s="20">
        <v>7.6999999999999999E-2</v>
      </c>
      <c r="M18" s="20">
        <v>7.5999999999999998E-2</v>
      </c>
    </row>
    <row r="19" spans="1:13" x14ac:dyDescent="0.2">
      <c r="A19" s="8" t="s">
        <v>94</v>
      </c>
      <c r="B19" s="9">
        <v>1.202</v>
      </c>
      <c r="C19" s="9">
        <v>1.1599999999999999</v>
      </c>
      <c r="D19" s="13">
        <v>0.96399999999999997</v>
      </c>
      <c r="E19" s="13">
        <v>0.99199999999999999</v>
      </c>
      <c r="F19" s="13">
        <v>0.95399999999999996</v>
      </c>
      <c r="G19" s="16">
        <v>0.92</v>
      </c>
      <c r="H19" s="9">
        <v>1.1910000000000001</v>
      </c>
      <c r="I19" s="9">
        <v>1.1919999999999999</v>
      </c>
      <c r="J19" s="9">
        <v>1.153</v>
      </c>
      <c r="K19" s="9">
        <v>1.1779999999999999</v>
      </c>
      <c r="L19" s="20">
        <v>7.4999999999999997E-2</v>
      </c>
      <c r="M19" s="20">
        <v>7.3999999999999996E-2</v>
      </c>
    </row>
    <row r="20" spans="1:13" ht="17" thickBot="1" x14ac:dyDescent="0.25"/>
    <row r="21" spans="1:13" ht="17" thickBot="1" x14ac:dyDescent="0.25">
      <c r="A21" s="41" t="s">
        <v>121</v>
      </c>
      <c r="B21" s="42">
        <v>1</v>
      </c>
      <c r="C21" s="42">
        <v>2</v>
      </c>
      <c r="D21" s="42">
        <v>3</v>
      </c>
      <c r="E21" s="42">
        <v>4</v>
      </c>
      <c r="F21" s="42">
        <v>5</v>
      </c>
      <c r="G21" s="42">
        <v>6</v>
      </c>
      <c r="H21" s="42">
        <v>7</v>
      </c>
      <c r="I21" s="42">
        <v>8</v>
      </c>
      <c r="J21" s="42">
        <v>9</v>
      </c>
      <c r="K21" s="42">
        <v>10</v>
      </c>
      <c r="L21" s="42">
        <v>11</v>
      </c>
      <c r="M21" s="43">
        <v>12</v>
      </c>
    </row>
    <row r="22" spans="1:13" ht="17" thickBot="1" x14ac:dyDescent="0.25">
      <c r="A22" s="44" t="s">
        <v>87</v>
      </c>
      <c r="B22" s="45">
        <v>1</v>
      </c>
      <c r="C22" s="46">
        <f>(AVERAGE(B2:C2)-$M$29)/$M$28</f>
        <v>31.712399555155539</v>
      </c>
      <c r="D22" s="47">
        <v>17</v>
      </c>
      <c r="E22" s="46">
        <f>(AVERAGE(D2:E2)-$M$29)/$M$28</f>
        <v>52.834769150649443</v>
      </c>
      <c r="F22" s="47">
        <v>33</v>
      </c>
      <c r="G22" s="46">
        <f>(AVERAGE(F2:G2)-$M$29)/$M$28</f>
        <v>31.610751963261922</v>
      </c>
      <c r="H22" s="47">
        <v>49</v>
      </c>
      <c r="I22" s="46">
        <f>(AVERAGE(H2:I2)-$M$29)/$M$28</f>
        <v>73.814832117492244</v>
      </c>
      <c r="J22" s="47">
        <v>65</v>
      </c>
      <c r="K22" s="46">
        <f>(AVERAGE(J2:K2)-$M$29)/$M$28</f>
        <v>37.282687590925825</v>
      </c>
      <c r="L22" s="47">
        <v>50</v>
      </c>
      <c r="M22" s="46">
        <f>AVERAGE(L2:M2)</f>
        <v>1.415</v>
      </c>
    </row>
    <row r="23" spans="1:13" ht="17" thickBot="1" x14ac:dyDescent="0.25">
      <c r="A23" s="44" t="s">
        <v>88</v>
      </c>
      <c r="B23" s="48">
        <v>2</v>
      </c>
      <c r="C23" s="46">
        <f t="shared" ref="C23:E29" si="0">(AVERAGE(B3:C3)-$M$29)/$M$28</f>
        <v>43.808462990496139</v>
      </c>
      <c r="D23" s="49">
        <v>18</v>
      </c>
      <c r="E23" s="46">
        <f t="shared" si="0"/>
        <v>42.852975626696114</v>
      </c>
      <c r="F23" s="49">
        <v>34</v>
      </c>
      <c r="G23" s="46">
        <f t="shared" ref="G23" si="1">(AVERAGE(F3:G3)-$M$29)/$M$28</f>
        <v>38.888719542844996</v>
      </c>
      <c r="H23" s="49">
        <v>50</v>
      </c>
      <c r="I23" s="46">
        <f t="shared" ref="I23" si="2">(AVERAGE(H3:I3)-$M$29)/$M$28</f>
        <v>28.988244092406568</v>
      </c>
      <c r="J23" s="49">
        <v>66</v>
      </c>
      <c r="K23" s="46">
        <f t="shared" ref="K23" si="3">(AVERAGE(J3:K3)-$M$29)/$M$28</f>
        <v>31.346468224338516</v>
      </c>
      <c r="L23" s="49">
        <v>25</v>
      </c>
      <c r="M23" s="46">
        <f t="shared" ref="M23:M27" si="4">AVERAGE(L3:M3)</f>
        <v>0.75649999999999995</v>
      </c>
    </row>
    <row r="24" spans="1:13" ht="17" thickBot="1" x14ac:dyDescent="0.25">
      <c r="A24" s="44" t="s">
        <v>89</v>
      </c>
      <c r="B24" s="48">
        <v>3</v>
      </c>
      <c r="C24" s="46">
        <f t="shared" si="0"/>
        <v>51.269396235487704</v>
      </c>
      <c r="D24" s="49">
        <v>19</v>
      </c>
      <c r="E24" s="46">
        <f t="shared" si="0"/>
        <v>30.980536893521496</v>
      </c>
      <c r="F24" s="49">
        <v>35</v>
      </c>
      <c r="G24" s="46">
        <f t="shared" ref="G24" si="5">(AVERAGE(F4:G4)-$M$29)/$M$28</f>
        <v>37.607959884985405</v>
      </c>
      <c r="H24" s="49">
        <v>51</v>
      </c>
      <c r="I24" s="46">
        <f t="shared" ref="I24" si="6">(AVERAGE(H4:I4)-$M$29)/$M$28</f>
        <v>36.652472521185395</v>
      </c>
      <c r="J24" s="49">
        <v>67</v>
      </c>
      <c r="K24" s="46">
        <f t="shared" ref="K24" si="7">(AVERAGE(J4:K4)-$M$29)/$M$28</f>
        <v>46.390311824594036</v>
      </c>
      <c r="L24" s="49">
        <v>12.5</v>
      </c>
      <c r="M24" s="46">
        <f t="shared" si="4"/>
        <v>0.42049999999999998</v>
      </c>
    </row>
    <row r="25" spans="1:13" ht="17" thickBot="1" x14ac:dyDescent="0.25">
      <c r="A25" s="44" t="s">
        <v>90</v>
      </c>
      <c r="B25" s="48">
        <v>4</v>
      </c>
      <c r="C25" s="46">
        <f t="shared" si="0"/>
        <v>40.535410531521613</v>
      </c>
      <c r="D25" s="49">
        <v>20</v>
      </c>
      <c r="E25" s="46">
        <f t="shared" si="0"/>
        <v>40.616728605036506</v>
      </c>
      <c r="F25" s="49">
        <v>36</v>
      </c>
      <c r="G25" s="46">
        <f t="shared" ref="G25" si="8">(AVERAGE(F5:G5)-$M$29)/$M$28</f>
        <v>35.961268896308795</v>
      </c>
      <c r="H25" s="49">
        <v>52</v>
      </c>
      <c r="I25" s="46">
        <f t="shared" ref="I25" si="9">(AVERAGE(H5:I5)-$M$29)/$M$28</f>
        <v>42.751328034802498</v>
      </c>
      <c r="J25" s="49">
        <v>68</v>
      </c>
      <c r="K25" s="46">
        <f t="shared" ref="K25" si="10">(AVERAGE(J5:K5)-$M$29)/$M$28</f>
        <v>32.444262216789589</v>
      </c>
      <c r="L25" s="49">
        <v>0.06</v>
      </c>
      <c r="M25" s="46">
        <f t="shared" si="4"/>
        <v>0.2495</v>
      </c>
    </row>
    <row r="26" spans="1:13" ht="17" thickBot="1" x14ac:dyDescent="0.25">
      <c r="A26" s="44" t="s">
        <v>91</v>
      </c>
      <c r="B26" s="48">
        <v>5</v>
      </c>
      <c r="C26" s="46">
        <f t="shared" si="0"/>
        <v>37.120051443896031</v>
      </c>
      <c r="D26" s="49">
        <v>21</v>
      </c>
      <c r="E26" s="46">
        <f t="shared" si="0"/>
        <v>44.174394321313159</v>
      </c>
      <c r="F26" s="49">
        <v>37</v>
      </c>
      <c r="G26" s="46">
        <f t="shared" ref="G26" si="11">(AVERAGE(F6:G6)-$M$29)/$M$28</f>
        <v>31.326138705959796</v>
      </c>
      <c r="H26" s="49">
        <v>53</v>
      </c>
      <c r="I26" s="46">
        <f t="shared" ref="I26" si="12">(AVERAGE(H6:I6)-$M$29)/$M$28</f>
        <v>36.876097223351358</v>
      </c>
      <c r="J26" s="49">
        <v>69</v>
      </c>
      <c r="K26" s="46">
        <f t="shared" ref="K26" si="13">(AVERAGE(J6:K6)-$M$29)/$M$28</f>
        <v>30.126697121615095</v>
      </c>
      <c r="L26" s="49">
        <v>0.03</v>
      </c>
      <c r="M26" s="46">
        <f t="shared" si="4"/>
        <v>0.16450000000000001</v>
      </c>
    </row>
    <row r="27" spans="1:13" ht="17" thickBot="1" x14ac:dyDescent="0.25">
      <c r="A27" s="44" t="s">
        <v>92</v>
      </c>
      <c r="B27" s="48">
        <v>6</v>
      </c>
      <c r="C27" s="46">
        <f t="shared" si="0"/>
        <v>48.870513066798324</v>
      </c>
      <c r="D27" s="49">
        <v>22</v>
      </c>
      <c r="E27" s="46">
        <f t="shared" si="0"/>
        <v>36.510165892534324</v>
      </c>
      <c r="F27" s="49">
        <v>38</v>
      </c>
      <c r="G27" s="46">
        <f t="shared" ref="G27" si="14">(AVERAGE(F7:G7)-$M$29)/$M$28</f>
        <v>29.842083864312968</v>
      </c>
      <c r="H27" s="49">
        <v>54</v>
      </c>
      <c r="I27" s="46">
        <f t="shared" ref="I27" si="15">(AVERAGE(H7:I7)-$M$29)/$M$28</f>
        <v>41.20628463801949</v>
      </c>
      <c r="J27" s="49">
        <v>70</v>
      </c>
      <c r="K27" s="46">
        <f t="shared" ref="K27" si="16">(AVERAGE(J7:K7)-$M$29)/$M$28</f>
        <v>44.967245538083375</v>
      </c>
      <c r="L27" s="49">
        <v>0</v>
      </c>
      <c r="M27" s="46">
        <f t="shared" si="4"/>
        <v>0.1235</v>
      </c>
    </row>
    <row r="28" spans="1:13" ht="17" thickBot="1" x14ac:dyDescent="0.25">
      <c r="A28" s="44" t="s">
        <v>93</v>
      </c>
      <c r="B28" s="48">
        <v>7</v>
      </c>
      <c r="C28" s="46">
        <f t="shared" si="0"/>
        <v>30.756912191355532</v>
      </c>
      <c r="D28" s="49">
        <v>23</v>
      </c>
      <c r="E28" s="46">
        <f t="shared" si="0"/>
        <v>40.108490645568416</v>
      </c>
      <c r="F28" s="49">
        <v>39</v>
      </c>
      <c r="G28" s="46">
        <f t="shared" ref="G28" si="17">(AVERAGE(F8:G8)-$M$29)/$M$28</f>
        <v>27.11792840156399</v>
      </c>
      <c r="H28" s="49">
        <v>55</v>
      </c>
      <c r="I28" s="46">
        <f t="shared" ref="I28" si="18">(AVERAGE(H8:I8)-$M$29)/$M$28</f>
        <v>38.360152064998182</v>
      </c>
      <c r="J28" s="49">
        <v>71</v>
      </c>
      <c r="K28" s="46">
        <f t="shared" ref="K28" si="19">(AVERAGE(J8:K8)-$M$29)/$M$28</f>
        <v>28.053086246985284</v>
      </c>
      <c r="L28" s="49" t="s">
        <v>119</v>
      </c>
      <c r="M28" s="50">
        <f>SLOPE(M22:M27,L22:L27)</f>
        <v>2.459477842442577E-2</v>
      </c>
    </row>
    <row r="29" spans="1:13" ht="17" thickBot="1" x14ac:dyDescent="0.25">
      <c r="A29" s="51" t="s">
        <v>94</v>
      </c>
      <c r="B29" s="52">
        <v>8</v>
      </c>
      <c r="C29" s="46">
        <f t="shared" si="0"/>
        <v>45.414494942415303</v>
      </c>
      <c r="D29" s="53">
        <v>24</v>
      </c>
      <c r="E29" s="46">
        <f t="shared" si="0"/>
        <v>35.514019491976867</v>
      </c>
      <c r="F29" s="53">
        <v>40</v>
      </c>
      <c r="G29" s="46">
        <f t="shared" ref="G29" si="20">(AVERAGE(F9:G9)-$M$29)/$M$28</f>
        <v>33.115136323287473</v>
      </c>
      <c r="H29" s="53">
        <v>56</v>
      </c>
      <c r="I29" s="46">
        <f t="shared" ref="I29" si="21">(AVERAGE(H9:I9)-$M$29)/$M$28</f>
        <v>44.641973244023795</v>
      </c>
      <c r="J29" s="53">
        <v>72</v>
      </c>
      <c r="K29" s="46">
        <f t="shared" ref="K29" si="22">(AVERAGE(J9:K9)-$M$29)/$M$28</f>
        <v>43.361213586164212</v>
      </c>
      <c r="L29" s="53" t="s">
        <v>120</v>
      </c>
      <c r="M29" s="54">
        <f>INTERCEPT(M22:M27,L22:L27)</f>
        <v>0.16254055963409109</v>
      </c>
    </row>
    <row r="30" spans="1:13" ht="17" thickBot="1" x14ac:dyDescent="0.25">
      <c r="B30" s="3"/>
      <c r="D30" s="3"/>
      <c r="F30" s="3"/>
      <c r="H30" s="3"/>
      <c r="J30" s="3"/>
      <c r="L30" s="3"/>
    </row>
    <row r="31" spans="1:13" ht="17" thickBot="1" x14ac:dyDescent="0.25">
      <c r="A31" s="41" t="s">
        <v>116</v>
      </c>
      <c r="B31" s="42">
        <v>1</v>
      </c>
      <c r="C31" s="42">
        <v>2</v>
      </c>
      <c r="D31" s="42">
        <v>3</v>
      </c>
      <c r="E31" s="42">
        <v>4</v>
      </c>
      <c r="F31" s="42">
        <v>5</v>
      </c>
      <c r="G31" s="42">
        <v>6</v>
      </c>
      <c r="H31" s="42">
        <v>7</v>
      </c>
      <c r="I31" s="42">
        <v>8</v>
      </c>
      <c r="J31" s="42">
        <v>9</v>
      </c>
      <c r="K31" s="42">
        <v>10</v>
      </c>
      <c r="L31" s="42">
        <v>11</v>
      </c>
      <c r="M31" s="43">
        <v>12</v>
      </c>
    </row>
    <row r="32" spans="1:13" ht="17" thickBot="1" x14ac:dyDescent="0.25">
      <c r="A32" s="44" t="s">
        <v>87</v>
      </c>
      <c r="B32" s="45">
        <v>1</v>
      </c>
      <c r="C32" s="46">
        <f>(AVERAGE(B12:C12)-$M$39)/$M$38</f>
        <v>28.463886476220779</v>
      </c>
      <c r="D32" s="47">
        <v>17</v>
      </c>
      <c r="E32" s="46">
        <f>(AVERAGE(D12:E12)-$M$39)/$M$38</f>
        <v>50.398709090893973</v>
      </c>
      <c r="F32" s="47">
        <v>33</v>
      </c>
      <c r="G32" s="46">
        <f>(AVERAGE(F12:G12)-$M$39)/$M$38</f>
        <v>29.687017848786201</v>
      </c>
      <c r="H32" s="47">
        <v>49</v>
      </c>
      <c r="I32" s="46">
        <f>(AVERAGE(H12:I12)-$M$39)/$M$38</f>
        <v>69.846497914684164</v>
      </c>
      <c r="J32" s="47">
        <v>65</v>
      </c>
      <c r="K32" s="46">
        <f>(AVERAGE(J12:K12)-$M$39)/$M$38</f>
        <v>36.169614123382928</v>
      </c>
      <c r="L32" s="47">
        <v>50</v>
      </c>
      <c r="M32" s="46">
        <f>AVERAGE(L12:M12)</f>
        <v>1.4115</v>
      </c>
    </row>
    <row r="33" spans="1:13" ht="17" thickBot="1" x14ac:dyDescent="0.25">
      <c r="A33" s="44" t="s">
        <v>88</v>
      </c>
      <c r="B33" s="48">
        <v>2</v>
      </c>
      <c r="C33" s="46">
        <f t="shared" ref="C33:E39" si="23">(AVERAGE(B13:C13)-$M$39)/$M$38</f>
        <v>41.306765888157692</v>
      </c>
      <c r="D33" s="49">
        <v>18</v>
      </c>
      <c r="E33" s="46">
        <f t="shared" si="23"/>
        <v>39.349755692053016</v>
      </c>
      <c r="F33" s="49">
        <v>34</v>
      </c>
      <c r="G33" s="46">
        <f t="shared" ref="G33" si="24">(AVERAGE(F13:G13)-$M$39)/$M$38</f>
        <v>36.638481149533</v>
      </c>
      <c r="H33" s="49">
        <v>50</v>
      </c>
      <c r="I33" s="46">
        <f t="shared" ref="I33" si="25">(AVERAGE(H13:I13)-$M$39)/$M$38</f>
        <v>27.424224809540171</v>
      </c>
      <c r="J33" s="49">
        <v>66</v>
      </c>
      <c r="K33" s="46">
        <f t="shared" ref="K33" si="26">(AVERAGE(J13:K13)-$M$39)/$M$38</f>
        <v>29.992800691927552</v>
      </c>
      <c r="L33" s="49">
        <v>25</v>
      </c>
      <c r="M33" s="46">
        <f t="shared" ref="M33:M37" si="27">AVERAGE(L13:M13)</f>
        <v>0.75449999999999995</v>
      </c>
    </row>
    <row r="34" spans="1:13" ht="17" thickBot="1" x14ac:dyDescent="0.25">
      <c r="A34" s="44" t="s">
        <v>89</v>
      </c>
      <c r="B34" s="48">
        <v>3</v>
      </c>
      <c r="C34" s="46">
        <f t="shared" si="23"/>
        <v>48.665939646426295</v>
      </c>
      <c r="D34" s="49">
        <v>19</v>
      </c>
      <c r="E34" s="46">
        <f t="shared" si="23"/>
        <v>28.07656154157506</v>
      </c>
      <c r="F34" s="49">
        <v>35</v>
      </c>
      <c r="G34" s="46">
        <f t="shared" ref="G34" si="28">(AVERAGE(F14:G14)-$M$39)/$M$38</f>
        <v>36.149228600506831</v>
      </c>
      <c r="H34" s="49">
        <v>51</v>
      </c>
      <c r="I34" s="46">
        <f t="shared" ref="I34" si="29">(AVERAGE(H14:I14)-$M$39)/$M$38</f>
        <v>35.007639319445772</v>
      </c>
      <c r="J34" s="49">
        <v>67</v>
      </c>
      <c r="K34" s="46">
        <f t="shared" ref="K34" si="30">(AVERAGE(J14:K14)-$M$39)/$M$38</f>
        <v>44.446136411075599</v>
      </c>
      <c r="L34" s="49">
        <v>12.5</v>
      </c>
      <c r="M34" s="46">
        <f t="shared" si="27"/>
        <v>0.41949999999999998</v>
      </c>
    </row>
    <row r="35" spans="1:13" ht="17" thickBot="1" x14ac:dyDescent="0.25">
      <c r="A35" s="44" t="s">
        <v>90</v>
      </c>
      <c r="B35" s="48">
        <v>4</v>
      </c>
      <c r="C35" s="46">
        <f t="shared" si="23"/>
        <v>39.920550332583545</v>
      </c>
      <c r="D35" s="49">
        <v>20</v>
      </c>
      <c r="E35" s="46">
        <f t="shared" si="23"/>
        <v>38.738190005770306</v>
      </c>
      <c r="F35" s="49">
        <v>36</v>
      </c>
      <c r="G35" s="46">
        <f t="shared" ref="G35" si="31">(AVERAGE(F15:G15)-$M$39)/$M$38</f>
        <v>35.007639319445772</v>
      </c>
      <c r="H35" s="49">
        <v>52</v>
      </c>
      <c r="I35" s="46">
        <f t="shared" ref="I35" si="32">(AVERAGE(H15:I15)-$M$39)/$M$38</f>
        <v>42.020259188820859</v>
      </c>
      <c r="J35" s="49">
        <v>68</v>
      </c>
      <c r="K35" s="46">
        <f t="shared" ref="K35" si="33">(AVERAGE(J15:K15)-$M$39)/$M$38</f>
        <v>31.68479909064305</v>
      </c>
      <c r="L35" s="49">
        <v>0.06</v>
      </c>
      <c r="M35" s="46">
        <f t="shared" si="27"/>
        <v>0.2495</v>
      </c>
    </row>
    <row r="36" spans="1:13" ht="17" thickBot="1" x14ac:dyDescent="0.25">
      <c r="A36" s="44" t="s">
        <v>91</v>
      </c>
      <c r="B36" s="48">
        <v>5</v>
      </c>
      <c r="C36" s="46">
        <f t="shared" si="23"/>
        <v>35.211494548206673</v>
      </c>
      <c r="D36" s="49">
        <v>21</v>
      </c>
      <c r="E36" s="46">
        <f t="shared" si="23"/>
        <v>43.03953533262537</v>
      </c>
      <c r="F36" s="49">
        <v>37</v>
      </c>
      <c r="G36" s="46">
        <f t="shared" ref="G36" si="34">(AVERAGE(F16:G16)-$M$39)/$M$38</f>
        <v>29.687017848786201</v>
      </c>
      <c r="H36" s="49">
        <v>53</v>
      </c>
      <c r="I36" s="46">
        <f t="shared" ref="I36" si="35">(AVERAGE(H16:I16)-$M$39)/$M$38</f>
        <v>35.517277391348038</v>
      </c>
      <c r="J36" s="49">
        <v>69</v>
      </c>
      <c r="K36" s="46">
        <f t="shared" ref="K36" si="36">(AVERAGE(J16:K16)-$M$39)/$M$38</f>
        <v>29.238536345512209</v>
      </c>
      <c r="L36" s="49">
        <v>0.03</v>
      </c>
      <c r="M36" s="46">
        <f t="shared" si="27"/>
        <v>0.16450000000000001</v>
      </c>
    </row>
    <row r="37" spans="1:13" ht="17" thickBot="1" x14ac:dyDescent="0.25">
      <c r="A37" s="44" t="s">
        <v>92</v>
      </c>
      <c r="B37" s="48">
        <v>6</v>
      </c>
      <c r="C37" s="46">
        <f t="shared" si="23"/>
        <v>45.934279581030204</v>
      </c>
      <c r="D37" s="49">
        <v>22</v>
      </c>
      <c r="E37" s="46">
        <f t="shared" si="23"/>
        <v>33.030243600465013</v>
      </c>
      <c r="F37" s="49">
        <v>38</v>
      </c>
      <c r="G37" s="46">
        <f t="shared" ref="G37" si="37">(AVERAGE(F17:G17)-$M$39)/$M$38</f>
        <v>27.811549744185889</v>
      </c>
      <c r="H37" s="49">
        <v>54</v>
      </c>
      <c r="I37" s="46">
        <f t="shared" ref="I37" si="38">(AVERAGE(H17:I17)-$M$39)/$M$38</f>
        <v>40.470959450237977</v>
      </c>
      <c r="J37" s="49">
        <v>70</v>
      </c>
      <c r="K37" s="46">
        <f t="shared" ref="K37" si="39">(AVERAGE(J17:K17)-$M$39)/$M$38</f>
        <v>43.345318175766721</v>
      </c>
      <c r="L37" s="49">
        <v>0</v>
      </c>
      <c r="M37" s="46">
        <f t="shared" si="27"/>
        <v>0.123</v>
      </c>
    </row>
    <row r="38" spans="1:13" ht="17" thickBot="1" x14ac:dyDescent="0.25">
      <c r="A38" s="44" t="s">
        <v>93</v>
      </c>
      <c r="B38" s="48">
        <v>7</v>
      </c>
      <c r="C38" s="46">
        <f t="shared" si="23"/>
        <v>29.870487554671012</v>
      </c>
      <c r="D38" s="49">
        <v>23</v>
      </c>
      <c r="E38" s="46">
        <f t="shared" si="23"/>
        <v>38.778961051522494</v>
      </c>
      <c r="F38" s="49">
        <v>39</v>
      </c>
      <c r="G38" s="46">
        <f t="shared" ref="G38" si="40">(AVERAGE(F18:G18)-$M$39)/$M$38</f>
        <v>25.141046247418053</v>
      </c>
      <c r="H38" s="49">
        <v>55</v>
      </c>
      <c r="I38" s="46">
        <f t="shared" ref="I38" si="41">(AVERAGE(H18:I18)-$M$39)/$M$38</f>
        <v>37.596600724709248</v>
      </c>
      <c r="J38" s="49">
        <v>71</v>
      </c>
      <c r="K38" s="46">
        <f t="shared" ref="K38" si="42">(AVERAGE(J18:K18)-$M$39)/$M$38</f>
        <v>26.873815691885728</v>
      </c>
      <c r="L38" s="49" t="s">
        <v>119</v>
      </c>
      <c r="M38" s="50">
        <f>SLOPE(M32:M37,L32:L37)</f>
        <v>2.4527209973428613E-2</v>
      </c>
    </row>
    <row r="39" spans="1:13" ht="17" thickBot="1" x14ac:dyDescent="0.25">
      <c r="A39" s="51" t="s">
        <v>94</v>
      </c>
      <c r="B39" s="52">
        <v>8</v>
      </c>
      <c r="C39" s="46">
        <f t="shared" si="23"/>
        <v>41.53100663979469</v>
      </c>
      <c r="D39" s="53">
        <v>24</v>
      </c>
      <c r="E39" s="46">
        <f t="shared" si="23"/>
        <v>33.254484352102004</v>
      </c>
      <c r="F39" s="53">
        <v>40</v>
      </c>
      <c r="G39" s="46">
        <f t="shared" ref="G39" si="43">(AVERAGE(F19:G19)-$M$39)/$M$38</f>
        <v>31.5828714762626</v>
      </c>
      <c r="H39" s="53">
        <v>56</v>
      </c>
      <c r="I39" s="46">
        <f t="shared" ref="I39" si="44">(AVERAGE(H19:I19)-$M$39)/$M$38</f>
        <v>41.959102620192581</v>
      </c>
      <c r="J39" s="53">
        <v>72</v>
      </c>
      <c r="K39" s="46">
        <f t="shared" ref="K39" si="45">(AVERAGE(J19:K19)-$M$39)/$M$38</f>
        <v>40.899055430635876</v>
      </c>
      <c r="L39" s="53" t="s">
        <v>120</v>
      </c>
      <c r="M39" s="54">
        <f>INTERCEPT(M32:M37,L32:L37)</f>
        <v>0.16236027973789791</v>
      </c>
    </row>
    <row r="40" spans="1:13" ht="17" thickBot="1" x14ac:dyDescent="0.25"/>
    <row r="41" spans="1:13" ht="17" thickBot="1" x14ac:dyDescent="0.25">
      <c r="A41" s="41" t="s">
        <v>101</v>
      </c>
      <c r="B41" s="42">
        <v>1</v>
      </c>
      <c r="C41" s="42">
        <v>2</v>
      </c>
      <c r="D41" s="42">
        <v>3</v>
      </c>
      <c r="E41" s="42">
        <v>4</v>
      </c>
      <c r="F41" s="42">
        <v>5</v>
      </c>
      <c r="G41" s="42">
        <v>6</v>
      </c>
      <c r="H41" s="42">
        <v>7</v>
      </c>
      <c r="I41" s="42">
        <v>8</v>
      </c>
      <c r="J41" s="42">
        <v>9</v>
      </c>
      <c r="K41" s="42">
        <v>10</v>
      </c>
      <c r="L41" s="42">
        <v>11</v>
      </c>
      <c r="M41" s="43">
        <v>12</v>
      </c>
    </row>
    <row r="42" spans="1:13" ht="17" thickBot="1" x14ac:dyDescent="0.25">
      <c r="A42" s="44" t="s">
        <v>87</v>
      </c>
      <c r="B42" s="45">
        <v>1</v>
      </c>
      <c r="C42" s="46">
        <f>(C22-C32)/8</f>
        <v>0.40606413486684501</v>
      </c>
      <c r="D42" s="47">
        <v>17</v>
      </c>
      <c r="E42" s="46">
        <f>(E22-E32)/8</f>
        <v>0.30450750746943367</v>
      </c>
      <c r="F42" s="47">
        <v>33</v>
      </c>
      <c r="G42" s="46">
        <f>(G22-G32)/8</f>
        <v>0.24046676430946512</v>
      </c>
      <c r="H42" s="47">
        <v>49</v>
      </c>
      <c r="I42" s="46">
        <f>(I22-I32)/8</f>
        <v>0.49604177535101002</v>
      </c>
      <c r="J42" s="47">
        <v>65</v>
      </c>
      <c r="K42" s="46">
        <f>(K22-K32)/8</f>
        <v>0.1391341834428621</v>
      </c>
      <c r="L42" s="47"/>
      <c r="M42" s="46"/>
    </row>
    <row r="43" spans="1:13" ht="17" thickBot="1" x14ac:dyDescent="0.25">
      <c r="A43" s="44" t="s">
        <v>88</v>
      </c>
      <c r="B43" s="48">
        <v>2</v>
      </c>
      <c r="C43" s="46">
        <f t="shared" ref="C43:E49" si="46">(C23-C33)/8</f>
        <v>0.31271213779230589</v>
      </c>
      <c r="D43" s="49">
        <v>18</v>
      </c>
      <c r="E43" s="46">
        <f t="shared" si="46"/>
        <v>0.43790249183038732</v>
      </c>
      <c r="F43" s="49">
        <v>34</v>
      </c>
      <c r="G43" s="46">
        <f t="shared" ref="G43" si="47">(G23-G33)/8</f>
        <v>0.28127979916399948</v>
      </c>
      <c r="H43" s="49">
        <v>50</v>
      </c>
      <c r="I43" s="46">
        <f t="shared" ref="I43" si="48">(I23-I33)/8</f>
        <v>0.19550241035829963</v>
      </c>
      <c r="J43" s="49">
        <v>66</v>
      </c>
      <c r="K43" s="46">
        <f t="shared" ref="K43" si="49">(K23-K33)/8</f>
        <v>0.16920844155137038</v>
      </c>
      <c r="L43" s="49"/>
      <c r="M43" s="46"/>
    </row>
    <row r="44" spans="1:13" ht="17" thickBot="1" x14ac:dyDescent="0.25">
      <c r="A44" s="44" t="s">
        <v>89</v>
      </c>
      <c r="B44" s="48">
        <v>3</v>
      </c>
      <c r="C44" s="46">
        <f t="shared" si="46"/>
        <v>0.32543207363267612</v>
      </c>
      <c r="D44" s="49">
        <v>19</v>
      </c>
      <c r="E44" s="46">
        <f t="shared" si="46"/>
        <v>0.36299691899330444</v>
      </c>
      <c r="F44" s="49">
        <v>35</v>
      </c>
      <c r="G44" s="46">
        <f t="shared" ref="G44" si="50">(G24-G34)/8</f>
        <v>0.18234141055982178</v>
      </c>
      <c r="H44" s="49">
        <v>51</v>
      </c>
      <c r="I44" s="46">
        <f t="shared" ref="I44" si="51">(I24-I34)/8</f>
        <v>0.20560415021745282</v>
      </c>
      <c r="J44" s="49">
        <v>67</v>
      </c>
      <c r="K44" s="46">
        <f t="shared" ref="K44" si="52">(K24-K34)/8</f>
        <v>0.2430219266898046</v>
      </c>
      <c r="L44" s="49"/>
      <c r="M44" s="46"/>
    </row>
    <row r="45" spans="1:13" ht="17" thickBot="1" x14ac:dyDescent="0.25">
      <c r="A45" s="44" t="s">
        <v>90</v>
      </c>
      <c r="B45" s="48">
        <v>4</v>
      </c>
      <c r="C45" s="46">
        <f t="shared" si="46"/>
        <v>7.6857524867258498E-2</v>
      </c>
      <c r="D45" s="49">
        <v>20</v>
      </c>
      <c r="E45" s="46">
        <f t="shared" si="46"/>
        <v>0.234817324908275</v>
      </c>
      <c r="F45" s="49">
        <v>36</v>
      </c>
      <c r="G45" s="46">
        <f t="shared" ref="G45" si="53">(G25-G35)/8</f>
        <v>0.11920369710787782</v>
      </c>
      <c r="H45" s="49">
        <v>52</v>
      </c>
      <c r="I45" s="46">
        <f t="shared" ref="I45" si="54">(I25-I35)/8</f>
        <v>9.1383605747704877E-2</v>
      </c>
      <c r="J45" s="49">
        <v>68</v>
      </c>
      <c r="K45" s="46">
        <f t="shared" ref="K45" si="55">(K25-K35)/8</f>
        <v>9.4932890768317346E-2</v>
      </c>
      <c r="L45" s="49"/>
      <c r="M45" s="46"/>
    </row>
    <row r="46" spans="1:13" ht="17" thickBot="1" x14ac:dyDescent="0.25">
      <c r="A46" s="44" t="s">
        <v>91</v>
      </c>
      <c r="B46" s="48">
        <v>5</v>
      </c>
      <c r="C46" s="46">
        <f t="shared" si="46"/>
        <v>0.23856961196116977</v>
      </c>
      <c r="D46" s="49">
        <v>21</v>
      </c>
      <c r="E46" s="46">
        <f t="shared" si="46"/>
        <v>0.14185737358597361</v>
      </c>
      <c r="F46" s="49">
        <v>37</v>
      </c>
      <c r="G46" s="46">
        <f t="shared" ref="G46" si="56">(G26-G36)/8</f>
        <v>0.20489010714669931</v>
      </c>
      <c r="H46" s="49">
        <v>53</v>
      </c>
      <c r="I46" s="46">
        <f t="shared" ref="I46" si="57">(I26-I36)/8</f>
        <v>0.169852479000415</v>
      </c>
      <c r="J46" s="49">
        <v>69</v>
      </c>
      <c r="K46" s="46">
        <f t="shared" ref="K46" si="58">(K26-K36)/8</f>
        <v>0.11102009701286075</v>
      </c>
      <c r="L46" s="49"/>
      <c r="M46" s="46"/>
    </row>
    <row r="47" spans="1:13" ht="17" thickBot="1" x14ac:dyDescent="0.25">
      <c r="A47" s="44" t="s">
        <v>92</v>
      </c>
      <c r="B47" s="48">
        <v>6</v>
      </c>
      <c r="C47" s="46">
        <f t="shared" si="46"/>
        <v>0.36702918572101506</v>
      </c>
      <c r="D47" s="49">
        <v>22</v>
      </c>
      <c r="E47" s="46">
        <f t="shared" si="46"/>
        <v>0.43499028650866389</v>
      </c>
      <c r="F47" s="49">
        <v>38</v>
      </c>
      <c r="G47" s="46">
        <f t="shared" ref="G47" si="59">(G27-G37)/8</f>
        <v>0.2538167650158849</v>
      </c>
      <c r="H47" s="49">
        <v>54</v>
      </c>
      <c r="I47" s="46">
        <f t="shared" ref="I47" si="60">(I27-I37)/8</f>
        <v>9.1915648472689071E-2</v>
      </c>
      <c r="J47" s="49">
        <v>70</v>
      </c>
      <c r="K47" s="46">
        <f t="shared" ref="K47" si="61">(K27-K37)/8</f>
        <v>0.20274092028958179</v>
      </c>
      <c r="L47" s="49"/>
      <c r="M47" s="46"/>
    </row>
    <row r="48" spans="1:13" ht="17" thickBot="1" x14ac:dyDescent="0.25">
      <c r="A48" s="44" t="s">
        <v>93</v>
      </c>
      <c r="B48" s="48">
        <v>7</v>
      </c>
      <c r="C48" s="46">
        <f t="shared" si="46"/>
        <v>0.11080307958556501</v>
      </c>
      <c r="D48" s="49">
        <v>23</v>
      </c>
      <c r="E48" s="46">
        <f t="shared" si="46"/>
        <v>0.16619119925574033</v>
      </c>
      <c r="F48" s="49">
        <v>39</v>
      </c>
      <c r="G48" s="46">
        <f t="shared" ref="G48" si="62">(G28-G38)/8</f>
        <v>0.24711026926824209</v>
      </c>
      <c r="H48" s="49">
        <v>55</v>
      </c>
      <c r="I48" s="46">
        <f t="shared" ref="I48" si="63">(I28-I38)/8</f>
        <v>9.5443917536116807E-2</v>
      </c>
      <c r="J48" s="49">
        <v>71</v>
      </c>
      <c r="K48" s="46">
        <f t="shared" ref="K48" si="64">(K28-K38)/8</f>
        <v>0.14740881938744455</v>
      </c>
      <c r="L48" s="49"/>
      <c r="M48" s="50"/>
    </row>
    <row r="49" spans="1:13" ht="17" thickBot="1" x14ac:dyDescent="0.25">
      <c r="A49" s="51" t="s">
        <v>94</v>
      </c>
      <c r="B49" s="52">
        <v>8</v>
      </c>
      <c r="C49" s="46">
        <f t="shared" si="46"/>
        <v>0.48543603782757661</v>
      </c>
      <c r="D49" s="53">
        <v>24</v>
      </c>
      <c r="E49" s="46">
        <f t="shared" si="46"/>
        <v>0.28244189248435791</v>
      </c>
      <c r="F49" s="53">
        <v>40</v>
      </c>
      <c r="G49" s="46">
        <f t="shared" ref="G49" si="65">(G29-G39)/8</f>
        <v>0.19153310587810912</v>
      </c>
      <c r="H49" s="53">
        <v>56</v>
      </c>
      <c r="I49" s="46">
        <f t="shared" ref="I49" si="66">(I29-I39)/8</f>
        <v>0.33535882797890171</v>
      </c>
      <c r="J49" s="53">
        <v>72</v>
      </c>
      <c r="K49" s="46">
        <f t="shared" ref="K49" si="67">(K29-K39)/8</f>
        <v>0.30776976944104195</v>
      </c>
      <c r="L49" s="53"/>
      <c r="M49" s="54"/>
    </row>
    <row r="53" spans="1:13" ht="34" x14ac:dyDescent="0.2">
      <c r="A53" s="7" t="s">
        <v>122</v>
      </c>
      <c r="B53" s="8">
        <v>1</v>
      </c>
      <c r="C53" s="8">
        <v>2</v>
      </c>
      <c r="D53" s="8">
        <v>3</v>
      </c>
      <c r="E53" s="8">
        <v>4</v>
      </c>
      <c r="F53" s="8">
        <v>5</v>
      </c>
      <c r="G53" s="8">
        <v>6</v>
      </c>
      <c r="H53" s="8">
        <v>7</v>
      </c>
      <c r="I53" s="8">
        <v>8</v>
      </c>
      <c r="J53" s="8">
        <v>9</v>
      </c>
      <c r="K53" s="8">
        <v>10</v>
      </c>
      <c r="L53" s="8">
        <v>11</v>
      </c>
      <c r="M53" s="8">
        <v>12</v>
      </c>
    </row>
    <row r="54" spans="1:13" x14ac:dyDescent="0.2">
      <c r="A54" s="8" t="s">
        <v>87</v>
      </c>
      <c r="B54" s="15">
        <v>1.335</v>
      </c>
      <c r="C54" s="15">
        <v>1.2869999999999999</v>
      </c>
      <c r="D54" s="11">
        <v>1.1619999999999999</v>
      </c>
      <c r="E54" s="10">
        <v>1.077</v>
      </c>
      <c r="F54" s="13">
        <v>0.871</v>
      </c>
      <c r="G54" s="13">
        <v>0.88900000000000001</v>
      </c>
      <c r="H54" s="9">
        <v>1.006</v>
      </c>
      <c r="I54" s="10">
        <v>1.06</v>
      </c>
      <c r="J54" s="10">
        <v>1.08</v>
      </c>
      <c r="K54" s="10">
        <v>1.0820000000000001</v>
      </c>
      <c r="L54" s="12">
        <v>1.6020000000000001</v>
      </c>
      <c r="M54" s="14">
        <v>1.419</v>
      </c>
    </row>
    <row r="55" spans="1:13" x14ac:dyDescent="0.2">
      <c r="A55" s="8" t="s">
        <v>88</v>
      </c>
      <c r="B55" s="11">
        <v>1.163</v>
      </c>
      <c r="C55" s="10">
        <v>1.06</v>
      </c>
      <c r="D55" s="15">
        <v>1.2609999999999999</v>
      </c>
      <c r="E55" s="11">
        <v>1.171</v>
      </c>
      <c r="F55" s="15">
        <v>1.3340000000000001</v>
      </c>
      <c r="G55" s="14">
        <v>1.3759999999999999</v>
      </c>
      <c r="H55" s="21">
        <v>1.5649999999999999</v>
      </c>
      <c r="I55" s="21">
        <v>1.556</v>
      </c>
      <c r="J55" s="14">
        <v>1.4259999999999999</v>
      </c>
      <c r="K55" s="14">
        <v>1.4570000000000001</v>
      </c>
      <c r="L55" s="16">
        <v>0.74</v>
      </c>
      <c r="M55" s="16">
        <v>0.75</v>
      </c>
    </row>
    <row r="56" spans="1:13" x14ac:dyDescent="0.2">
      <c r="A56" s="8" t="s">
        <v>89</v>
      </c>
      <c r="B56" s="9">
        <v>0.91</v>
      </c>
      <c r="C56" s="9">
        <v>0.91100000000000003</v>
      </c>
      <c r="D56" s="11">
        <v>1.1819999999999999</v>
      </c>
      <c r="E56" s="11">
        <v>1.1539999999999999</v>
      </c>
      <c r="F56" s="9">
        <v>0.97199999999999998</v>
      </c>
      <c r="G56" s="9">
        <v>0.98299999999999998</v>
      </c>
      <c r="H56" s="9">
        <v>1.006</v>
      </c>
      <c r="I56" s="10">
        <v>1.0569999999999999</v>
      </c>
      <c r="J56" s="10">
        <v>1.0820000000000001</v>
      </c>
      <c r="K56" s="10">
        <v>1.0249999999999999</v>
      </c>
      <c r="L56" s="19">
        <v>0.42099999999999999</v>
      </c>
      <c r="M56" s="19">
        <v>0.41699999999999998</v>
      </c>
    </row>
    <row r="57" spans="1:13" x14ac:dyDescent="0.2">
      <c r="A57" s="8" t="s">
        <v>90</v>
      </c>
      <c r="B57" s="10">
        <v>1.046</v>
      </c>
      <c r="C57" s="10">
        <v>1.0569999999999999</v>
      </c>
      <c r="D57" s="12">
        <v>1.643</v>
      </c>
      <c r="E57" s="12">
        <v>1.655</v>
      </c>
      <c r="F57" s="15">
        <v>1.351</v>
      </c>
      <c r="G57" s="14">
        <v>1.4430000000000001</v>
      </c>
      <c r="H57" s="11">
        <v>1.135</v>
      </c>
      <c r="I57" s="11">
        <v>1.1519999999999999</v>
      </c>
      <c r="J57" s="12">
        <v>1.712</v>
      </c>
      <c r="K57" s="12">
        <v>1.659</v>
      </c>
      <c r="L57" s="27">
        <v>0.248</v>
      </c>
      <c r="M57" s="27">
        <v>0.249</v>
      </c>
    </row>
    <row r="58" spans="1:13" x14ac:dyDescent="0.2">
      <c r="A58" s="8" t="s">
        <v>91</v>
      </c>
      <c r="B58" s="11">
        <v>1.208</v>
      </c>
      <c r="C58" s="11">
        <v>1.2270000000000001</v>
      </c>
      <c r="D58" s="12">
        <v>1.629</v>
      </c>
      <c r="E58" s="21">
        <v>1.554</v>
      </c>
      <c r="F58" s="13">
        <v>0.82399999999999995</v>
      </c>
      <c r="G58" s="13">
        <v>0.83</v>
      </c>
      <c r="H58" s="10">
        <v>1.095</v>
      </c>
      <c r="I58" s="10">
        <v>1.1279999999999999</v>
      </c>
      <c r="J58" s="9">
        <v>0.93600000000000005</v>
      </c>
      <c r="K58" s="9">
        <v>0.91</v>
      </c>
      <c r="L58" s="20">
        <v>0.16400000000000001</v>
      </c>
      <c r="M58" s="20">
        <v>0.16200000000000001</v>
      </c>
    </row>
    <row r="59" spans="1:13" x14ac:dyDescent="0.2">
      <c r="A59" s="8" t="s">
        <v>92</v>
      </c>
      <c r="B59" s="9">
        <v>0.98699999999999999</v>
      </c>
      <c r="C59" s="9">
        <v>0.98399999999999999</v>
      </c>
      <c r="D59" s="9">
        <v>0.96099999999999997</v>
      </c>
      <c r="E59" s="9">
        <v>0.92400000000000004</v>
      </c>
      <c r="F59" s="9">
        <v>0.93</v>
      </c>
      <c r="G59" s="9">
        <v>0.89800000000000002</v>
      </c>
      <c r="H59" s="15">
        <v>1.3080000000000001</v>
      </c>
      <c r="I59" s="15">
        <v>1.33</v>
      </c>
      <c r="J59" s="21">
        <v>1.5409999999999999</v>
      </c>
      <c r="K59" s="14">
        <v>1.478</v>
      </c>
      <c r="L59" s="20">
        <v>0.121</v>
      </c>
      <c r="M59" s="20">
        <v>0.124</v>
      </c>
    </row>
    <row r="60" spans="1:13" x14ac:dyDescent="0.2">
      <c r="A60" s="8" t="s">
        <v>93</v>
      </c>
      <c r="B60" s="9">
        <v>0.92800000000000005</v>
      </c>
      <c r="C60" s="9">
        <v>0.91800000000000004</v>
      </c>
      <c r="D60" s="11">
        <v>1.151</v>
      </c>
      <c r="E60" s="10">
        <v>1.1180000000000001</v>
      </c>
      <c r="F60" s="11">
        <v>1.1890000000000001</v>
      </c>
      <c r="G60" s="10">
        <v>1.105</v>
      </c>
      <c r="H60" s="10">
        <v>1.04</v>
      </c>
      <c r="I60" s="10">
        <v>1.0529999999999999</v>
      </c>
      <c r="J60" s="13">
        <v>0.85299999999999998</v>
      </c>
      <c r="K60" s="13">
        <v>0.84</v>
      </c>
      <c r="L60" s="20">
        <v>7.6999999999999999E-2</v>
      </c>
      <c r="M60" s="20">
        <v>7.5999999999999998E-2</v>
      </c>
    </row>
    <row r="61" spans="1:13" x14ac:dyDescent="0.2">
      <c r="A61" s="8" t="s">
        <v>94</v>
      </c>
      <c r="B61" s="11">
        <v>1.1639999999999999</v>
      </c>
      <c r="C61" s="10">
        <v>1.1220000000000001</v>
      </c>
      <c r="D61" s="9">
        <v>0.93600000000000005</v>
      </c>
      <c r="E61" s="9">
        <v>0.90300000000000002</v>
      </c>
      <c r="F61" s="9">
        <v>0.89700000000000002</v>
      </c>
      <c r="G61" s="9">
        <v>1.0029999999999999</v>
      </c>
      <c r="H61" s="11">
        <v>1.1870000000000001</v>
      </c>
      <c r="I61" s="11">
        <v>1.1850000000000001</v>
      </c>
      <c r="J61" s="10">
        <v>1.0409999999999999</v>
      </c>
      <c r="K61" s="10">
        <v>1.03</v>
      </c>
      <c r="L61" s="20">
        <v>7.5999999999999998E-2</v>
      </c>
      <c r="M61" s="20">
        <v>7.4999999999999997E-2</v>
      </c>
    </row>
    <row r="63" spans="1:13" ht="34" x14ac:dyDescent="0.2">
      <c r="A63" s="7" t="s">
        <v>115</v>
      </c>
      <c r="B63" s="8">
        <v>1</v>
      </c>
      <c r="C63" s="8">
        <v>2</v>
      </c>
      <c r="D63" s="8">
        <v>3</v>
      </c>
      <c r="E63" s="8">
        <v>4</v>
      </c>
      <c r="F63" s="8">
        <v>5</v>
      </c>
      <c r="G63" s="8">
        <v>6</v>
      </c>
      <c r="H63" s="8">
        <v>7</v>
      </c>
      <c r="I63" s="8">
        <v>8</v>
      </c>
      <c r="J63" s="8">
        <v>9</v>
      </c>
      <c r="K63" s="8">
        <v>10</v>
      </c>
      <c r="L63" s="8">
        <v>11</v>
      </c>
      <c r="M63" s="8">
        <v>12</v>
      </c>
    </row>
    <row r="64" spans="1:13" x14ac:dyDescent="0.2">
      <c r="A64" s="8" t="s">
        <v>87</v>
      </c>
      <c r="B64" s="15">
        <v>1.268</v>
      </c>
      <c r="C64" s="11">
        <v>1.23</v>
      </c>
      <c r="D64" s="9">
        <v>0.999</v>
      </c>
      <c r="E64" s="9">
        <v>0.95299999999999996</v>
      </c>
      <c r="F64" s="13">
        <v>0.83599999999999997</v>
      </c>
      <c r="G64" s="13">
        <v>0.84799999999999998</v>
      </c>
      <c r="H64" s="9">
        <v>0.96899999999999997</v>
      </c>
      <c r="I64" s="9">
        <v>1.0069999999999999</v>
      </c>
      <c r="J64" s="10">
        <v>1.0309999999999999</v>
      </c>
      <c r="K64" s="10">
        <v>1.0169999999999999</v>
      </c>
      <c r="L64" s="12">
        <v>1.601</v>
      </c>
      <c r="M64" s="14">
        <v>1.417</v>
      </c>
    </row>
    <row r="65" spans="1:13" x14ac:dyDescent="0.2">
      <c r="A65" s="8" t="s">
        <v>88</v>
      </c>
      <c r="B65" s="10">
        <v>1.121</v>
      </c>
      <c r="C65" s="10">
        <v>1.0269999999999999</v>
      </c>
      <c r="D65" s="11">
        <v>1.179</v>
      </c>
      <c r="E65" s="10">
        <v>1.1180000000000001</v>
      </c>
      <c r="F65" s="15">
        <v>1.2789999999999999</v>
      </c>
      <c r="G65" s="15">
        <v>1.319</v>
      </c>
      <c r="H65" s="21">
        <v>1.5229999999999999</v>
      </c>
      <c r="I65" s="21">
        <v>1.534</v>
      </c>
      <c r="J65" s="14">
        <v>1.377</v>
      </c>
      <c r="K65" s="14">
        <v>1.395</v>
      </c>
      <c r="L65" s="16">
        <v>0.73799999999999999</v>
      </c>
      <c r="M65" s="16">
        <v>0.749</v>
      </c>
    </row>
    <row r="66" spans="1:13" x14ac:dyDescent="0.2">
      <c r="A66" s="8" t="s">
        <v>89</v>
      </c>
      <c r="B66" s="13">
        <v>0.83699999999999997</v>
      </c>
      <c r="C66" s="13">
        <v>0.84899999999999998</v>
      </c>
      <c r="D66" s="10">
        <v>1.1279999999999999</v>
      </c>
      <c r="E66" s="10">
        <v>1.115</v>
      </c>
      <c r="F66" s="9">
        <v>0.94599999999999995</v>
      </c>
      <c r="G66" s="9">
        <v>0.94699999999999995</v>
      </c>
      <c r="H66" s="9">
        <v>0.96599999999999997</v>
      </c>
      <c r="I66" s="10">
        <v>1.0149999999999999</v>
      </c>
      <c r="J66" s="10">
        <v>1.05</v>
      </c>
      <c r="K66" s="9">
        <v>0.99099999999999999</v>
      </c>
      <c r="L66" s="19">
        <v>0.42099999999999999</v>
      </c>
      <c r="M66" s="19">
        <v>0.41699999999999998</v>
      </c>
    </row>
    <row r="67" spans="1:13" x14ac:dyDescent="0.2">
      <c r="A67" s="8" t="s">
        <v>90</v>
      </c>
      <c r="B67" s="9">
        <v>0.98699999999999999</v>
      </c>
      <c r="C67" s="9">
        <v>0.98899999999999999</v>
      </c>
      <c r="D67" s="21">
        <v>1.595</v>
      </c>
      <c r="E67" s="21">
        <v>1.595</v>
      </c>
      <c r="F67" s="15">
        <v>1.3160000000000001</v>
      </c>
      <c r="G67" s="14">
        <v>1.417</v>
      </c>
      <c r="H67" s="10">
        <v>1.089</v>
      </c>
      <c r="I67" s="10">
        <v>1.097</v>
      </c>
      <c r="J67" s="12">
        <v>1.6950000000000001</v>
      </c>
      <c r="K67" s="12">
        <v>1.641</v>
      </c>
      <c r="L67" s="27">
        <v>0.248</v>
      </c>
      <c r="M67" s="27">
        <v>0.248</v>
      </c>
    </row>
    <row r="68" spans="1:13" x14ac:dyDescent="0.2">
      <c r="A68" s="8" t="s">
        <v>91</v>
      </c>
      <c r="B68" s="11">
        <v>1.161</v>
      </c>
      <c r="C68" s="11">
        <v>1.18</v>
      </c>
      <c r="D68" s="21">
        <v>1.532</v>
      </c>
      <c r="E68" s="14">
        <v>1.466</v>
      </c>
      <c r="F68" s="13">
        <v>0.8</v>
      </c>
      <c r="G68" s="13">
        <v>0.81299999999999994</v>
      </c>
      <c r="H68" s="10">
        <v>1.0469999999999999</v>
      </c>
      <c r="I68" s="10">
        <v>1.109</v>
      </c>
      <c r="J68" s="13">
        <v>0.86399999999999999</v>
      </c>
      <c r="K68" s="13">
        <v>0.83899999999999997</v>
      </c>
      <c r="L68" s="20">
        <v>0.16400000000000001</v>
      </c>
      <c r="M68" s="20">
        <v>0.16200000000000001</v>
      </c>
    </row>
    <row r="69" spans="1:13" x14ac:dyDescent="0.2">
      <c r="A69" s="8" t="s">
        <v>92</v>
      </c>
      <c r="B69" s="9">
        <v>0.93700000000000006</v>
      </c>
      <c r="C69" s="9">
        <v>0.92600000000000005</v>
      </c>
      <c r="D69" s="9">
        <v>0.94299999999999995</v>
      </c>
      <c r="E69" s="9">
        <v>0.90300000000000002</v>
      </c>
      <c r="F69" s="13">
        <v>0.86699999999999999</v>
      </c>
      <c r="G69" s="13">
        <v>0.86799999999999999</v>
      </c>
      <c r="H69" s="11">
        <v>1.226</v>
      </c>
      <c r="I69" s="15">
        <v>1.2629999999999999</v>
      </c>
      <c r="J69" s="14">
        <v>1.4610000000000001</v>
      </c>
      <c r="K69" s="14">
        <v>1.417</v>
      </c>
      <c r="L69" s="20">
        <v>0.121</v>
      </c>
      <c r="M69" s="20">
        <v>0.127</v>
      </c>
    </row>
    <row r="70" spans="1:13" x14ac:dyDescent="0.2">
      <c r="A70" s="8" t="s">
        <v>93</v>
      </c>
      <c r="B70" s="9">
        <v>0.89500000000000002</v>
      </c>
      <c r="C70" s="13">
        <v>0.88900000000000001</v>
      </c>
      <c r="D70" s="10">
        <v>1.0960000000000001</v>
      </c>
      <c r="E70" s="10">
        <v>1.0680000000000001</v>
      </c>
      <c r="F70" s="10">
        <v>1.101</v>
      </c>
      <c r="G70" s="10">
        <v>1.054</v>
      </c>
      <c r="H70" s="9">
        <v>0.97799999999999998</v>
      </c>
      <c r="I70" s="9">
        <v>0.99199999999999999</v>
      </c>
      <c r="J70" s="13">
        <v>0.83099999999999996</v>
      </c>
      <c r="K70" s="13">
        <v>0.82299999999999995</v>
      </c>
      <c r="L70" s="20">
        <v>7.6999999999999999E-2</v>
      </c>
      <c r="M70" s="20">
        <v>7.5999999999999998E-2</v>
      </c>
    </row>
    <row r="71" spans="1:13" x14ac:dyDescent="0.2">
      <c r="A71" s="8" t="s">
        <v>94</v>
      </c>
      <c r="B71" s="10">
        <v>1.0920000000000001</v>
      </c>
      <c r="C71" s="10">
        <v>1.0549999999999999</v>
      </c>
      <c r="D71" s="9">
        <v>0.90500000000000003</v>
      </c>
      <c r="E71" s="13">
        <v>0.87</v>
      </c>
      <c r="F71" s="13">
        <v>0.86499999999999999</v>
      </c>
      <c r="G71" s="9">
        <v>0.95599999999999996</v>
      </c>
      <c r="H71" s="11">
        <v>1.137</v>
      </c>
      <c r="I71" s="11">
        <v>1.1379999999999999</v>
      </c>
      <c r="J71" s="10">
        <v>1.0129999999999999</v>
      </c>
      <c r="K71" s="10">
        <v>1.0189999999999999</v>
      </c>
      <c r="L71" s="20">
        <v>7.4999999999999997E-2</v>
      </c>
      <c r="M71" s="20">
        <v>7.4999999999999997E-2</v>
      </c>
    </row>
    <row r="72" spans="1:13" ht="17" thickBot="1" x14ac:dyDescent="0.25"/>
    <row r="73" spans="1:13" ht="17" thickBot="1" x14ac:dyDescent="0.25">
      <c r="A73" s="55" t="s">
        <v>125</v>
      </c>
      <c r="B73" s="56">
        <v>1</v>
      </c>
      <c r="C73" s="56">
        <v>2</v>
      </c>
      <c r="D73" s="56">
        <v>3</v>
      </c>
      <c r="E73" s="56">
        <v>4</v>
      </c>
      <c r="F73" s="56">
        <v>5</v>
      </c>
      <c r="G73" s="56">
        <v>6</v>
      </c>
      <c r="H73" s="56">
        <v>7</v>
      </c>
      <c r="I73" s="56">
        <v>8</v>
      </c>
      <c r="J73" s="56">
        <v>9</v>
      </c>
      <c r="K73" s="56">
        <v>10</v>
      </c>
      <c r="L73" s="56">
        <v>11</v>
      </c>
      <c r="M73" s="57">
        <v>12</v>
      </c>
    </row>
    <row r="74" spans="1:13" ht="17" thickBot="1" x14ac:dyDescent="0.25">
      <c r="A74" s="58" t="s">
        <v>87</v>
      </c>
      <c r="B74" s="59">
        <v>9</v>
      </c>
      <c r="C74" s="60">
        <f>(AVERAGE(B54:C54)-$M$81)/$M$80</f>
        <v>44.169394958870917</v>
      </c>
      <c r="D74" s="61">
        <v>25</v>
      </c>
      <c r="E74" s="60">
        <f>(AVERAGE(D54:E54)-$M$81)/$M$80</f>
        <v>36.874247388770506</v>
      </c>
      <c r="F74" s="61">
        <v>41</v>
      </c>
      <c r="G74" s="60">
        <f>(AVERAGE(F54:G54)-$M$81)/$M$80</f>
        <v>27.750551080472601</v>
      </c>
      <c r="H74" s="61">
        <v>57</v>
      </c>
      <c r="I74" s="60">
        <f>(AVERAGE(H54:I54)-$M$81)/$M$80</f>
        <v>33.579050183477101</v>
      </c>
      <c r="J74" s="61">
        <v>73</v>
      </c>
      <c r="K74" s="60">
        <f>(AVERAGE(J54:K54)-$M$81)/$M$80</f>
        <v>35.407598921674598</v>
      </c>
      <c r="L74" s="61">
        <v>50</v>
      </c>
      <c r="M74" s="60">
        <f>AVERAGE(L54:M54)</f>
        <v>1.5105</v>
      </c>
    </row>
    <row r="75" spans="1:13" ht="17" thickBot="1" x14ac:dyDescent="0.25">
      <c r="A75" s="58" t="s">
        <v>88</v>
      </c>
      <c r="B75" s="62">
        <v>10</v>
      </c>
      <c r="C75" s="60">
        <f t="shared" ref="C75:E81" si="68">(AVERAGE(B55:C55)-$M$81)/$M$80</f>
        <v>36.569489265737587</v>
      </c>
      <c r="D75" s="63">
        <v>26</v>
      </c>
      <c r="E75" s="60">
        <f t="shared" si="68"/>
        <v>40.550392247855051</v>
      </c>
      <c r="F75" s="63">
        <v>42</v>
      </c>
      <c r="G75" s="60">
        <f t="shared" ref="G75" si="69">(AVERAGE(F55:G55)-$M$81)/$M$80</f>
        <v>45.845564635551959</v>
      </c>
      <c r="H75" s="63">
        <v>58</v>
      </c>
      <c r="I75" s="60">
        <f t="shared" ref="I75" si="70">(AVERAGE(H55:I55)-$M$81)/$M$80</f>
        <v>53.674038920959973</v>
      </c>
      <c r="J75" s="63">
        <v>74</v>
      </c>
      <c r="K75" s="60">
        <f t="shared" ref="K75" si="71">(AVERAGE(J55:K55)-$M$81)/$M$80</f>
        <v>49.140761840845357</v>
      </c>
      <c r="L75" s="63">
        <v>25</v>
      </c>
      <c r="M75" s="60">
        <f t="shared" ref="M75:M79" si="72">AVERAGE(L55:M55)</f>
        <v>0.745</v>
      </c>
    </row>
    <row r="76" spans="1:13" ht="17" thickBot="1" x14ac:dyDescent="0.25">
      <c r="A76" s="58" t="s">
        <v>89</v>
      </c>
      <c r="B76" s="62">
        <v>11</v>
      </c>
      <c r="C76" s="60">
        <f t="shared" si="68"/>
        <v>28.91244142453559</v>
      </c>
      <c r="D76" s="63">
        <v>27</v>
      </c>
      <c r="E76" s="60">
        <f t="shared" si="68"/>
        <v>38.721843509657553</v>
      </c>
      <c r="F76" s="63">
        <v>43</v>
      </c>
      <c r="G76" s="60">
        <f t="shared" ref="G76" si="73">(AVERAGE(F56:G56)-$M$81)/$M$80</f>
        <v>31.464790704936256</v>
      </c>
      <c r="H76" s="63">
        <v>59</v>
      </c>
      <c r="I76" s="60">
        <f t="shared" ref="I76" si="74">(AVERAGE(H56:I56)-$M$81)/$M$80</f>
        <v>33.52190803540843</v>
      </c>
      <c r="J76" s="63">
        <v>75</v>
      </c>
      <c r="K76" s="60">
        <f t="shared" ref="K76" si="75">(AVERAGE(J56:K56)-$M$81)/$M$80</f>
        <v>34.359992873748958</v>
      </c>
      <c r="L76" s="63">
        <v>12.5</v>
      </c>
      <c r="M76" s="60">
        <f t="shared" si="72"/>
        <v>0.41899999999999998</v>
      </c>
    </row>
    <row r="77" spans="1:13" ht="17" thickBot="1" x14ac:dyDescent="0.25">
      <c r="A77" s="58" t="s">
        <v>90</v>
      </c>
      <c r="B77" s="62">
        <v>12</v>
      </c>
      <c r="C77" s="60">
        <f t="shared" si="68"/>
        <v>34.283803342990716</v>
      </c>
      <c r="D77" s="63">
        <v>28</v>
      </c>
      <c r="E77" s="60">
        <f t="shared" si="68"/>
        <v>57.045425657011606</v>
      </c>
      <c r="F77" s="63">
        <v>44</v>
      </c>
      <c r="G77" s="60">
        <f t="shared" ref="G77" si="76">(AVERAGE(F57:G57)-$M$81)/$M$80</f>
        <v>47.445544781474766</v>
      </c>
      <c r="H77" s="63">
        <v>60</v>
      </c>
      <c r="I77" s="60">
        <f t="shared" ref="I77" si="77">(AVERAGE(H57:I57)-$M$81)/$M$80</f>
        <v>37.788521757869248</v>
      </c>
      <c r="J77" s="63">
        <v>76</v>
      </c>
      <c r="K77" s="60">
        <f t="shared" ref="K77" si="78">(AVERAGE(J57:K57)-$M$81)/$M$80</f>
        <v>58.435884593349279</v>
      </c>
      <c r="L77" s="63">
        <v>0.06</v>
      </c>
      <c r="M77" s="60">
        <f t="shared" si="72"/>
        <v>0.2485</v>
      </c>
    </row>
    <row r="78" spans="1:13" ht="17" thickBot="1" x14ac:dyDescent="0.25">
      <c r="A78" s="58" t="s">
        <v>91</v>
      </c>
      <c r="B78" s="62">
        <v>13</v>
      </c>
      <c r="C78" s="60">
        <f t="shared" si="68"/>
        <v>40.607534395923722</v>
      </c>
      <c r="D78" s="63">
        <v>29</v>
      </c>
      <c r="E78" s="60">
        <f t="shared" si="68"/>
        <v>54.854976647712519</v>
      </c>
      <c r="F78" s="63">
        <v>45</v>
      </c>
      <c r="G78" s="60">
        <f t="shared" ref="G78" si="79">(AVERAGE(F58:G58)-$M$81)/$M$80</f>
        <v>25.73152851537953</v>
      </c>
      <c r="H78" s="63">
        <v>61</v>
      </c>
      <c r="I78" s="60">
        <f t="shared" ref="I78" si="80">(AVERAGE(H58:I58)-$M$81)/$M$80</f>
        <v>36.569489265737587</v>
      </c>
      <c r="J78" s="63">
        <v>77</v>
      </c>
      <c r="K78" s="60">
        <f t="shared" ref="K78" si="81">(AVERAGE(J58:K58)-$M$81)/$M$80</f>
        <v>29.388625991774518</v>
      </c>
      <c r="L78" s="63">
        <v>0.03</v>
      </c>
      <c r="M78" s="60">
        <f t="shared" si="72"/>
        <v>0.16300000000000001</v>
      </c>
    </row>
    <row r="79" spans="1:13" ht="17" thickBot="1" x14ac:dyDescent="0.25">
      <c r="A79" s="58" t="s">
        <v>92</v>
      </c>
      <c r="B79" s="62">
        <v>14</v>
      </c>
      <c r="C79" s="60">
        <f t="shared" si="68"/>
        <v>31.769548827969171</v>
      </c>
      <c r="D79" s="63">
        <v>30</v>
      </c>
      <c r="E79" s="60">
        <f t="shared" si="68"/>
        <v>30.131473916667254</v>
      </c>
      <c r="F79" s="63">
        <v>46</v>
      </c>
      <c r="G79" s="60">
        <f t="shared" ref="G79" si="82">(AVERAGE(F59:G59)-$M$81)/$M$80</f>
        <v>29.045773103362492</v>
      </c>
      <c r="H79" s="63">
        <v>62</v>
      </c>
      <c r="I79" s="60">
        <f t="shared" ref="I79" si="83">(AVERAGE(H59:I59)-$M$81)/$M$80</f>
        <v>44.474153081903836</v>
      </c>
      <c r="J79" s="63">
        <v>78</v>
      </c>
      <c r="K79" s="60">
        <f t="shared" ref="K79" si="84">(AVERAGE(J59:K59)-$M$81)/$M$80</f>
        <v>51.731205886625141</v>
      </c>
      <c r="L79" s="63">
        <v>0</v>
      </c>
      <c r="M79" s="60">
        <f t="shared" si="72"/>
        <v>0.1225</v>
      </c>
    </row>
    <row r="80" spans="1:13" ht="17" thickBot="1" x14ac:dyDescent="0.25">
      <c r="A80" s="58" t="s">
        <v>93</v>
      </c>
      <c r="B80" s="62">
        <v>15</v>
      </c>
      <c r="C80" s="60">
        <f t="shared" si="68"/>
        <v>29.388625991774518</v>
      </c>
      <c r="D80" s="63">
        <v>31</v>
      </c>
      <c r="E80" s="60">
        <f t="shared" si="68"/>
        <v>37.445668869457222</v>
      </c>
      <c r="F80" s="63">
        <v>47</v>
      </c>
      <c r="G80" s="60">
        <f t="shared" ref="G80" si="85">(AVERAGE(F60:G60)-$M$81)/$M$80</f>
        <v>37.921853436696153</v>
      </c>
      <c r="H80" s="63">
        <v>63</v>
      </c>
      <c r="I80" s="60">
        <f t="shared" ref="I80" si="86">(AVERAGE(H60:I60)-$M$81)/$M$80</f>
        <v>34.093329516095153</v>
      </c>
      <c r="J80" s="63">
        <v>79</v>
      </c>
      <c r="K80" s="60">
        <f t="shared" ref="K80" si="87">(AVERAGE(J60:K60)-$M$81)/$M$80</f>
        <v>26.474376440272263</v>
      </c>
      <c r="L80" s="63" t="s">
        <v>119</v>
      </c>
      <c r="M80" s="64">
        <f>SLOPE(M74:M79,L74:L79)</f>
        <v>2.6250325734995934E-2</v>
      </c>
    </row>
    <row r="81" spans="1:13" ht="17" thickBot="1" x14ac:dyDescent="0.25">
      <c r="A81" s="65" t="s">
        <v>94</v>
      </c>
      <c r="B81" s="66">
        <v>16</v>
      </c>
      <c r="C81" s="60">
        <f t="shared" si="68"/>
        <v>37.769474375179698</v>
      </c>
      <c r="D81" s="67">
        <v>32</v>
      </c>
      <c r="E81" s="60">
        <f t="shared" si="68"/>
        <v>29.255294312947616</v>
      </c>
      <c r="F81" s="67">
        <v>48</v>
      </c>
      <c r="G81" s="60">
        <f t="shared" ref="G81" si="88">(AVERAGE(F61:G61)-$M$81)/$M$80</f>
        <v>30.417184657010605</v>
      </c>
      <c r="H81" s="67">
        <v>64</v>
      </c>
      <c r="I81" s="60">
        <f t="shared" ref="I81" si="89">(AVERAGE(H61:I61)-$M$81)/$M$80</f>
        <v>39.407549286481611</v>
      </c>
      <c r="J81" s="67">
        <v>80</v>
      </c>
      <c r="K81" s="60">
        <f t="shared" ref="K81" si="90">(AVERAGE(J61:K61)-$M$81)/$M$80</f>
        <v>33.674287096924886</v>
      </c>
      <c r="L81" s="67" t="s">
        <v>120</v>
      </c>
      <c r="M81" s="68">
        <f>INTERCEPT(M74:M79,L74:L79)</f>
        <v>0.15153899481195093</v>
      </c>
    </row>
    <row r="82" spans="1:13" ht="17" thickBot="1" x14ac:dyDescent="0.25">
      <c r="K82" s="5"/>
    </row>
    <row r="83" spans="1:13" ht="17" thickBot="1" x14ac:dyDescent="0.25">
      <c r="A83" s="55" t="s">
        <v>117</v>
      </c>
      <c r="B83" s="56">
        <v>1</v>
      </c>
      <c r="C83" s="56">
        <v>2</v>
      </c>
      <c r="D83" s="56">
        <v>3</v>
      </c>
      <c r="E83" s="56">
        <v>4</v>
      </c>
      <c r="F83" s="56">
        <v>5</v>
      </c>
      <c r="G83" s="56">
        <v>6</v>
      </c>
      <c r="H83" s="56">
        <v>7</v>
      </c>
      <c r="I83" s="56">
        <v>8</v>
      </c>
      <c r="J83" s="56">
        <v>9</v>
      </c>
      <c r="K83" s="56">
        <v>10</v>
      </c>
      <c r="L83" s="56">
        <v>11</v>
      </c>
      <c r="M83" s="57">
        <v>12</v>
      </c>
    </row>
    <row r="84" spans="1:13" ht="17" thickBot="1" x14ac:dyDescent="0.25">
      <c r="A84" s="58" t="s">
        <v>87</v>
      </c>
      <c r="B84" s="59">
        <v>9</v>
      </c>
      <c r="C84" s="60">
        <f>(AVERAGE(B64:C64)-$M$91)/$M$90</f>
        <v>41.863439273540173</v>
      </c>
      <c r="D84" s="61">
        <v>25</v>
      </c>
      <c r="E84" s="60">
        <f>(AVERAGE(D64:E64)-$M$91)/$M$90</f>
        <v>31.447055942914208</v>
      </c>
      <c r="F84" s="61">
        <v>41</v>
      </c>
      <c r="G84" s="60">
        <f>(AVERAGE(F64:G64)-$M$91)/$M$90</f>
        <v>26.334252403339562</v>
      </c>
      <c r="H84" s="61">
        <v>57</v>
      </c>
      <c r="I84" s="60">
        <f>(AVERAGE(H64:I64)-$M$91)/$M$90</f>
        <v>31.904918946458206</v>
      </c>
      <c r="J84" s="61">
        <v>73</v>
      </c>
      <c r="K84" s="60">
        <f>(AVERAGE(J64:K64)-$M$91)/$M$90</f>
        <v>33.278507957090206</v>
      </c>
      <c r="L84" s="61">
        <v>50</v>
      </c>
      <c r="M84" s="60">
        <f>AVERAGE(L64:M64)</f>
        <v>1.5089999999999999</v>
      </c>
    </row>
    <row r="85" spans="1:13" ht="17" thickBot="1" x14ac:dyDescent="0.25">
      <c r="A85" s="58" t="s">
        <v>88</v>
      </c>
      <c r="B85" s="62">
        <v>10</v>
      </c>
      <c r="C85" s="60">
        <f t="shared" ref="C85:E91" si="91">(AVERAGE(B65:C65)-$M$91)/$M$90</f>
        <v>35.186270471856858</v>
      </c>
      <c r="D85" s="63">
        <v>26</v>
      </c>
      <c r="E85" s="60">
        <f t="shared" si="91"/>
        <v>38.028836618859188</v>
      </c>
      <c r="F85" s="63">
        <v>42</v>
      </c>
      <c r="G85" s="60">
        <f t="shared" ref="G85" si="92">(AVERAGE(F65:G65)-$M$91)/$M$90</f>
        <v>43.771201788306826</v>
      </c>
      <c r="H85" s="63">
        <v>58</v>
      </c>
      <c r="I85" s="60">
        <f t="shared" ref="I85" si="93">(AVERAGE(H65:I65)-$M$91)/$M$90</f>
        <v>52.52783173108579</v>
      </c>
      <c r="J85" s="63">
        <v>74</v>
      </c>
      <c r="K85" s="60">
        <f t="shared" ref="K85" si="94">(AVERAGE(J65:K65)-$M$91)/$M$90</f>
        <v>47.090708564000813</v>
      </c>
      <c r="L85" s="63">
        <v>25</v>
      </c>
      <c r="M85" s="60">
        <f t="shared" ref="M85:M89" si="95">AVERAGE(L65:M65)</f>
        <v>0.74350000000000005</v>
      </c>
    </row>
    <row r="86" spans="1:13" ht="17" thickBot="1" x14ac:dyDescent="0.25">
      <c r="A86" s="58" t="s">
        <v>89</v>
      </c>
      <c r="B86" s="62">
        <v>11</v>
      </c>
      <c r="C86" s="60">
        <f t="shared" si="91"/>
        <v>26.372407653634898</v>
      </c>
      <c r="D86" s="63">
        <v>27</v>
      </c>
      <c r="E86" s="60">
        <f t="shared" si="91"/>
        <v>36.998644860885186</v>
      </c>
      <c r="F86" s="63">
        <v>43</v>
      </c>
      <c r="G86" s="60">
        <f t="shared" ref="G86" si="96">(AVERAGE(F66:G66)-$M$91)/$M$90</f>
        <v>30.321476059201878</v>
      </c>
      <c r="H86" s="63">
        <v>59</v>
      </c>
      <c r="I86" s="60">
        <f t="shared" ref="I86" si="97">(AVERAGE(H66:I66)-$M$91)/$M$90</f>
        <v>32.000307072196541</v>
      </c>
      <c r="J86" s="63">
        <v>75</v>
      </c>
      <c r="K86" s="60">
        <f t="shared" ref="K86" si="98">(AVERAGE(J66:K66)-$M$91)/$M$90</f>
        <v>33.144964581056534</v>
      </c>
      <c r="L86" s="63">
        <v>12.5</v>
      </c>
      <c r="M86" s="60">
        <f t="shared" si="95"/>
        <v>0.41899999999999998</v>
      </c>
    </row>
    <row r="87" spans="1:13" ht="17" thickBot="1" x14ac:dyDescent="0.25">
      <c r="A87" s="58" t="s">
        <v>90</v>
      </c>
      <c r="B87" s="62">
        <v>12</v>
      </c>
      <c r="C87" s="60">
        <f t="shared" si="91"/>
        <v>31.904918946458206</v>
      </c>
      <c r="D87" s="63">
        <v>28</v>
      </c>
      <c r="E87" s="60">
        <f t="shared" si="91"/>
        <v>55.065155875725445</v>
      </c>
      <c r="F87" s="63">
        <v>44</v>
      </c>
      <c r="G87" s="60">
        <f t="shared" ref="G87" si="99">(AVERAGE(F67:G67)-$M$91)/$M$90</f>
        <v>46.34668118324182</v>
      </c>
      <c r="H87" s="63">
        <v>60</v>
      </c>
      <c r="I87" s="60">
        <f t="shared" ref="I87" si="100">(AVERAGE(H67:I67)-$M$91)/$M$90</f>
        <v>35.911220227468192</v>
      </c>
      <c r="J87" s="63">
        <v>76</v>
      </c>
      <c r="K87" s="60">
        <f t="shared" ref="K87" si="101">(AVERAGE(J67:K67)-$M$91)/$M$90</f>
        <v>57.850489147284776</v>
      </c>
      <c r="L87" s="63">
        <v>0.06</v>
      </c>
      <c r="M87" s="60">
        <f t="shared" si="95"/>
        <v>0.248</v>
      </c>
    </row>
    <row r="88" spans="1:13" ht="17" thickBot="1" x14ac:dyDescent="0.25">
      <c r="A88" s="58" t="s">
        <v>91</v>
      </c>
      <c r="B88" s="62">
        <v>13</v>
      </c>
      <c r="C88" s="60">
        <f t="shared" si="91"/>
        <v>38.86825212535652</v>
      </c>
      <c r="D88" s="63">
        <v>29</v>
      </c>
      <c r="E88" s="60">
        <f t="shared" si="91"/>
        <v>51.402251847373464</v>
      </c>
      <c r="F88" s="63">
        <v>45</v>
      </c>
      <c r="G88" s="60">
        <f t="shared" ref="G88" si="102">(AVERAGE(F68:G68)-$M$91)/$M$90</f>
        <v>24.979741017855236</v>
      </c>
      <c r="H88" s="63">
        <v>61</v>
      </c>
      <c r="I88" s="60">
        <f t="shared" ref="I88" si="103">(AVERAGE(H68:I68)-$M$91)/$M$90</f>
        <v>35.338891473038188</v>
      </c>
      <c r="J88" s="63">
        <v>77</v>
      </c>
      <c r="K88" s="60">
        <f t="shared" ref="K88" si="104">(AVERAGE(J68:K68)-$M$91)/$M$90</f>
        <v>26.696727281145225</v>
      </c>
      <c r="L88" s="63">
        <v>0.03</v>
      </c>
      <c r="M88" s="60">
        <f t="shared" si="95"/>
        <v>0.16300000000000001</v>
      </c>
    </row>
    <row r="89" spans="1:13" ht="17" thickBot="1" x14ac:dyDescent="0.25">
      <c r="A89" s="58" t="s">
        <v>92</v>
      </c>
      <c r="B89" s="62">
        <v>14</v>
      </c>
      <c r="C89" s="60">
        <f t="shared" si="91"/>
        <v>29.749147304771885</v>
      </c>
      <c r="D89" s="63">
        <v>30</v>
      </c>
      <c r="E89" s="60">
        <f t="shared" si="91"/>
        <v>29.424827677261554</v>
      </c>
      <c r="F89" s="63">
        <v>46</v>
      </c>
      <c r="G89" s="60">
        <f t="shared" ref="G89" si="105">(AVERAGE(F69:G69)-$M$91)/$M$90</f>
        <v>27.307211285870558</v>
      </c>
      <c r="H89" s="63">
        <v>62</v>
      </c>
      <c r="I89" s="60">
        <f t="shared" ref="I89" si="106">(AVERAGE(H69:I69)-$M$91)/$M$90</f>
        <v>41.691740647211162</v>
      </c>
      <c r="J89" s="63">
        <v>78</v>
      </c>
      <c r="K89" s="60">
        <f t="shared" ref="K89" si="107">(AVERAGE(J69:K69)-$M$91)/$M$90</f>
        <v>49.112936829653471</v>
      </c>
      <c r="L89" s="63">
        <v>0</v>
      </c>
      <c r="M89" s="60">
        <f t="shared" si="95"/>
        <v>0.124</v>
      </c>
    </row>
    <row r="90" spans="1:13" ht="17" thickBot="1" x14ac:dyDescent="0.25">
      <c r="A90" s="58" t="s">
        <v>93</v>
      </c>
      <c r="B90" s="62">
        <v>15</v>
      </c>
      <c r="C90" s="60">
        <f t="shared" si="91"/>
        <v>28.242014918106225</v>
      </c>
      <c r="D90" s="63">
        <v>31</v>
      </c>
      <c r="E90" s="60">
        <f t="shared" si="91"/>
        <v>35.491512474219533</v>
      </c>
      <c r="F90" s="63">
        <v>47</v>
      </c>
      <c r="G90" s="60">
        <f t="shared" ref="G90" si="108">(AVERAGE(F70:G70)-$M$91)/$M$90</f>
        <v>35.319813847890529</v>
      </c>
      <c r="H90" s="63">
        <v>63</v>
      </c>
      <c r="I90" s="60">
        <f t="shared" ref="I90" si="109">(AVERAGE(H70:I70)-$M$91)/$M$90</f>
        <v>31.790453195572209</v>
      </c>
      <c r="J90" s="63">
        <v>79</v>
      </c>
      <c r="K90" s="60">
        <f t="shared" ref="K90" si="110">(AVERAGE(J70:K70)-$M$91)/$M$90</f>
        <v>25.761923648909566</v>
      </c>
      <c r="L90" s="63" t="s">
        <v>119</v>
      </c>
      <c r="M90" s="64">
        <f>SLOPE(M84:M89,L84:L89)</f>
        <v>2.6208712883802297E-2</v>
      </c>
    </row>
    <row r="91" spans="1:13" ht="17" thickBot="1" x14ac:dyDescent="0.25">
      <c r="A91" s="65" t="s">
        <v>94</v>
      </c>
      <c r="B91" s="66">
        <v>16</v>
      </c>
      <c r="C91" s="60">
        <f t="shared" si="91"/>
        <v>35.167192846709199</v>
      </c>
      <c r="D91" s="67">
        <v>32</v>
      </c>
      <c r="E91" s="60">
        <f t="shared" si="91"/>
        <v>28.070316291777221</v>
      </c>
      <c r="F91" s="67">
        <v>48</v>
      </c>
      <c r="G91" s="60">
        <f t="shared" ref="G91" si="111">(AVERAGE(F71:G71)-$M$91)/$M$90</f>
        <v>28.947887048569886</v>
      </c>
      <c r="H91" s="67">
        <v>64</v>
      </c>
      <c r="I91" s="60">
        <f t="shared" ref="I91" si="112">(AVERAGE(H71:I71)-$M$91)/$M$90</f>
        <v>37.609128865610515</v>
      </c>
      <c r="J91" s="67">
        <v>80</v>
      </c>
      <c r="K91" s="60">
        <f t="shared" ref="K91" si="113">(AVERAGE(J71:K71)-$M$91)/$M$90</f>
        <v>32.973265954727538</v>
      </c>
      <c r="L91" s="67" t="s">
        <v>120</v>
      </c>
      <c r="M91" s="68">
        <f>INTERCEPT(M84:M89,L84:L89)</f>
        <v>0.15181313975129274</v>
      </c>
    </row>
    <row r="92" spans="1:13" ht="17" thickBot="1" x14ac:dyDescent="0.25"/>
    <row r="93" spans="1:13" ht="17" thickBot="1" x14ac:dyDescent="0.25">
      <c r="A93" s="55" t="s">
        <v>106</v>
      </c>
      <c r="B93" s="56">
        <v>1</v>
      </c>
      <c r="C93" s="56">
        <v>2</v>
      </c>
      <c r="D93" s="56">
        <v>3</v>
      </c>
      <c r="E93" s="56">
        <v>4</v>
      </c>
      <c r="F93" s="56">
        <v>5</v>
      </c>
      <c r="G93" s="56">
        <v>6</v>
      </c>
      <c r="H93" s="56">
        <v>7</v>
      </c>
      <c r="I93" s="56">
        <v>8</v>
      </c>
      <c r="J93" s="56">
        <v>9</v>
      </c>
      <c r="K93" s="56">
        <v>10</v>
      </c>
      <c r="L93" s="56">
        <v>11</v>
      </c>
      <c r="M93" s="57">
        <v>12</v>
      </c>
    </row>
    <row r="94" spans="1:13" ht="17" thickBot="1" x14ac:dyDescent="0.25">
      <c r="A94" s="58" t="s">
        <v>87</v>
      </c>
      <c r="B94" s="59">
        <v>9</v>
      </c>
      <c r="C94" s="60">
        <f>(C74-C84)/8</f>
        <v>0.28824446066634302</v>
      </c>
      <c r="D94" s="61">
        <v>25</v>
      </c>
      <c r="E94" s="60">
        <f>(E74-E84)/8</f>
        <v>0.67839893073203728</v>
      </c>
      <c r="F94" s="61">
        <v>41</v>
      </c>
      <c r="G94" s="60">
        <f>(G74-G84)/8</f>
        <v>0.17703733464162985</v>
      </c>
      <c r="H94" s="61">
        <v>57</v>
      </c>
      <c r="I94" s="60">
        <f>(I74-I84)/8</f>
        <v>0.20926640462736179</v>
      </c>
      <c r="J94" s="61">
        <v>73</v>
      </c>
      <c r="K94" s="60">
        <f>(K74-K84)/8</f>
        <v>0.26613637057304906</v>
      </c>
      <c r="L94" s="61"/>
      <c r="M94" s="60"/>
    </row>
    <row r="95" spans="1:13" ht="17" thickBot="1" x14ac:dyDescent="0.25">
      <c r="A95" s="58" t="s">
        <v>88</v>
      </c>
      <c r="B95" s="62">
        <v>10</v>
      </c>
      <c r="C95" s="60">
        <f t="shared" ref="C95:E101" si="114">(C75-C85)/8</f>
        <v>0.17290234923509118</v>
      </c>
      <c r="D95" s="63">
        <v>26</v>
      </c>
      <c r="E95" s="60">
        <f t="shared" si="114"/>
        <v>0.31519445362448284</v>
      </c>
      <c r="F95" s="63">
        <v>42</v>
      </c>
      <c r="G95" s="60">
        <f t="shared" ref="G95" si="115">(G75-G85)/8</f>
        <v>0.25929535590564168</v>
      </c>
      <c r="H95" s="63">
        <v>58</v>
      </c>
      <c r="I95" s="60">
        <f t="shared" ref="I95" si="116">(I75-I85)/8</f>
        <v>0.14327589873427282</v>
      </c>
      <c r="J95" s="63">
        <v>74</v>
      </c>
      <c r="K95" s="60">
        <f t="shared" ref="K95" si="117">(K75-K85)/8</f>
        <v>0.25625665960556798</v>
      </c>
      <c r="L95" s="63"/>
      <c r="M95" s="60"/>
    </row>
    <row r="96" spans="1:13" ht="17" thickBot="1" x14ac:dyDescent="0.25">
      <c r="A96" s="58" t="s">
        <v>89</v>
      </c>
      <c r="B96" s="62">
        <v>11</v>
      </c>
      <c r="C96" s="60">
        <f t="shared" si="114"/>
        <v>0.31750422136258649</v>
      </c>
      <c r="D96" s="63">
        <v>27</v>
      </c>
      <c r="E96" s="60">
        <f t="shared" si="114"/>
        <v>0.21539983109654592</v>
      </c>
      <c r="F96" s="63">
        <v>43</v>
      </c>
      <c r="G96" s="60">
        <f t="shared" ref="G96" si="118">(G76-G86)/8</f>
        <v>0.14291433071679727</v>
      </c>
      <c r="H96" s="63">
        <v>59</v>
      </c>
      <c r="I96" s="60">
        <f t="shared" ref="I96" si="119">(I76-I86)/8</f>
        <v>0.19020012040148604</v>
      </c>
      <c r="J96" s="63">
        <v>75</v>
      </c>
      <c r="K96" s="60">
        <f t="shared" ref="K96" si="120">(K76-K86)/8</f>
        <v>0.15187853658655293</v>
      </c>
      <c r="L96" s="63"/>
      <c r="M96" s="60"/>
    </row>
    <row r="97" spans="1:13" ht="17" thickBot="1" x14ac:dyDescent="0.25">
      <c r="A97" s="58" t="s">
        <v>90</v>
      </c>
      <c r="B97" s="62">
        <v>12</v>
      </c>
      <c r="C97" s="60">
        <f t="shared" si="114"/>
        <v>0.29736054956656366</v>
      </c>
      <c r="D97" s="63">
        <v>28</v>
      </c>
      <c r="E97" s="60">
        <f t="shared" si="114"/>
        <v>0.24753372266077012</v>
      </c>
      <c r="F97" s="63">
        <v>44</v>
      </c>
      <c r="G97" s="60">
        <f t="shared" ref="G97" si="121">(G77-G87)/8</f>
        <v>0.13735794977911819</v>
      </c>
      <c r="H97" s="63">
        <v>60</v>
      </c>
      <c r="I97" s="60">
        <f t="shared" ref="I97" si="122">(I77-I87)/8</f>
        <v>0.23466269130013195</v>
      </c>
      <c r="J97" s="63">
        <v>76</v>
      </c>
      <c r="K97" s="60">
        <f t="shared" ref="K97" si="123">(K77-K87)/8</f>
        <v>7.3174430758062847E-2</v>
      </c>
      <c r="L97" s="63"/>
      <c r="M97" s="60"/>
    </row>
    <row r="98" spans="1:13" ht="17" thickBot="1" x14ac:dyDescent="0.25">
      <c r="A98" s="58" t="s">
        <v>91</v>
      </c>
      <c r="B98" s="62">
        <v>13</v>
      </c>
      <c r="C98" s="60">
        <f t="shared" si="114"/>
        <v>0.21741028382090022</v>
      </c>
      <c r="D98" s="63">
        <v>29</v>
      </c>
      <c r="E98" s="60">
        <f t="shared" si="114"/>
        <v>0.43159060004238192</v>
      </c>
      <c r="F98" s="63">
        <v>45</v>
      </c>
      <c r="G98" s="60">
        <f t="shared" ref="G98" si="124">(G78-G88)/8</f>
        <v>9.3973437190536746E-2</v>
      </c>
      <c r="H98" s="63">
        <v>61</v>
      </c>
      <c r="I98" s="60">
        <f t="shared" ref="I98" si="125">(I78-I88)/8</f>
        <v>0.15382472408742487</v>
      </c>
      <c r="J98" s="63">
        <v>77</v>
      </c>
      <c r="K98" s="60">
        <f t="shared" ref="K98" si="126">(K78-K88)/8</f>
        <v>0.33648733882866155</v>
      </c>
      <c r="L98" s="63"/>
      <c r="M98" s="60"/>
    </row>
    <row r="99" spans="1:13" ht="17" thickBot="1" x14ac:dyDescent="0.25">
      <c r="A99" s="58" t="s">
        <v>92</v>
      </c>
      <c r="B99" s="62">
        <v>14</v>
      </c>
      <c r="C99" s="60">
        <f t="shared" si="114"/>
        <v>0.25255019039966076</v>
      </c>
      <c r="D99" s="63">
        <v>30</v>
      </c>
      <c r="E99" s="60">
        <f t="shared" si="114"/>
        <v>8.8330779925712477E-2</v>
      </c>
      <c r="F99" s="63">
        <v>46</v>
      </c>
      <c r="G99" s="60">
        <f t="shared" ref="G99" si="127">(G79-G89)/8</f>
        <v>0.2173202271864918</v>
      </c>
      <c r="H99" s="63">
        <v>62</v>
      </c>
      <c r="I99" s="60">
        <f t="shared" ref="I99" si="128">(I79-I89)/8</f>
        <v>0.34780155433658422</v>
      </c>
      <c r="J99" s="63">
        <v>78</v>
      </c>
      <c r="K99" s="60">
        <f t="shared" ref="K99" si="129">(K79-K89)/8</f>
        <v>0.32728363212145872</v>
      </c>
      <c r="L99" s="63"/>
      <c r="M99" s="60"/>
    </row>
    <row r="100" spans="1:13" ht="17" thickBot="1" x14ac:dyDescent="0.25">
      <c r="A100" s="58" t="s">
        <v>93</v>
      </c>
      <c r="B100" s="62">
        <v>15</v>
      </c>
      <c r="C100" s="60">
        <f t="shared" si="114"/>
        <v>0.14332638420853661</v>
      </c>
      <c r="D100" s="63">
        <v>31</v>
      </c>
      <c r="E100" s="60">
        <f t="shared" si="114"/>
        <v>0.24426954940471113</v>
      </c>
      <c r="F100" s="63">
        <v>47</v>
      </c>
      <c r="G100" s="60">
        <f t="shared" ref="G100" si="130">(G80-G90)/8</f>
        <v>0.32525494860070303</v>
      </c>
      <c r="H100" s="63">
        <v>63</v>
      </c>
      <c r="I100" s="60">
        <f t="shared" ref="I100" si="131">(I80-I90)/8</f>
        <v>0.28785954006536807</v>
      </c>
      <c r="J100" s="63">
        <v>79</v>
      </c>
      <c r="K100" s="60">
        <f t="shared" ref="K100" si="132">(K80-K90)/8</f>
        <v>8.9056598920337127E-2</v>
      </c>
      <c r="L100" s="63"/>
      <c r="M100" s="64"/>
    </row>
    <row r="101" spans="1:13" ht="17" thickBot="1" x14ac:dyDescent="0.25">
      <c r="A101" s="65" t="s">
        <v>94</v>
      </c>
      <c r="B101" s="66">
        <v>16</v>
      </c>
      <c r="C101" s="60">
        <f t="shared" si="114"/>
        <v>0.32528519105881237</v>
      </c>
      <c r="D101" s="67">
        <v>32</v>
      </c>
      <c r="E101" s="60">
        <f t="shared" si="114"/>
        <v>0.1481222526462993</v>
      </c>
      <c r="F101" s="67">
        <v>48</v>
      </c>
      <c r="G101" s="60">
        <f t="shared" ref="G101" si="133">(G81-G91)/8</f>
        <v>0.1836622010550899</v>
      </c>
      <c r="H101" s="67">
        <v>64</v>
      </c>
      <c r="I101" s="60">
        <f t="shared" ref="I101" si="134">(I81-I91)/8</f>
        <v>0.22480255260888704</v>
      </c>
      <c r="J101" s="67">
        <v>80</v>
      </c>
      <c r="K101" s="60">
        <f t="shared" ref="K101" si="135">(K81-K91)/8</f>
        <v>8.7627642774668502E-2</v>
      </c>
      <c r="L101" s="67"/>
      <c r="M101" s="6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4"/>
  <sheetViews>
    <sheetView workbookViewId="0">
      <pane xSplit="1" topLeftCell="B1" activePane="topRight" state="frozen"/>
      <selection pane="topRight" activeCell="T25" sqref="T25"/>
    </sheetView>
  </sheetViews>
  <sheetFormatPr baseColWidth="10" defaultRowHeight="16" x14ac:dyDescent="0.2"/>
  <cols>
    <col min="12" max="13" width="10.83203125" style="71"/>
    <col min="15" max="15" width="12.1640625" style="89" bestFit="1" customWidth="1"/>
    <col min="16" max="17" width="10.83203125" style="89"/>
    <col min="18" max="18" width="10.83203125" style="96"/>
  </cols>
  <sheetData>
    <row r="1" spans="1:18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s="5" t="s">
        <v>85</v>
      </c>
      <c r="G1" s="5" t="s">
        <v>84</v>
      </c>
      <c r="H1" s="5" t="s">
        <v>86</v>
      </c>
      <c r="I1" s="6" t="s">
        <v>107</v>
      </c>
      <c r="L1" s="71" t="s">
        <v>136</v>
      </c>
      <c r="M1" s="71" t="s">
        <v>137</v>
      </c>
      <c r="O1" s="89" t="s">
        <v>135</v>
      </c>
      <c r="P1" s="89" t="s">
        <v>134</v>
      </c>
      <c r="Q1" s="89" t="s">
        <v>86</v>
      </c>
      <c r="R1" s="95" t="s">
        <v>138</v>
      </c>
    </row>
    <row r="2" spans="1:18" x14ac:dyDescent="0.2">
      <c r="A2" t="s">
        <v>14</v>
      </c>
      <c r="B2">
        <v>3</v>
      </c>
      <c r="C2" t="s">
        <v>15</v>
      </c>
      <c r="D2">
        <v>3.6132140399174122</v>
      </c>
      <c r="E2" t="s">
        <v>16</v>
      </c>
      <c r="F2">
        <v>32.082011225559505</v>
      </c>
      <c r="G2">
        <v>27.049852008380928</v>
      </c>
      <c r="H2">
        <f>(F2-G2)/4</f>
        <v>1.2580398042946443</v>
      </c>
      <c r="I2">
        <f>H2/(D2*0.01)</f>
        <v>34.817749250287967</v>
      </c>
      <c r="L2" s="71">
        <f>F2/1000</f>
        <v>3.2082011225559502E-2</v>
      </c>
      <c r="M2" s="71">
        <f>G2/1000</f>
        <v>2.7049852008380927E-2</v>
      </c>
      <c r="O2" s="89">
        <f>((L2*0.000007)*1000)*1000</f>
        <v>0.22457407857891648</v>
      </c>
      <c r="P2" s="89">
        <f>((M2*0.000007)*1000)*1000</f>
        <v>0.1893489640586665</v>
      </c>
      <c r="Q2" s="89">
        <f>(O2-P2)/4</f>
        <v>8.8062786300624959E-3</v>
      </c>
      <c r="R2" s="96">
        <f>Q2/(D2*0.01)</f>
        <v>0.24372424475201535</v>
      </c>
    </row>
    <row r="3" spans="1:18" x14ac:dyDescent="0.2">
      <c r="A3" t="s">
        <v>17</v>
      </c>
      <c r="B3">
        <v>14</v>
      </c>
      <c r="C3" t="s">
        <v>18</v>
      </c>
      <c r="D3">
        <v>0.71576049552649679</v>
      </c>
      <c r="E3" t="s">
        <v>16</v>
      </c>
      <c r="F3">
        <v>27.957272407378085</v>
      </c>
      <c r="G3">
        <v>23.930603780242294</v>
      </c>
      <c r="H3">
        <f t="shared" ref="H3:H64" si="0">(F3-G3)/4</f>
        <v>1.0066671567839478</v>
      </c>
      <c r="I3">
        <f t="shared" ref="I3:I64" si="1">H3/(D3*0.01)</f>
        <v>140.64301719298811</v>
      </c>
      <c r="L3" s="71">
        <f t="shared" ref="L3:L64" si="2">F3/1000</f>
        <v>2.7957272407378084E-2</v>
      </c>
      <c r="M3" s="71">
        <f t="shared" ref="M3:M64" si="3">G3/1000</f>
        <v>2.3930603780242293E-2</v>
      </c>
      <c r="O3" s="89">
        <f t="shared" ref="O3:O64" si="4">((L3*0.000007)*1000)*1000</f>
        <v>0.19570090685164659</v>
      </c>
      <c r="P3" s="89">
        <f t="shared" ref="P3:P64" si="5">((M3*0.000007)*1000)*1000</f>
        <v>0.16751422646169603</v>
      </c>
      <c r="Q3" s="89">
        <f t="shared" ref="Q3:Q64" si="6">(O3-P3)/4</f>
        <v>7.0466700974876409E-3</v>
      </c>
      <c r="R3" s="96">
        <f t="shared" ref="R3:R64" si="7">Q3/(D3*0.01)</f>
        <v>0.98450112035091764</v>
      </c>
    </row>
    <row r="4" spans="1:18" x14ac:dyDescent="0.2">
      <c r="A4" t="s">
        <v>19</v>
      </c>
      <c r="B4">
        <v>1</v>
      </c>
      <c r="C4" t="s">
        <v>15</v>
      </c>
      <c r="D4">
        <v>1.2181693048864417</v>
      </c>
      <c r="E4" t="s">
        <v>16</v>
      </c>
      <c r="F4">
        <v>25.644657337770095</v>
      </c>
      <c r="G4">
        <v>19.932451355224835</v>
      </c>
      <c r="H4">
        <f t="shared" si="0"/>
        <v>1.4280514956363151</v>
      </c>
      <c r="I4">
        <f t="shared" si="1"/>
        <v>117.22931204291332</v>
      </c>
      <c r="L4" s="71">
        <f t="shared" si="2"/>
        <v>2.5644657337770094E-2</v>
      </c>
      <c r="M4" s="71">
        <f t="shared" si="3"/>
        <v>1.9932451355224836E-2</v>
      </c>
      <c r="O4" s="89">
        <f t="shared" si="4"/>
        <v>0.17951260136439065</v>
      </c>
      <c r="P4" s="89">
        <f t="shared" si="5"/>
        <v>0.13952715948657385</v>
      </c>
      <c r="Q4" s="89">
        <f t="shared" si="6"/>
        <v>9.9963604694542005E-3</v>
      </c>
      <c r="R4" s="96">
        <f t="shared" si="7"/>
        <v>0.82060518430039286</v>
      </c>
    </row>
    <row r="5" spans="1:18" x14ac:dyDescent="0.2">
      <c r="A5" t="s">
        <v>20</v>
      </c>
      <c r="B5">
        <v>13</v>
      </c>
      <c r="C5" t="s">
        <v>18</v>
      </c>
      <c r="D5">
        <v>1.245698554714384</v>
      </c>
      <c r="E5" t="s">
        <v>16</v>
      </c>
      <c r="F5">
        <v>32.409919332444218</v>
      </c>
      <c r="G5">
        <v>27.084318839631088</v>
      </c>
      <c r="H5">
        <f t="shared" si="0"/>
        <v>1.3314001232032826</v>
      </c>
      <c r="I5">
        <f t="shared" si="1"/>
        <v>106.87979994554529</v>
      </c>
      <c r="L5" s="71">
        <f t="shared" si="2"/>
        <v>3.240991933244422E-2</v>
      </c>
      <c r="M5" s="71">
        <f t="shared" si="3"/>
        <v>2.7084318839631086E-2</v>
      </c>
      <c r="O5" s="89">
        <f t="shared" si="4"/>
        <v>0.22686943532710954</v>
      </c>
      <c r="P5" s="89">
        <f t="shared" si="5"/>
        <v>0.18959023187741758</v>
      </c>
      <c r="Q5" s="89">
        <f t="shared" si="6"/>
        <v>9.3198008624229903E-3</v>
      </c>
      <c r="R5" s="96">
        <f t="shared" si="7"/>
        <v>0.74815859961881803</v>
      </c>
    </row>
    <row r="6" spans="1:18" x14ac:dyDescent="0.2">
      <c r="A6" t="s">
        <v>21</v>
      </c>
      <c r="B6">
        <v>14</v>
      </c>
      <c r="C6" t="s">
        <v>18</v>
      </c>
      <c r="D6">
        <v>0.73296627666896064</v>
      </c>
      <c r="E6" t="s">
        <v>16</v>
      </c>
      <c r="F6">
        <v>27.801947514643221</v>
      </c>
      <c r="G6">
        <v>23.878903533367072</v>
      </c>
      <c r="H6">
        <f t="shared" si="0"/>
        <v>0.98076099531903704</v>
      </c>
      <c r="I6">
        <f t="shared" si="1"/>
        <v>133.80711044117945</v>
      </c>
      <c r="L6" s="71">
        <f t="shared" si="2"/>
        <v>2.7801947514643221E-2</v>
      </c>
      <c r="M6" s="71">
        <f t="shared" si="3"/>
        <v>2.3878903533367073E-2</v>
      </c>
      <c r="O6" s="89">
        <f t="shared" si="4"/>
        <v>0.19461363260250256</v>
      </c>
      <c r="P6" s="89">
        <f t="shared" si="5"/>
        <v>0.1671523247335695</v>
      </c>
      <c r="Q6" s="89">
        <f t="shared" si="6"/>
        <v>6.8653269672332637E-3</v>
      </c>
      <c r="R6" s="96">
        <f t="shared" si="7"/>
        <v>0.9366497730882567</v>
      </c>
    </row>
    <row r="7" spans="1:18" x14ac:dyDescent="0.2">
      <c r="A7" t="s">
        <v>22</v>
      </c>
      <c r="B7">
        <v>3</v>
      </c>
      <c r="C7" t="s">
        <v>15</v>
      </c>
      <c r="D7">
        <v>1.7068134893324156</v>
      </c>
      <c r="E7" t="s">
        <v>16</v>
      </c>
      <c r="F7">
        <v>24.384799874476183</v>
      </c>
      <c r="G7">
        <v>21.0698567864798</v>
      </c>
      <c r="H7">
        <f t="shared" si="0"/>
        <v>0.82873577199909576</v>
      </c>
      <c r="I7">
        <f t="shared" si="1"/>
        <v>48.554559544947026</v>
      </c>
      <c r="L7" s="71">
        <f t="shared" si="2"/>
        <v>2.4384799874476185E-2</v>
      </c>
      <c r="M7" s="71">
        <f t="shared" si="3"/>
        <v>2.1069856786479799E-2</v>
      </c>
      <c r="O7" s="89">
        <f t="shared" si="4"/>
        <v>0.17069359912133331</v>
      </c>
      <c r="P7" s="89">
        <f t="shared" si="5"/>
        <v>0.1474889975053586</v>
      </c>
      <c r="Q7" s="89">
        <f t="shared" si="6"/>
        <v>5.8011504039936768E-3</v>
      </c>
      <c r="R7" s="96">
        <f t="shared" si="7"/>
        <v>0.33988191681462954</v>
      </c>
    </row>
    <row r="8" spans="1:18" x14ac:dyDescent="0.2">
      <c r="A8" t="s">
        <v>23</v>
      </c>
      <c r="B8">
        <v>3</v>
      </c>
      <c r="C8" t="s">
        <v>15</v>
      </c>
      <c r="D8">
        <v>2.2952512044046798</v>
      </c>
      <c r="E8" t="s">
        <v>16</v>
      </c>
      <c r="F8">
        <v>39.106148041458404</v>
      </c>
      <c r="G8">
        <v>34.97722319591557</v>
      </c>
      <c r="H8">
        <f t="shared" si="0"/>
        <v>1.0322312113857084</v>
      </c>
      <c r="I8">
        <f t="shared" si="1"/>
        <v>44.972472268168943</v>
      </c>
      <c r="L8" s="71">
        <f t="shared" si="2"/>
        <v>3.9106148041458406E-2</v>
      </c>
      <c r="M8" s="71">
        <f t="shared" si="3"/>
        <v>3.497722319591557E-2</v>
      </c>
      <c r="O8" s="89">
        <f t="shared" si="4"/>
        <v>0.27374303629020885</v>
      </c>
      <c r="P8" s="89">
        <f t="shared" si="5"/>
        <v>0.244840562371409</v>
      </c>
      <c r="Q8" s="89">
        <f t="shared" si="6"/>
        <v>7.2256184796999634E-3</v>
      </c>
      <c r="R8" s="96">
        <f t="shared" si="7"/>
        <v>0.31480730587718281</v>
      </c>
    </row>
    <row r="9" spans="1:18" x14ac:dyDescent="0.2">
      <c r="A9" t="s">
        <v>24</v>
      </c>
      <c r="B9">
        <v>1</v>
      </c>
      <c r="C9" t="s">
        <v>15</v>
      </c>
      <c r="D9">
        <v>1.2801101169993117</v>
      </c>
      <c r="E9" t="s">
        <v>16</v>
      </c>
      <c r="F9">
        <v>15.772897488398664</v>
      </c>
      <c r="G9">
        <v>10.092171033306824</v>
      </c>
      <c r="H9">
        <f t="shared" si="0"/>
        <v>1.4201816137729599</v>
      </c>
      <c r="I9">
        <f t="shared" si="1"/>
        <v>110.94214434473714</v>
      </c>
      <c r="L9" s="71">
        <f t="shared" si="2"/>
        <v>1.5772897488398663E-2</v>
      </c>
      <c r="M9" s="71">
        <f t="shared" si="3"/>
        <v>1.0092171033306825E-2</v>
      </c>
      <c r="O9" s="89">
        <f t="shared" si="4"/>
        <v>0.11041028241879064</v>
      </c>
      <c r="P9" s="89">
        <f t="shared" si="5"/>
        <v>7.0645197233147772E-2</v>
      </c>
      <c r="Q9" s="89">
        <f t="shared" si="6"/>
        <v>9.9412712964107169E-3</v>
      </c>
      <c r="R9" s="96">
        <f t="shared" si="7"/>
        <v>0.77659501041315981</v>
      </c>
    </row>
    <row r="10" spans="1:18" x14ac:dyDescent="0.2">
      <c r="A10" t="s">
        <v>25</v>
      </c>
      <c r="B10">
        <v>1</v>
      </c>
      <c r="C10" t="s">
        <v>15</v>
      </c>
      <c r="D10">
        <v>2.2298692360633172</v>
      </c>
      <c r="E10" t="s">
        <v>16</v>
      </c>
      <c r="F10">
        <v>37.708224006844617</v>
      </c>
      <c r="G10">
        <v>32.150943033403223</v>
      </c>
      <c r="H10">
        <f t="shared" si="0"/>
        <v>1.3893202433603484</v>
      </c>
      <c r="I10">
        <f t="shared" si="1"/>
        <v>62.305009679092173</v>
      </c>
      <c r="L10" s="71">
        <f t="shared" si="2"/>
        <v>3.7708224006844614E-2</v>
      </c>
      <c r="M10" s="71">
        <f t="shared" si="3"/>
        <v>3.2150943033403226E-2</v>
      </c>
      <c r="O10" s="89">
        <f t="shared" si="4"/>
        <v>0.26395756804791226</v>
      </c>
      <c r="P10" s="89">
        <f t="shared" si="5"/>
        <v>0.2250566012338226</v>
      </c>
      <c r="Q10" s="89">
        <f t="shared" si="6"/>
        <v>9.7252417035224165E-3</v>
      </c>
      <c r="R10" s="96">
        <f t="shared" si="7"/>
        <v>0.43613506775364419</v>
      </c>
    </row>
    <row r="11" spans="1:18" x14ac:dyDescent="0.2">
      <c r="A11" t="s">
        <v>26</v>
      </c>
      <c r="B11">
        <v>3</v>
      </c>
      <c r="C11" t="s">
        <v>15</v>
      </c>
      <c r="D11">
        <v>0.7109375</v>
      </c>
      <c r="E11" t="s">
        <v>27</v>
      </c>
      <c r="F11">
        <v>44.879256169960129</v>
      </c>
      <c r="G11">
        <v>39.435179421898852</v>
      </c>
      <c r="H11">
        <f t="shared" si="0"/>
        <v>1.3610191870153194</v>
      </c>
      <c r="I11">
        <f t="shared" si="1"/>
        <v>191.44006147028668</v>
      </c>
      <c r="L11" s="71">
        <f t="shared" si="2"/>
        <v>4.4879256169960129E-2</v>
      </c>
      <c r="M11" s="71">
        <f t="shared" si="3"/>
        <v>3.943517942189885E-2</v>
      </c>
      <c r="O11" s="89">
        <f t="shared" si="4"/>
        <v>0.31415479318972089</v>
      </c>
      <c r="P11" s="89">
        <f t="shared" si="5"/>
        <v>0.27604625595329196</v>
      </c>
      <c r="Q11" s="89">
        <f t="shared" si="6"/>
        <v>9.5271343091072325E-3</v>
      </c>
      <c r="R11" s="96">
        <f t="shared" si="7"/>
        <v>1.3400804302920062</v>
      </c>
    </row>
    <row r="12" spans="1:18" x14ac:dyDescent="0.2">
      <c r="A12" t="s">
        <v>28</v>
      </c>
      <c r="B12">
        <v>14</v>
      </c>
      <c r="C12" t="s">
        <v>18</v>
      </c>
      <c r="D12">
        <v>0.61252580867171358</v>
      </c>
      <c r="E12" t="s">
        <v>16</v>
      </c>
      <c r="F12">
        <v>13.581090668695563</v>
      </c>
      <c r="G12">
        <v>9.747502720805322</v>
      </c>
      <c r="H12">
        <f t="shared" si="0"/>
        <v>0.95839698697256015</v>
      </c>
      <c r="I12">
        <f t="shared" si="1"/>
        <v>156.46638450237418</v>
      </c>
      <c r="L12" s="71">
        <f t="shared" si="2"/>
        <v>1.3581090668695563E-2</v>
      </c>
      <c r="M12" s="71">
        <f t="shared" si="3"/>
        <v>9.7475027208053216E-3</v>
      </c>
      <c r="O12" s="89">
        <f t="shared" si="4"/>
        <v>9.5067634680868943E-2</v>
      </c>
      <c r="P12" s="89">
        <f t="shared" si="5"/>
        <v>6.8232519045637249E-2</v>
      </c>
      <c r="Q12" s="89">
        <f t="shared" si="6"/>
        <v>6.7087789088079233E-3</v>
      </c>
      <c r="R12" s="96">
        <f t="shared" si="7"/>
        <v>1.0952646915166195</v>
      </c>
    </row>
    <row r="13" spans="1:18" x14ac:dyDescent="0.2">
      <c r="A13" t="s">
        <v>29</v>
      </c>
      <c r="B13">
        <v>1</v>
      </c>
      <c r="C13" t="s">
        <v>15</v>
      </c>
      <c r="D13">
        <v>0.71875</v>
      </c>
      <c r="E13" t="s">
        <v>27</v>
      </c>
      <c r="F13">
        <v>32.886454427187203</v>
      </c>
      <c r="G13">
        <v>28.224925787271978</v>
      </c>
      <c r="H13">
        <f t="shared" si="0"/>
        <v>1.1653821599788063</v>
      </c>
      <c r="I13">
        <f t="shared" si="1"/>
        <v>162.14012660574696</v>
      </c>
      <c r="L13" s="71">
        <f t="shared" si="2"/>
        <v>3.2886454427187205E-2</v>
      </c>
      <c r="M13" s="71">
        <f t="shared" si="3"/>
        <v>2.8224925787271978E-2</v>
      </c>
      <c r="O13" s="89">
        <f t="shared" si="4"/>
        <v>0.23020518099031043</v>
      </c>
      <c r="P13" s="89">
        <f t="shared" si="5"/>
        <v>0.19757448051090384</v>
      </c>
      <c r="Q13" s="89">
        <f t="shared" si="6"/>
        <v>8.1576751198516456E-3</v>
      </c>
      <c r="R13" s="96">
        <f t="shared" si="7"/>
        <v>1.1349808862402289</v>
      </c>
    </row>
    <row r="14" spans="1:18" x14ac:dyDescent="0.2">
      <c r="A14" t="s">
        <v>30</v>
      </c>
      <c r="B14">
        <v>13</v>
      </c>
      <c r="C14" t="s">
        <v>18</v>
      </c>
      <c r="D14">
        <v>1.0667584308327598</v>
      </c>
      <c r="E14" t="s">
        <v>16</v>
      </c>
      <c r="F14">
        <v>48.494674891210252</v>
      </c>
      <c r="G14">
        <v>42.956294630325445</v>
      </c>
      <c r="H14">
        <f t="shared" si="0"/>
        <v>1.3845950652212018</v>
      </c>
      <c r="I14">
        <f t="shared" si="1"/>
        <v>129.79462127525201</v>
      </c>
      <c r="L14" s="71">
        <f t="shared" si="2"/>
        <v>4.8494674891210253E-2</v>
      </c>
      <c r="M14" s="71">
        <f t="shared" si="3"/>
        <v>4.2956294630325444E-2</v>
      </c>
      <c r="O14" s="89">
        <f t="shared" si="4"/>
        <v>0.33946272423847179</v>
      </c>
      <c r="P14" s="89">
        <f t="shared" si="5"/>
        <v>0.30069406241227808</v>
      </c>
      <c r="Q14" s="89">
        <f t="shared" si="6"/>
        <v>9.6921654565484266E-3</v>
      </c>
      <c r="R14" s="96">
        <f t="shared" si="7"/>
        <v>0.90856234892676535</v>
      </c>
    </row>
    <row r="15" spans="1:18" x14ac:dyDescent="0.2">
      <c r="A15" t="s">
        <v>31</v>
      </c>
      <c r="B15">
        <v>14</v>
      </c>
      <c r="C15" t="s">
        <v>18</v>
      </c>
      <c r="D15">
        <v>1.1458333333333333</v>
      </c>
      <c r="E15" t="s">
        <v>27</v>
      </c>
      <c r="F15">
        <v>36.026630928080394</v>
      </c>
      <c r="G15">
        <v>32.145178174381073</v>
      </c>
      <c r="H15">
        <f t="shared" si="0"/>
        <v>0.97036318842483027</v>
      </c>
      <c r="I15">
        <f t="shared" si="1"/>
        <v>84.686241898894281</v>
      </c>
      <c r="L15" s="71">
        <f t="shared" si="2"/>
        <v>3.6026630928080394E-2</v>
      </c>
      <c r="M15" s="71">
        <f t="shared" si="3"/>
        <v>3.2145178174381075E-2</v>
      </c>
      <c r="O15" s="89">
        <f t="shared" si="4"/>
        <v>0.25218641649656276</v>
      </c>
      <c r="P15" s="89">
        <f t="shared" si="5"/>
        <v>0.22501624722066751</v>
      </c>
      <c r="Q15" s="89">
        <f t="shared" si="6"/>
        <v>6.7925423189738113E-3</v>
      </c>
      <c r="R15" s="96">
        <f t="shared" si="7"/>
        <v>0.5928036932922599</v>
      </c>
    </row>
    <row r="16" spans="1:18" x14ac:dyDescent="0.2">
      <c r="A16" t="s">
        <v>32</v>
      </c>
      <c r="B16">
        <v>1</v>
      </c>
      <c r="C16" t="s">
        <v>15</v>
      </c>
      <c r="D16">
        <v>0.90104166666666663</v>
      </c>
      <c r="E16" t="s">
        <v>27</v>
      </c>
      <c r="F16">
        <v>41.104363142290659</v>
      </c>
      <c r="G16">
        <v>36.298977512211572</v>
      </c>
      <c r="H16">
        <f t="shared" si="0"/>
        <v>1.2013464075197717</v>
      </c>
      <c r="I16">
        <f t="shared" si="1"/>
        <v>133.32861863803248</v>
      </c>
      <c r="L16" s="71">
        <f t="shared" si="2"/>
        <v>4.1104363142290656E-2</v>
      </c>
      <c r="M16" s="71">
        <f t="shared" si="3"/>
        <v>3.6298977512211575E-2</v>
      </c>
      <c r="O16" s="89">
        <f t="shared" si="4"/>
        <v>0.28773054199603459</v>
      </c>
      <c r="P16" s="89">
        <f t="shared" si="5"/>
        <v>0.25409284258548104</v>
      </c>
      <c r="Q16" s="89">
        <f t="shared" si="6"/>
        <v>8.4094248526383891E-3</v>
      </c>
      <c r="R16" s="96">
        <f t="shared" si="7"/>
        <v>0.93330033046622585</v>
      </c>
    </row>
    <row r="17" spans="1:18" x14ac:dyDescent="0.2">
      <c r="A17" t="s">
        <v>33</v>
      </c>
      <c r="B17">
        <v>13</v>
      </c>
      <c r="C17" t="s">
        <v>18</v>
      </c>
      <c r="D17">
        <v>4.9896765313145215</v>
      </c>
      <c r="E17" t="s">
        <v>16</v>
      </c>
      <c r="F17">
        <v>41.59134632521625</v>
      </c>
      <c r="G17">
        <v>38.579007061556318</v>
      </c>
      <c r="H17">
        <f t="shared" si="0"/>
        <v>0.753084815914983</v>
      </c>
      <c r="I17">
        <f t="shared" si="1"/>
        <v>15.092858448613384</v>
      </c>
      <c r="L17" s="71">
        <f t="shared" si="2"/>
        <v>4.1591346325216251E-2</v>
      </c>
      <c r="M17" s="71">
        <f t="shared" si="3"/>
        <v>3.8579007061556321E-2</v>
      </c>
      <c r="O17" s="89">
        <f t="shared" si="4"/>
        <v>0.29113942427651374</v>
      </c>
      <c r="P17" s="89">
        <f t="shared" si="5"/>
        <v>0.27005304943089425</v>
      </c>
      <c r="Q17" s="89">
        <f t="shared" si="6"/>
        <v>5.2715937114048705E-3</v>
      </c>
      <c r="R17" s="96">
        <f t="shared" si="7"/>
        <v>0.10565000914029347</v>
      </c>
    </row>
    <row r="18" spans="1:18" x14ac:dyDescent="0.2">
      <c r="A18" t="s">
        <v>34</v>
      </c>
      <c r="B18">
        <v>3</v>
      </c>
      <c r="C18" t="s">
        <v>15</v>
      </c>
      <c r="D18">
        <v>0.91406249999999989</v>
      </c>
      <c r="E18" t="s">
        <v>27</v>
      </c>
      <c r="F18">
        <v>40.118882219138001</v>
      </c>
      <c r="G18">
        <v>35.164606608707658</v>
      </c>
      <c r="H18">
        <f t="shared" si="0"/>
        <v>1.2385689026075859</v>
      </c>
      <c r="I18">
        <f t="shared" si="1"/>
        <v>135.50155515706925</v>
      </c>
      <c r="L18" s="71">
        <f t="shared" si="2"/>
        <v>4.0118882219138001E-2</v>
      </c>
      <c r="M18" s="71">
        <f t="shared" si="3"/>
        <v>3.5164606608707655E-2</v>
      </c>
      <c r="O18" s="89">
        <f t="shared" si="4"/>
        <v>0.28083217553396594</v>
      </c>
      <c r="P18" s="89">
        <f t="shared" si="5"/>
        <v>0.24615224626095361</v>
      </c>
      <c r="Q18" s="89">
        <f t="shared" si="6"/>
        <v>8.6699823182530833E-3</v>
      </c>
      <c r="R18" s="96">
        <f t="shared" si="7"/>
        <v>0.94851088609948264</v>
      </c>
    </row>
    <row r="19" spans="1:18" x14ac:dyDescent="0.2">
      <c r="A19" t="s">
        <v>35</v>
      </c>
      <c r="B19">
        <v>1</v>
      </c>
      <c r="C19" t="s">
        <v>15</v>
      </c>
      <c r="D19">
        <v>0.91406249999999989</v>
      </c>
      <c r="E19" t="s">
        <v>27</v>
      </c>
      <c r="F19">
        <v>44.578600973066102</v>
      </c>
      <c r="G19">
        <v>40.953234601587909</v>
      </c>
      <c r="H19">
        <f t="shared" si="0"/>
        <v>0.90634159286954841</v>
      </c>
      <c r="I19">
        <f t="shared" si="1"/>
        <v>99.155319561796759</v>
      </c>
      <c r="L19" s="71">
        <f t="shared" si="2"/>
        <v>4.4578600973066103E-2</v>
      </c>
      <c r="M19" s="71">
        <f t="shared" si="3"/>
        <v>4.095323460158791E-2</v>
      </c>
      <c r="O19" s="89">
        <f t="shared" si="4"/>
        <v>0.31205020681146267</v>
      </c>
      <c r="P19" s="89">
        <f t="shared" si="5"/>
        <v>0.28667264221111538</v>
      </c>
      <c r="Q19" s="89">
        <f t="shared" si="6"/>
        <v>6.3443911500868228E-3</v>
      </c>
      <c r="R19" s="96">
        <f t="shared" si="7"/>
        <v>0.69408723693257557</v>
      </c>
    </row>
    <row r="20" spans="1:18" x14ac:dyDescent="0.2">
      <c r="A20" t="s">
        <v>36</v>
      </c>
      <c r="B20">
        <v>14</v>
      </c>
      <c r="C20" t="s">
        <v>18</v>
      </c>
      <c r="D20">
        <v>0.60677083333333326</v>
      </c>
      <c r="E20" t="s">
        <v>27</v>
      </c>
      <c r="F20">
        <v>32.335253232881485</v>
      </c>
      <c r="G20">
        <v>28.975612414590742</v>
      </c>
      <c r="H20">
        <f t="shared" si="0"/>
        <v>0.83991020457268561</v>
      </c>
      <c r="I20">
        <f t="shared" si="1"/>
        <v>138.422969337301</v>
      </c>
      <c r="L20" s="71">
        <f t="shared" si="2"/>
        <v>3.2335253232881486E-2</v>
      </c>
      <c r="M20" s="71">
        <f t="shared" si="3"/>
        <v>2.8975612414590741E-2</v>
      </c>
      <c r="O20" s="89">
        <f t="shared" si="4"/>
        <v>0.22634677263017042</v>
      </c>
      <c r="P20" s="89">
        <f t="shared" si="5"/>
        <v>0.2028292869021352</v>
      </c>
      <c r="Q20" s="89">
        <f t="shared" si="6"/>
        <v>5.879371432008805E-3</v>
      </c>
      <c r="R20" s="96">
        <f t="shared" si="7"/>
        <v>0.96896078536110786</v>
      </c>
    </row>
    <row r="21" spans="1:18" x14ac:dyDescent="0.2">
      <c r="A21" t="s">
        <v>37</v>
      </c>
      <c r="B21">
        <v>13</v>
      </c>
      <c r="C21" t="s">
        <v>18</v>
      </c>
      <c r="D21">
        <v>1.609375</v>
      </c>
      <c r="E21" t="s">
        <v>27</v>
      </c>
      <c r="F21">
        <v>55.235157396310008</v>
      </c>
      <c r="G21">
        <v>48.727011675599996</v>
      </c>
      <c r="H21">
        <f t="shared" si="0"/>
        <v>1.6270364301775029</v>
      </c>
      <c r="I21">
        <f t="shared" si="1"/>
        <v>101.09740925374776</v>
      </c>
      <c r="L21" s="71">
        <f t="shared" si="2"/>
        <v>5.5235157396310006E-2</v>
      </c>
      <c r="M21" s="71">
        <f t="shared" si="3"/>
        <v>4.8727011675599993E-2</v>
      </c>
      <c r="O21" s="89">
        <f t="shared" si="4"/>
        <v>0.38664610177417003</v>
      </c>
      <c r="P21" s="89">
        <f t="shared" si="5"/>
        <v>0.34108908172919994</v>
      </c>
      <c r="Q21" s="89">
        <f t="shared" si="6"/>
        <v>1.1389255011242522E-2</v>
      </c>
      <c r="R21" s="96">
        <f t="shared" si="7"/>
        <v>0.70768186477623429</v>
      </c>
    </row>
    <row r="22" spans="1:18" x14ac:dyDescent="0.2">
      <c r="A22" t="s">
        <v>38</v>
      </c>
      <c r="B22">
        <v>13</v>
      </c>
      <c r="C22" t="s">
        <v>18</v>
      </c>
      <c r="D22">
        <v>1.7317708333333335</v>
      </c>
      <c r="E22" t="s">
        <v>27</v>
      </c>
      <c r="F22">
        <v>60.864090804825985</v>
      </c>
      <c r="G22">
        <v>57.601795803012919</v>
      </c>
      <c r="H22">
        <f t="shared" si="0"/>
        <v>0.8155737504532663</v>
      </c>
      <c r="I22">
        <f t="shared" si="1"/>
        <v>47.094784988579583</v>
      </c>
      <c r="L22" s="71">
        <f t="shared" si="2"/>
        <v>6.0864090804825986E-2</v>
      </c>
      <c r="M22" s="71">
        <f t="shared" si="3"/>
        <v>5.7601795803012917E-2</v>
      </c>
      <c r="O22" s="89">
        <f t="shared" si="4"/>
        <v>0.42604863563378187</v>
      </c>
      <c r="P22" s="89">
        <f t="shared" si="5"/>
        <v>0.40321257062109045</v>
      </c>
      <c r="Q22" s="89">
        <f t="shared" si="6"/>
        <v>5.709016253172855E-3</v>
      </c>
      <c r="R22" s="96">
        <f t="shared" si="7"/>
        <v>0.32966349492005659</v>
      </c>
    </row>
    <row r="23" spans="1:18" x14ac:dyDescent="0.2">
      <c r="A23" t="s">
        <v>39</v>
      </c>
      <c r="B23">
        <v>14</v>
      </c>
      <c r="C23" t="s">
        <v>18</v>
      </c>
      <c r="D23">
        <v>1.8203125000000002</v>
      </c>
      <c r="E23" t="s">
        <v>27</v>
      </c>
      <c r="F23">
        <v>38.081108106856256</v>
      </c>
      <c r="G23">
        <v>34.914377732934739</v>
      </c>
      <c r="H23">
        <f t="shared" si="0"/>
        <v>0.79168259348037928</v>
      </c>
      <c r="I23">
        <f t="shared" si="1"/>
        <v>43.491575950853445</v>
      </c>
      <c r="L23" s="71">
        <f t="shared" si="2"/>
        <v>3.8081108106856255E-2</v>
      </c>
      <c r="M23" s="71">
        <f t="shared" si="3"/>
        <v>3.4914377732934737E-2</v>
      </c>
      <c r="O23" s="89">
        <f t="shared" si="4"/>
        <v>0.26656775674799382</v>
      </c>
      <c r="P23" s="89">
        <f t="shared" si="5"/>
        <v>0.24440064413054322</v>
      </c>
      <c r="Q23" s="89">
        <f t="shared" si="6"/>
        <v>5.5417781543626518E-3</v>
      </c>
      <c r="R23" s="96">
        <f t="shared" si="7"/>
        <v>0.30444103165597391</v>
      </c>
    </row>
    <row r="24" spans="1:18" x14ac:dyDescent="0.2">
      <c r="A24" t="s">
        <v>40</v>
      </c>
      <c r="B24">
        <v>3</v>
      </c>
      <c r="C24" t="s">
        <v>15</v>
      </c>
      <c r="D24">
        <v>1.4713541666666665</v>
      </c>
      <c r="E24" t="s">
        <v>27</v>
      </c>
      <c r="F24">
        <v>44.16102431071328</v>
      </c>
      <c r="G24">
        <v>39.935637173444697</v>
      </c>
      <c r="H24">
        <f t="shared" si="0"/>
        <v>1.0563467843171459</v>
      </c>
      <c r="I24">
        <f t="shared" si="1"/>
        <v>71.794188527041428</v>
      </c>
      <c r="L24" s="71">
        <f t="shared" si="2"/>
        <v>4.4161024310713282E-2</v>
      </c>
      <c r="M24" s="71">
        <f t="shared" si="3"/>
        <v>3.9935637173444699E-2</v>
      </c>
      <c r="O24" s="89">
        <f t="shared" si="4"/>
        <v>0.30912717017499292</v>
      </c>
      <c r="P24" s="89">
        <f t="shared" si="5"/>
        <v>0.27954946021411287</v>
      </c>
      <c r="Q24" s="89">
        <f t="shared" si="6"/>
        <v>7.3944274902200124E-3</v>
      </c>
      <c r="R24" s="96">
        <f t="shared" si="7"/>
        <v>0.50255931968928946</v>
      </c>
    </row>
    <row r="25" spans="1:18" x14ac:dyDescent="0.2">
      <c r="A25" t="s">
        <v>41</v>
      </c>
      <c r="B25">
        <v>13</v>
      </c>
      <c r="C25" t="s">
        <v>18</v>
      </c>
      <c r="D25">
        <v>0.96614583333333326</v>
      </c>
      <c r="E25" t="s">
        <v>27</v>
      </c>
      <c r="F25">
        <v>35.575648132739346</v>
      </c>
      <c r="G25">
        <v>32.078450474174964</v>
      </c>
      <c r="H25">
        <f t="shared" si="0"/>
        <v>0.8742994146410954</v>
      </c>
      <c r="I25">
        <f t="shared" si="1"/>
        <v>90.493524318647076</v>
      </c>
      <c r="L25" s="71">
        <f t="shared" si="2"/>
        <v>3.5575648132739349E-2</v>
      </c>
      <c r="M25" s="71">
        <f t="shared" si="3"/>
        <v>3.2078450474174965E-2</v>
      </c>
      <c r="O25" s="89">
        <f t="shared" si="4"/>
        <v>0.24902953692917545</v>
      </c>
      <c r="P25" s="89">
        <f t="shared" si="5"/>
        <v>0.22454915331922473</v>
      </c>
      <c r="Q25" s="89">
        <f t="shared" si="6"/>
        <v>6.1200959024876808E-3</v>
      </c>
      <c r="R25" s="96">
        <f t="shared" si="7"/>
        <v>0.63345467023053093</v>
      </c>
    </row>
    <row r="26" spans="1:18" x14ac:dyDescent="0.2">
      <c r="A26" t="s">
        <v>42</v>
      </c>
      <c r="B26" t="s">
        <v>43</v>
      </c>
      <c r="C26" t="s">
        <v>44</v>
      </c>
      <c r="D26">
        <v>0.49552649690295941</v>
      </c>
      <c r="E26" t="s">
        <v>16</v>
      </c>
      <c r="F26">
        <v>27.370489479268592</v>
      </c>
      <c r="G26">
        <v>25.240343367748025</v>
      </c>
      <c r="H26">
        <f t="shared" si="0"/>
        <v>0.53253652788014172</v>
      </c>
      <c r="I26">
        <f t="shared" si="1"/>
        <v>107.46882986247859</v>
      </c>
      <c r="L26" s="71">
        <f t="shared" si="2"/>
        <v>2.7370489479268591E-2</v>
      </c>
      <c r="M26" s="71">
        <f t="shared" si="3"/>
        <v>2.5240343367748025E-2</v>
      </c>
      <c r="O26" s="89">
        <f t="shared" si="4"/>
        <v>0.19159342635488016</v>
      </c>
      <c r="P26" s="89">
        <f t="shared" si="5"/>
        <v>0.17668240357423617</v>
      </c>
      <c r="Q26" s="89">
        <f t="shared" si="6"/>
        <v>3.7277556951609975E-3</v>
      </c>
      <c r="R26" s="96">
        <f t="shared" si="7"/>
        <v>0.7522818090373512</v>
      </c>
    </row>
    <row r="27" spans="1:18" x14ac:dyDescent="0.2">
      <c r="A27" t="s">
        <v>45</v>
      </c>
      <c r="B27" t="s">
        <v>43</v>
      </c>
      <c r="C27" t="s">
        <v>44</v>
      </c>
      <c r="D27">
        <v>1.0082587749483827</v>
      </c>
      <c r="E27" t="s">
        <v>16</v>
      </c>
      <c r="F27">
        <v>18.465195629136321</v>
      </c>
      <c r="G27">
        <v>17.761040986465339</v>
      </c>
      <c r="H27">
        <f t="shared" si="0"/>
        <v>0.17603866066774554</v>
      </c>
      <c r="I27">
        <f t="shared" si="1"/>
        <v>17.459670576807799</v>
      </c>
      <c r="L27" s="71">
        <f t="shared" si="2"/>
        <v>1.846519562913632E-2</v>
      </c>
      <c r="M27" s="71">
        <f t="shared" si="3"/>
        <v>1.7761040986465339E-2</v>
      </c>
      <c r="O27" s="89">
        <f t="shared" si="4"/>
        <v>0.12925636940395424</v>
      </c>
      <c r="P27" s="89">
        <f t="shared" si="5"/>
        <v>0.12432728690525736</v>
      </c>
      <c r="Q27" s="89">
        <f t="shared" si="6"/>
        <v>1.2322706246742192E-3</v>
      </c>
      <c r="R27" s="96">
        <f t="shared" si="7"/>
        <v>0.12221769403765465</v>
      </c>
    </row>
    <row r="28" spans="1:18" x14ac:dyDescent="0.2">
      <c r="A28" t="s">
        <v>46</v>
      </c>
      <c r="B28" t="s">
        <v>43</v>
      </c>
      <c r="C28" t="s">
        <v>44</v>
      </c>
      <c r="D28">
        <v>0.52649690295939444</v>
      </c>
      <c r="E28" t="s">
        <v>16</v>
      </c>
      <c r="F28">
        <v>14.547556667934725</v>
      </c>
      <c r="G28">
        <v>13.349286586446059</v>
      </c>
      <c r="H28">
        <f t="shared" si="0"/>
        <v>0.29956752037216638</v>
      </c>
      <c r="I28">
        <f t="shared" si="1"/>
        <v>56.898249294216683</v>
      </c>
      <c r="L28" s="71">
        <f t="shared" si="2"/>
        <v>1.4547556667934725E-2</v>
      </c>
      <c r="M28" s="71">
        <f t="shared" si="3"/>
        <v>1.3349286586446059E-2</v>
      </c>
      <c r="O28" s="89">
        <f t="shared" si="4"/>
        <v>0.10183289667554307</v>
      </c>
      <c r="P28" s="89">
        <f t="shared" si="5"/>
        <v>9.3445006105122408E-2</v>
      </c>
      <c r="Q28" s="89">
        <f t="shared" si="6"/>
        <v>2.096972642605166E-3</v>
      </c>
      <c r="R28" s="96">
        <f t="shared" si="7"/>
        <v>0.39828774505951703</v>
      </c>
    </row>
    <row r="29" spans="1:18" x14ac:dyDescent="0.2">
      <c r="A29" t="s">
        <v>47</v>
      </c>
      <c r="B29" t="s">
        <v>43</v>
      </c>
      <c r="C29" t="s">
        <v>44</v>
      </c>
      <c r="D29">
        <v>0.82931865106675828</v>
      </c>
      <c r="E29" t="s">
        <v>16</v>
      </c>
      <c r="F29">
        <v>27.23242290794871</v>
      </c>
      <c r="G29">
        <v>22.775964933362253</v>
      </c>
      <c r="H29">
        <f t="shared" si="0"/>
        <v>1.1141144936466141</v>
      </c>
      <c r="I29">
        <f t="shared" si="1"/>
        <v>134.34094267788637</v>
      </c>
      <c r="L29" s="71">
        <f t="shared" si="2"/>
        <v>2.7232422907948708E-2</v>
      </c>
      <c r="M29" s="71">
        <f t="shared" si="3"/>
        <v>2.2775964933362255E-2</v>
      </c>
      <c r="O29" s="89">
        <f t="shared" si="4"/>
        <v>0.19062696035564095</v>
      </c>
      <c r="P29" s="89">
        <f t="shared" si="5"/>
        <v>0.15943175453353578</v>
      </c>
      <c r="Q29" s="89">
        <f t="shared" si="6"/>
        <v>7.7988014555262913E-3</v>
      </c>
      <c r="R29" s="96">
        <f t="shared" si="7"/>
        <v>0.94038659874520369</v>
      </c>
    </row>
    <row r="30" spans="1:18" x14ac:dyDescent="0.2">
      <c r="A30" t="s">
        <v>48</v>
      </c>
      <c r="B30" t="s">
        <v>43</v>
      </c>
      <c r="C30" t="s">
        <v>44</v>
      </c>
      <c r="D30">
        <v>0.37239583333333337</v>
      </c>
      <c r="E30" t="s">
        <v>27</v>
      </c>
      <c r="F30">
        <v>29.729574859799904</v>
      </c>
      <c r="G30">
        <v>27.490921085004743</v>
      </c>
      <c r="H30">
        <f t="shared" si="0"/>
        <v>0.55966344369879018</v>
      </c>
      <c r="I30">
        <f t="shared" si="1"/>
        <v>150.28724641981495</v>
      </c>
      <c r="L30" s="71">
        <f t="shared" si="2"/>
        <v>2.9729574859799903E-2</v>
      </c>
      <c r="M30" s="71">
        <f t="shared" si="3"/>
        <v>2.7490921085004744E-2</v>
      </c>
      <c r="O30" s="89">
        <f t="shared" si="4"/>
        <v>0.20810702401859929</v>
      </c>
      <c r="P30" s="89">
        <f t="shared" si="5"/>
        <v>0.1924364475950332</v>
      </c>
      <c r="Q30" s="89">
        <f t="shared" si="6"/>
        <v>3.9176441058915226E-3</v>
      </c>
      <c r="R30" s="96">
        <f t="shared" si="7"/>
        <v>1.0520107249387025</v>
      </c>
    </row>
    <row r="31" spans="1:18" x14ac:dyDescent="0.2">
      <c r="A31" t="s">
        <v>49</v>
      </c>
      <c r="B31" t="s">
        <v>43</v>
      </c>
      <c r="C31" t="s">
        <v>44</v>
      </c>
      <c r="D31">
        <v>0.44791666666666663</v>
      </c>
      <c r="E31" t="s">
        <v>27</v>
      </c>
      <c r="F31">
        <v>32.802939094716642</v>
      </c>
      <c r="G31">
        <v>30.877351870464938</v>
      </c>
      <c r="H31">
        <f t="shared" si="0"/>
        <v>0.4813968060629259</v>
      </c>
      <c r="I31">
        <f t="shared" si="1"/>
        <v>107.47463577218812</v>
      </c>
      <c r="L31" s="71">
        <f t="shared" si="2"/>
        <v>3.280293909471664E-2</v>
      </c>
      <c r="M31" s="71">
        <f t="shared" si="3"/>
        <v>3.0877351870464937E-2</v>
      </c>
      <c r="O31" s="89">
        <f t="shared" si="4"/>
        <v>0.22962057366301647</v>
      </c>
      <c r="P31" s="89">
        <f t="shared" si="5"/>
        <v>0.21614146309325458</v>
      </c>
      <c r="Q31" s="89">
        <f t="shared" si="6"/>
        <v>3.3697776424404732E-3</v>
      </c>
      <c r="R31" s="96">
        <f t="shared" si="7"/>
        <v>0.75232245040531509</v>
      </c>
    </row>
    <row r="32" spans="1:18" x14ac:dyDescent="0.2">
      <c r="A32" t="s">
        <v>50</v>
      </c>
      <c r="B32" t="s">
        <v>43</v>
      </c>
      <c r="C32" t="s">
        <v>44</v>
      </c>
      <c r="D32">
        <v>0.4765625</v>
      </c>
      <c r="E32" t="s">
        <v>27</v>
      </c>
      <c r="F32">
        <v>42.273577796878548</v>
      </c>
      <c r="G32">
        <v>38.651128944477016</v>
      </c>
      <c r="H32">
        <f t="shared" si="0"/>
        <v>0.9056122131003832</v>
      </c>
      <c r="I32">
        <f t="shared" si="1"/>
        <v>190.03010373253943</v>
      </c>
      <c r="L32" s="71">
        <f t="shared" si="2"/>
        <v>4.2273577796878549E-2</v>
      </c>
      <c r="M32" s="71">
        <f t="shared" si="3"/>
        <v>3.8651128944477017E-2</v>
      </c>
      <c r="O32" s="89">
        <f t="shared" si="4"/>
        <v>0.29591504457814982</v>
      </c>
      <c r="P32" s="89">
        <f t="shared" si="5"/>
        <v>0.27055790261133911</v>
      </c>
      <c r="Q32" s="89">
        <f t="shared" si="6"/>
        <v>6.3392854917026786E-3</v>
      </c>
      <c r="R32" s="96">
        <f t="shared" si="7"/>
        <v>1.3302107261277751</v>
      </c>
    </row>
    <row r="33" spans="1:18" x14ac:dyDescent="0.2">
      <c r="A33" t="s">
        <v>51</v>
      </c>
      <c r="B33" t="s">
        <v>43</v>
      </c>
      <c r="C33" t="s">
        <v>44</v>
      </c>
      <c r="D33">
        <v>0.53645833333333337</v>
      </c>
      <c r="E33" t="s">
        <v>27</v>
      </c>
      <c r="F33">
        <v>34.874119339986613</v>
      </c>
      <c r="G33">
        <v>32.528862450566223</v>
      </c>
      <c r="H33">
        <f t="shared" si="0"/>
        <v>0.58631422235509767</v>
      </c>
      <c r="I33">
        <f t="shared" si="1"/>
        <v>109.29352494386285</v>
      </c>
      <c r="L33" s="71">
        <f t="shared" si="2"/>
        <v>3.487411933998661E-2</v>
      </c>
      <c r="M33" s="71">
        <f t="shared" si="3"/>
        <v>3.2528862450566222E-2</v>
      </c>
      <c r="O33" s="89">
        <f t="shared" si="4"/>
        <v>0.24411883537990628</v>
      </c>
      <c r="P33" s="89">
        <f t="shared" si="5"/>
        <v>0.22770203715396353</v>
      </c>
      <c r="Q33" s="89">
        <f t="shared" si="6"/>
        <v>4.1041995564856867E-3</v>
      </c>
      <c r="R33" s="96">
        <f t="shared" si="7"/>
        <v>0.76505467460704057</v>
      </c>
    </row>
    <row r="34" spans="1:18" x14ac:dyDescent="0.2">
      <c r="A34" t="s">
        <v>52</v>
      </c>
      <c r="B34">
        <v>13</v>
      </c>
      <c r="C34" t="s">
        <v>18</v>
      </c>
      <c r="D34">
        <v>0.53682037164487262</v>
      </c>
      <c r="E34" t="s">
        <v>16</v>
      </c>
      <c r="F34">
        <v>21.519918519588678</v>
      </c>
      <c r="G34">
        <v>18.140176130217</v>
      </c>
      <c r="H34">
        <f t="shared" si="0"/>
        <v>0.84493559734291956</v>
      </c>
      <c r="I34">
        <f t="shared" si="1"/>
        <v>157.3963362742644</v>
      </c>
      <c r="L34" s="71">
        <f t="shared" si="2"/>
        <v>2.151991851958868E-2</v>
      </c>
      <c r="M34" s="71">
        <f t="shared" si="3"/>
        <v>1.8140176130217001E-2</v>
      </c>
      <c r="O34" s="89">
        <f t="shared" si="4"/>
        <v>0.15063942963712076</v>
      </c>
      <c r="P34" s="89">
        <f t="shared" si="5"/>
        <v>0.126981232911519</v>
      </c>
      <c r="Q34" s="89">
        <f t="shared" si="6"/>
        <v>5.9145491814004414E-3</v>
      </c>
      <c r="R34" s="96">
        <f t="shared" si="7"/>
        <v>1.1017743539198517</v>
      </c>
    </row>
    <row r="35" spans="1:18" x14ac:dyDescent="0.2">
      <c r="A35" t="s">
        <v>53</v>
      </c>
      <c r="B35">
        <v>3</v>
      </c>
      <c r="C35" t="s">
        <v>15</v>
      </c>
      <c r="D35">
        <v>1.1252580867171367</v>
      </c>
      <c r="E35" t="s">
        <v>16</v>
      </c>
      <c r="F35">
        <v>15.893705738303554</v>
      </c>
      <c r="G35">
        <v>10.867674736435216</v>
      </c>
      <c r="H35">
        <f t="shared" si="0"/>
        <v>1.2565077504670845</v>
      </c>
      <c r="I35">
        <f t="shared" si="1"/>
        <v>111.6639609436498</v>
      </c>
      <c r="L35" s="71">
        <f t="shared" si="2"/>
        <v>1.5893705738303555E-2</v>
      </c>
      <c r="M35" s="71">
        <f t="shared" si="3"/>
        <v>1.0867674736435216E-2</v>
      </c>
      <c r="O35" s="89">
        <f t="shared" si="4"/>
        <v>0.11125594016812487</v>
      </c>
      <c r="P35" s="89">
        <f t="shared" si="5"/>
        <v>7.6073723155046513E-2</v>
      </c>
      <c r="Q35" s="89">
        <f t="shared" si="6"/>
        <v>8.7955542532695899E-3</v>
      </c>
      <c r="R35" s="96">
        <f t="shared" si="7"/>
        <v>0.78164772660554838</v>
      </c>
    </row>
    <row r="36" spans="1:18" x14ac:dyDescent="0.2">
      <c r="A36" t="s">
        <v>54</v>
      </c>
      <c r="B36">
        <v>3</v>
      </c>
      <c r="C36" t="s">
        <v>15</v>
      </c>
      <c r="D36">
        <v>1.5175498967653132</v>
      </c>
      <c r="E36" t="s">
        <v>16</v>
      </c>
      <c r="F36">
        <v>34.083976509697763</v>
      </c>
      <c r="G36">
        <v>28.876594064638915</v>
      </c>
      <c r="H36">
        <f t="shared" si="0"/>
        <v>1.3018456112647119</v>
      </c>
      <c r="I36">
        <f t="shared" si="1"/>
        <v>85.786016923701865</v>
      </c>
      <c r="L36" s="71">
        <f t="shared" si="2"/>
        <v>3.4083976509697765E-2</v>
      </c>
      <c r="M36" s="71">
        <f t="shared" si="3"/>
        <v>2.8876594064638914E-2</v>
      </c>
      <c r="O36" s="89">
        <f t="shared" si="4"/>
        <v>0.23858783556788435</v>
      </c>
      <c r="P36" s="89">
        <f t="shared" si="5"/>
        <v>0.2021361584524724</v>
      </c>
      <c r="Q36" s="89">
        <f t="shared" si="6"/>
        <v>9.1129192788529864E-3</v>
      </c>
      <c r="R36" s="96">
        <f t="shared" si="7"/>
        <v>0.60050211846591328</v>
      </c>
    </row>
    <row r="37" spans="1:18" x14ac:dyDescent="0.2">
      <c r="A37" t="s">
        <v>55</v>
      </c>
      <c r="B37">
        <v>14</v>
      </c>
      <c r="C37" t="s">
        <v>18</v>
      </c>
      <c r="D37">
        <v>0.95664143152099101</v>
      </c>
      <c r="E37" t="s">
        <v>16</v>
      </c>
      <c r="F37">
        <v>25.713690623430036</v>
      </c>
      <c r="G37">
        <v>21.345591436481008</v>
      </c>
      <c r="H37">
        <f t="shared" si="0"/>
        <v>1.0920247967372569</v>
      </c>
      <c r="I37">
        <f t="shared" si="1"/>
        <v>114.15194457980103</v>
      </c>
      <c r="L37" s="71">
        <f t="shared" si="2"/>
        <v>2.5713690623430038E-2</v>
      </c>
      <c r="M37" s="71">
        <f t="shared" si="3"/>
        <v>2.1345591436481008E-2</v>
      </c>
      <c r="O37" s="89">
        <f t="shared" si="4"/>
        <v>0.17999583436401026</v>
      </c>
      <c r="P37" s="89">
        <f t="shared" si="5"/>
        <v>0.14941914005536705</v>
      </c>
      <c r="Q37" s="89">
        <f t="shared" si="6"/>
        <v>7.6441735771608024E-3</v>
      </c>
      <c r="R37" s="96">
        <f t="shared" si="7"/>
        <v>0.79906361205860765</v>
      </c>
    </row>
    <row r="38" spans="1:18" x14ac:dyDescent="0.2">
      <c r="A38" t="s">
        <v>56</v>
      </c>
      <c r="B38">
        <v>13</v>
      </c>
      <c r="C38" t="s">
        <v>18</v>
      </c>
      <c r="D38">
        <v>0.55058499655884374</v>
      </c>
      <c r="E38" t="s">
        <v>16</v>
      </c>
      <c r="F38">
        <v>30.78763711943563</v>
      </c>
      <c r="G38">
        <v>26.532849539628678</v>
      </c>
      <c r="H38">
        <f t="shared" si="0"/>
        <v>1.0636968949517378</v>
      </c>
      <c r="I38">
        <f t="shared" si="1"/>
        <v>193.19394854560937</v>
      </c>
      <c r="L38" s="71">
        <f t="shared" si="2"/>
        <v>3.0787637119435631E-2</v>
      </c>
      <c r="M38" s="71">
        <f t="shared" si="3"/>
        <v>2.6532849539628679E-2</v>
      </c>
      <c r="O38" s="89">
        <f t="shared" si="4"/>
        <v>0.21551345983604941</v>
      </c>
      <c r="P38" s="89">
        <f t="shared" si="5"/>
        <v>0.18572994677740073</v>
      </c>
      <c r="Q38" s="89">
        <f t="shared" si="6"/>
        <v>7.4458782646621702E-3</v>
      </c>
      <c r="R38" s="96">
        <f t="shared" si="7"/>
        <v>1.3523576398192667</v>
      </c>
    </row>
    <row r="39" spans="1:18" x14ac:dyDescent="0.2">
      <c r="A39" t="s">
        <v>57</v>
      </c>
      <c r="B39">
        <v>1</v>
      </c>
      <c r="C39" t="s">
        <v>15</v>
      </c>
      <c r="D39">
        <v>2.2952512044046798</v>
      </c>
      <c r="E39" t="s">
        <v>16</v>
      </c>
      <c r="F39">
        <v>28.578571978317548</v>
      </c>
      <c r="G39">
        <v>24.378672586494265</v>
      </c>
      <c r="H39">
        <f t="shared" si="0"/>
        <v>1.0499748479558209</v>
      </c>
      <c r="I39">
        <f t="shared" si="1"/>
        <v>45.74553085696575</v>
      </c>
      <c r="L39" s="71">
        <f t="shared" si="2"/>
        <v>2.8578571978317549E-2</v>
      </c>
      <c r="M39" s="71">
        <f t="shared" si="3"/>
        <v>2.4378672586494263E-2</v>
      </c>
      <c r="O39" s="89">
        <f t="shared" si="4"/>
        <v>0.20005000384822286</v>
      </c>
      <c r="P39" s="89">
        <f t="shared" si="5"/>
        <v>0.17065070810545985</v>
      </c>
      <c r="Q39" s="89">
        <f t="shared" si="6"/>
        <v>7.3498239356907524E-3</v>
      </c>
      <c r="R39" s="96">
        <f t="shared" si="7"/>
        <v>0.32021871599876051</v>
      </c>
    </row>
    <row r="40" spans="1:18" x14ac:dyDescent="0.2">
      <c r="A40" t="s">
        <v>58</v>
      </c>
      <c r="B40">
        <v>14</v>
      </c>
      <c r="C40" t="s">
        <v>18</v>
      </c>
      <c r="D40">
        <v>1.1493461803165863</v>
      </c>
      <c r="E40" t="s">
        <v>16</v>
      </c>
      <c r="F40">
        <v>22.262026340433028</v>
      </c>
      <c r="G40">
        <v>19.243114730221819</v>
      </c>
      <c r="H40">
        <f t="shared" si="0"/>
        <v>0.7547279025528022</v>
      </c>
      <c r="I40">
        <f t="shared" si="1"/>
        <v>65.665846850851594</v>
      </c>
      <c r="L40" s="71">
        <f t="shared" si="2"/>
        <v>2.226202634043303E-2</v>
      </c>
      <c r="M40" s="71">
        <f t="shared" si="3"/>
        <v>1.9243114730221819E-2</v>
      </c>
      <c r="O40" s="89">
        <f t="shared" si="4"/>
        <v>0.1558341843830312</v>
      </c>
      <c r="P40" s="89">
        <f t="shared" si="5"/>
        <v>0.13470180311155275</v>
      </c>
      <c r="Q40" s="89">
        <f t="shared" si="6"/>
        <v>5.2830953178696141E-3</v>
      </c>
      <c r="R40" s="96">
        <f t="shared" si="7"/>
        <v>0.45966092795596103</v>
      </c>
    </row>
    <row r="41" spans="1:18" x14ac:dyDescent="0.2">
      <c r="A41" t="s">
        <v>59</v>
      </c>
      <c r="B41">
        <v>14</v>
      </c>
      <c r="C41" t="s">
        <v>18</v>
      </c>
      <c r="D41">
        <v>0.66414315209910524</v>
      </c>
      <c r="E41" t="s">
        <v>16</v>
      </c>
      <c r="F41">
        <v>18.430678986306354</v>
      </c>
      <c r="G41">
        <v>14.279891030200128</v>
      </c>
      <c r="H41">
        <f t="shared" si="0"/>
        <v>1.0376969890265566</v>
      </c>
      <c r="I41">
        <f t="shared" si="1"/>
        <v>156.24598187104527</v>
      </c>
      <c r="L41" s="71">
        <f t="shared" si="2"/>
        <v>1.8430678986306355E-2</v>
      </c>
      <c r="M41" s="71">
        <f t="shared" si="3"/>
        <v>1.4279891030200128E-2</v>
      </c>
      <c r="O41" s="89">
        <f t="shared" si="4"/>
        <v>0.12901475290414449</v>
      </c>
      <c r="P41" s="89">
        <f t="shared" si="5"/>
        <v>9.9959237211400889E-2</v>
      </c>
      <c r="Q41" s="89">
        <f t="shared" si="6"/>
        <v>7.2638789231859006E-3</v>
      </c>
      <c r="R41" s="96">
        <f t="shared" si="7"/>
        <v>1.0937218730973177</v>
      </c>
    </row>
    <row r="42" spans="1:18" x14ac:dyDescent="0.2">
      <c r="A42" t="s">
        <v>60</v>
      </c>
      <c r="B42">
        <v>13</v>
      </c>
      <c r="C42" t="s">
        <v>18</v>
      </c>
      <c r="D42">
        <v>0.81211286992429443</v>
      </c>
      <c r="E42" t="s">
        <v>16</v>
      </c>
      <c r="F42">
        <v>27.422264443513548</v>
      </c>
      <c r="G42">
        <v>21.879827320858336</v>
      </c>
      <c r="H42">
        <f t="shared" si="0"/>
        <v>1.385609280663803</v>
      </c>
      <c r="I42">
        <f t="shared" si="1"/>
        <v>170.61782074614456</v>
      </c>
      <c r="L42" s="71">
        <f t="shared" si="2"/>
        <v>2.7422264443513547E-2</v>
      </c>
      <c r="M42" s="71">
        <f t="shared" si="3"/>
        <v>2.1879827320858337E-2</v>
      </c>
      <c r="O42" s="89">
        <f t="shared" si="4"/>
        <v>0.19195585110459482</v>
      </c>
      <c r="P42" s="89">
        <f t="shared" si="5"/>
        <v>0.15315879124600837</v>
      </c>
      <c r="Q42" s="89">
        <f t="shared" si="6"/>
        <v>9.6992649646466117E-3</v>
      </c>
      <c r="R42" s="96">
        <f t="shared" si="7"/>
        <v>1.1943247452230108</v>
      </c>
    </row>
    <row r="43" spans="1:18" x14ac:dyDescent="0.2">
      <c r="A43" t="s">
        <v>61</v>
      </c>
      <c r="B43">
        <v>14</v>
      </c>
      <c r="C43" t="s">
        <v>18</v>
      </c>
      <c r="D43">
        <v>0.86717136958017882</v>
      </c>
      <c r="E43" t="s">
        <v>16</v>
      </c>
      <c r="F43">
        <v>25.851757194749915</v>
      </c>
      <c r="G43">
        <v>19.605016458348402</v>
      </c>
      <c r="H43">
        <f t="shared" si="0"/>
        <v>1.5616851841003783</v>
      </c>
      <c r="I43">
        <f t="shared" si="1"/>
        <v>180.0895692458611</v>
      </c>
      <c r="L43" s="71">
        <f t="shared" si="2"/>
        <v>2.5851757194749914E-2</v>
      </c>
      <c r="M43" s="71">
        <f t="shared" si="3"/>
        <v>1.96050164583484E-2</v>
      </c>
      <c r="O43" s="89">
        <f t="shared" si="4"/>
        <v>0.1809623003632494</v>
      </c>
      <c r="P43" s="89">
        <f t="shared" si="5"/>
        <v>0.13723511520843881</v>
      </c>
      <c r="Q43" s="89">
        <f t="shared" si="6"/>
        <v>1.0931796288702646E-2</v>
      </c>
      <c r="R43" s="96">
        <f t="shared" si="7"/>
        <v>1.2606269847210274</v>
      </c>
    </row>
    <row r="44" spans="1:18" x14ac:dyDescent="0.2">
      <c r="A44" t="s">
        <v>62</v>
      </c>
      <c r="B44">
        <v>3</v>
      </c>
      <c r="C44" t="s">
        <v>15</v>
      </c>
      <c r="D44">
        <v>1.2319339298004128</v>
      </c>
      <c r="E44" t="s">
        <v>16</v>
      </c>
      <c r="F44">
        <v>13.028824383416042</v>
      </c>
      <c r="G44">
        <v>9.9026034614309975</v>
      </c>
      <c r="H44">
        <f t="shared" si="0"/>
        <v>0.78155523049626119</v>
      </c>
      <c r="I44">
        <f t="shared" si="1"/>
        <v>63.44132681067417</v>
      </c>
      <c r="L44" s="71">
        <f t="shared" si="2"/>
        <v>1.3028824383416042E-2</v>
      </c>
      <c r="M44" s="71">
        <f t="shared" si="3"/>
        <v>9.902603461430997E-3</v>
      </c>
      <c r="O44" s="89">
        <f t="shared" si="4"/>
        <v>9.1201770683912289E-2</v>
      </c>
      <c r="P44" s="89">
        <f t="shared" si="5"/>
        <v>6.9318224230016975E-2</v>
      </c>
      <c r="Q44" s="89">
        <f t="shared" si="6"/>
        <v>5.4708866134738285E-3</v>
      </c>
      <c r="R44" s="96">
        <f t="shared" si="7"/>
        <v>0.44408928767471917</v>
      </c>
    </row>
    <row r="45" spans="1:18" x14ac:dyDescent="0.2">
      <c r="A45" t="s">
        <v>63</v>
      </c>
      <c r="B45">
        <v>14</v>
      </c>
      <c r="C45" t="s">
        <v>18</v>
      </c>
      <c r="D45">
        <v>0.7890625</v>
      </c>
      <c r="E45" t="s">
        <v>27</v>
      </c>
      <c r="F45">
        <v>34.840713206998394</v>
      </c>
      <c r="G45">
        <v>32.362043200050941</v>
      </c>
      <c r="H45">
        <f t="shared" si="0"/>
        <v>0.61966750173686336</v>
      </c>
      <c r="I45">
        <f t="shared" si="1"/>
        <v>78.532119031998519</v>
      </c>
      <c r="L45" s="71">
        <f t="shared" si="2"/>
        <v>3.4840713206998393E-2</v>
      </c>
      <c r="M45" s="71">
        <f t="shared" si="3"/>
        <v>3.2362043200050941E-2</v>
      </c>
      <c r="O45" s="89">
        <f t="shared" si="4"/>
        <v>0.24388499244898876</v>
      </c>
      <c r="P45" s="89">
        <f t="shared" si="5"/>
        <v>0.22653430240035657</v>
      </c>
      <c r="Q45" s="89">
        <f t="shared" si="6"/>
        <v>4.3376725121580459E-3</v>
      </c>
      <c r="R45" s="96">
        <f t="shared" si="7"/>
        <v>0.54972483322399002</v>
      </c>
    </row>
    <row r="46" spans="1:18" x14ac:dyDescent="0.2">
      <c r="A46" t="s">
        <v>64</v>
      </c>
      <c r="B46">
        <v>13</v>
      </c>
      <c r="C46" t="s">
        <v>18</v>
      </c>
      <c r="D46">
        <v>0.39583333333333331</v>
      </c>
      <c r="E46" t="s">
        <v>27</v>
      </c>
      <c r="F46">
        <v>45.747815627653992</v>
      </c>
      <c r="G46">
        <v>40.285957599526782</v>
      </c>
      <c r="H46">
        <f t="shared" si="0"/>
        <v>1.3654645070318026</v>
      </c>
      <c r="I46">
        <f t="shared" si="1"/>
        <v>344.95945440803439</v>
      </c>
      <c r="L46" s="71">
        <f t="shared" si="2"/>
        <v>4.5747815627653995E-2</v>
      </c>
      <c r="M46" s="71">
        <f t="shared" si="3"/>
        <v>4.028595759952678E-2</v>
      </c>
      <c r="O46" s="89">
        <f t="shared" si="4"/>
        <v>0.32023470939357795</v>
      </c>
      <c r="P46" s="89">
        <f t="shared" si="5"/>
        <v>0.28200170319668744</v>
      </c>
      <c r="Q46" s="89">
        <f t="shared" si="6"/>
        <v>9.5582515492226294E-3</v>
      </c>
      <c r="R46" s="96">
        <f t="shared" si="7"/>
        <v>2.4147161808562436</v>
      </c>
    </row>
    <row r="47" spans="1:18" x14ac:dyDescent="0.2">
      <c r="A47" t="s">
        <v>65</v>
      </c>
      <c r="B47">
        <v>14</v>
      </c>
      <c r="C47" t="s">
        <v>18</v>
      </c>
      <c r="D47">
        <v>1.0026041666666667</v>
      </c>
      <c r="E47" t="s">
        <v>27</v>
      </c>
      <c r="F47">
        <v>45.02958376840715</v>
      </c>
      <c r="G47">
        <v>39.11822284591981</v>
      </c>
      <c r="H47">
        <f t="shared" si="0"/>
        <v>1.477840230621835</v>
      </c>
      <c r="I47">
        <f t="shared" si="1"/>
        <v>147.40016845682717</v>
      </c>
      <c r="L47" s="71">
        <f t="shared" si="2"/>
        <v>4.5029583768407148E-2</v>
      </c>
      <c r="M47" s="71">
        <f t="shared" si="3"/>
        <v>3.9118222845919808E-2</v>
      </c>
      <c r="O47" s="89">
        <f t="shared" si="4"/>
        <v>0.31520708637885003</v>
      </c>
      <c r="P47" s="89">
        <f t="shared" si="5"/>
        <v>0.2738275599214387</v>
      </c>
      <c r="Q47" s="89">
        <f t="shared" si="6"/>
        <v>1.0344881614352833E-2</v>
      </c>
      <c r="R47" s="96">
        <f t="shared" si="7"/>
        <v>1.031801179197789</v>
      </c>
    </row>
    <row r="48" spans="1:18" x14ac:dyDescent="0.2">
      <c r="A48" t="s">
        <v>66</v>
      </c>
      <c r="B48">
        <v>13</v>
      </c>
      <c r="C48" t="s">
        <v>18</v>
      </c>
      <c r="D48">
        <v>0.7734375</v>
      </c>
      <c r="E48" t="s">
        <v>27</v>
      </c>
      <c r="F48">
        <v>35.458726667280558</v>
      </c>
      <c r="G48">
        <v>29.976527917682425</v>
      </c>
      <c r="H48">
        <f t="shared" si="0"/>
        <v>1.3705496873995333</v>
      </c>
      <c r="I48">
        <f t="shared" si="1"/>
        <v>177.20238382539421</v>
      </c>
      <c r="L48" s="71">
        <f t="shared" si="2"/>
        <v>3.545872666728056E-2</v>
      </c>
      <c r="M48" s="71">
        <f t="shared" si="3"/>
        <v>2.9976527917682426E-2</v>
      </c>
      <c r="O48" s="89">
        <f t="shared" si="4"/>
        <v>0.24821108667096389</v>
      </c>
      <c r="P48" s="89">
        <f t="shared" si="5"/>
        <v>0.20983569542377697</v>
      </c>
      <c r="Q48" s="89">
        <f t="shared" si="6"/>
        <v>9.5938478117967296E-3</v>
      </c>
      <c r="R48" s="96">
        <f t="shared" si="7"/>
        <v>1.2404166867777591</v>
      </c>
    </row>
    <row r="49" spans="1:18" x14ac:dyDescent="0.2">
      <c r="A49" t="s">
        <v>67</v>
      </c>
      <c r="B49">
        <v>3</v>
      </c>
      <c r="C49" t="s">
        <v>15</v>
      </c>
      <c r="D49">
        <v>0.54947916666666663</v>
      </c>
      <c r="E49" t="s">
        <v>27</v>
      </c>
      <c r="F49">
        <v>33.270624956551792</v>
      </c>
      <c r="G49">
        <v>29.209159365312136</v>
      </c>
      <c r="H49">
        <f t="shared" si="0"/>
        <v>1.0153663978099141</v>
      </c>
      <c r="I49">
        <f t="shared" si="1"/>
        <v>184.7870600753588</v>
      </c>
      <c r="L49" s="71">
        <f t="shared" si="2"/>
        <v>3.3270624956551795E-2</v>
      </c>
      <c r="M49" s="71">
        <f t="shared" si="3"/>
        <v>2.9209159365312137E-2</v>
      </c>
      <c r="O49" s="89">
        <f t="shared" si="4"/>
        <v>0.23289437469586258</v>
      </c>
      <c r="P49" s="89">
        <f t="shared" si="5"/>
        <v>0.20446411555718497</v>
      </c>
      <c r="Q49" s="89">
        <f t="shared" si="6"/>
        <v>7.1075647846694026E-3</v>
      </c>
      <c r="R49" s="96">
        <f t="shared" si="7"/>
        <v>1.2935094205275124</v>
      </c>
    </row>
    <row r="50" spans="1:18" x14ac:dyDescent="0.2">
      <c r="A50" t="s">
        <v>68</v>
      </c>
      <c r="B50">
        <v>14</v>
      </c>
      <c r="C50" t="s">
        <v>18</v>
      </c>
      <c r="D50">
        <v>1.0130208333333333</v>
      </c>
      <c r="E50" t="s">
        <v>27</v>
      </c>
      <c r="F50">
        <v>40.336022083561467</v>
      </c>
      <c r="G50">
        <v>37.083027989633386</v>
      </c>
      <c r="H50">
        <f t="shared" si="0"/>
        <v>0.81324852348202015</v>
      </c>
      <c r="I50">
        <f t="shared" si="1"/>
        <v>80.279545762749549</v>
      </c>
      <c r="L50" s="71">
        <f t="shared" si="2"/>
        <v>4.0336022083561469E-2</v>
      </c>
      <c r="M50" s="71">
        <f t="shared" si="3"/>
        <v>3.7083027989633387E-2</v>
      </c>
      <c r="O50" s="89">
        <f t="shared" si="4"/>
        <v>0.28235215458493029</v>
      </c>
      <c r="P50" s="89">
        <f t="shared" si="5"/>
        <v>0.25958119592743367</v>
      </c>
      <c r="Q50" s="89">
        <f t="shared" si="6"/>
        <v>5.6927396643741551E-3</v>
      </c>
      <c r="R50" s="96">
        <f t="shared" si="7"/>
        <v>0.56195682033924821</v>
      </c>
    </row>
    <row r="51" spans="1:18" x14ac:dyDescent="0.2">
      <c r="A51" t="s">
        <v>69</v>
      </c>
      <c r="B51">
        <v>3</v>
      </c>
      <c r="C51" t="s">
        <v>15</v>
      </c>
      <c r="D51">
        <v>0.74479166666666674</v>
      </c>
      <c r="E51" t="s">
        <v>27</v>
      </c>
      <c r="F51">
        <v>39.400650359891159</v>
      </c>
      <c r="G51">
        <v>33.596505653864007</v>
      </c>
      <c r="H51">
        <f t="shared" si="0"/>
        <v>1.4510361765067881</v>
      </c>
      <c r="I51">
        <f t="shared" si="1"/>
        <v>194.82443768482747</v>
      </c>
      <c r="L51" s="71">
        <f t="shared" si="2"/>
        <v>3.9400650359891161E-2</v>
      </c>
      <c r="M51" s="71">
        <f t="shared" si="3"/>
        <v>3.359650565386401E-2</v>
      </c>
      <c r="O51" s="89">
        <f t="shared" si="4"/>
        <v>0.27580455251923813</v>
      </c>
      <c r="P51" s="89">
        <f t="shared" si="5"/>
        <v>0.23517553957704806</v>
      </c>
      <c r="Q51" s="89">
        <f t="shared" si="6"/>
        <v>1.0157253235547517E-2</v>
      </c>
      <c r="R51" s="96">
        <f t="shared" si="7"/>
        <v>1.3637710637937923</v>
      </c>
    </row>
    <row r="52" spans="1:18" x14ac:dyDescent="0.2">
      <c r="A52" t="s">
        <v>70</v>
      </c>
      <c r="B52">
        <v>1</v>
      </c>
      <c r="C52" t="s">
        <v>15</v>
      </c>
      <c r="D52">
        <v>0.68479008947006192</v>
      </c>
      <c r="E52" t="s">
        <v>16</v>
      </c>
      <c r="F52">
        <v>16.532263630657997</v>
      </c>
      <c r="G52">
        <v>12.918451195819179</v>
      </c>
      <c r="H52">
        <f t="shared" si="0"/>
        <v>0.90345310870970463</v>
      </c>
      <c r="I52">
        <f t="shared" si="1"/>
        <v>131.93139366383929</v>
      </c>
      <c r="L52" s="71">
        <f t="shared" si="2"/>
        <v>1.6532263630657996E-2</v>
      </c>
      <c r="M52" s="71">
        <f t="shared" si="3"/>
        <v>1.291845119581918E-2</v>
      </c>
      <c r="O52" s="89">
        <f t="shared" si="4"/>
        <v>0.11572584541460598</v>
      </c>
      <c r="P52" s="89">
        <f t="shared" si="5"/>
        <v>9.0429158370734244E-2</v>
      </c>
      <c r="Q52" s="89">
        <f t="shared" si="6"/>
        <v>6.3241717609679345E-3</v>
      </c>
      <c r="R52" s="96">
        <f t="shared" si="7"/>
        <v>0.92351975564687527</v>
      </c>
    </row>
    <row r="53" spans="1:18" x14ac:dyDescent="0.2">
      <c r="A53" t="s">
        <v>71</v>
      </c>
      <c r="B53">
        <v>1</v>
      </c>
      <c r="C53" t="s">
        <v>15</v>
      </c>
      <c r="D53">
        <v>0.87405368203716438</v>
      </c>
      <c r="E53" t="s">
        <v>16</v>
      </c>
      <c r="F53">
        <v>13.356732490300759</v>
      </c>
      <c r="G53">
        <v>8.9547656020518538</v>
      </c>
      <c r="H53">
        <f t="shared" si="0"/>
        <v>1.1004917220622263</v>
      </c>
      <c r="I53">
        <f t="shared" si="1"/>
        <v>125.90665135089883</v>
      </c>
      <c r="L53" s="71">
        <f t="shared" si="2"/>
        <v>1.335673249030076E-2</v>
      </c>
      <c r="M53" s="71">
        <f t="shared" si="3"/>
        <v>8.9547656020518545E-3</v>
      </c>
      <c r="O53" s="89">
        <f t="shared" si="4"/>
        <v>9.3497127432105323E-2</v>
      </c>
      <c r="P53" s="89">
        <f t="shared" si="5"/>
        <v>6.268335921436298E-2</v>
      </c>
      <c r="Q53" s="89">
        <f t="shared" si="6"/>
        <v>7.7034420544355858E-3</v>
      </c>
      <c r="R53" s="96">
        <f t="shared" si="7"/>
        <v>0.88134655945629192</v>
      </c>
    </row>
    <row r="54" spans="1:18" x14ac:dyDescent="0.2">
      <c r="A54" t="s">
        <v>72</v>
      </c>
      <c r="B54">
        <v>1</v>
      </c>
      <c r="C54" t="s">
        <v>15</v>
      </c>
      <c r="D54">
        <v>0.65625</v>
      </c>
      <c r="E54" t="s">
        <v>27</v>
      </c>
      <c r="F54">
        <v>25.102825440930683</v>
      </c>
      <c r="G54">
        <v>19.817235561301825</v>
      </c>
      <c r="H54">
        <f t="shared" si="0"/>
        <v>1.3213974699072146</v>
      </c>
      <c r="I54">
        <f t="shared" si="1"/>
        <v>201.35580493824224</v>
      </c>
      <c r="L54" s="71">
        <f t="shared" si="2"/>
        <v>2.5102825440930683E-2</v>
      </c>
      <c r="M54" s="71">
        <f t="shared" si="3"/>
        <v>1.9817235561301823E-2</v>
      </c>
      <c r="O54" s="89">
        <f t="shared" si="4"/>
        <v>0.17571977808651479</v>
      </c>
      <c r="P54" s="89">
        <f t="shared" si="5"/>
        <v>0.13872064892911276</v>
      </c>
      <c r="Q54" s="89">
        <f t="shared" si="6"/>
        <v>9.2497822893505069E-3</v>
      </c>
      <c r="R54" s="96">
        <f t="shared" si="7"/>
        <v>1.4094906345676963</v>
      </c>
    </row>
    <row r="55" spans="1:18" x14ac:dyDescent="0.2">
      <c r="A55" t="s">
        <v>73</v>
      </c>
      <c r="B55">
        <v>1</v>
      </c>
      <c r="C55" t="s">
        <v>15</v>
      </c>
      <c r="D55">
        <v>0.5703125</v>
      </c>
      <c r="E55" t="s">
        <v>27</v>
      </c>
      <c r="F55">
        <v>60.997715336778882</v>
      </c>
      <c r="G55">
        <v>56.951200726003336</v>
      </c>
      <c r="H55">
        <f t="shared" si="0"/>
        <v>1.0116286526938865</v>
      </c>
      <c r="I55">
        <f t="shared" si="1"/>
        <v>177.38146239016092</v>
      </c>
      <c r="L55" s="71">
        <f t="shared" si="2"/>
        <v>6.0997715336778884E-2</v>
      </c>
      <c r="M55" s="71">
        <f t="shared" si="3"/>
        <v>5.6951200726003334E-2</v>
      </c>
      <c r="O55" s="89">
        <f t="shared" si="4"/>
        <v>0.42698400735745218</v>
      </c>
      <c r="P55" s="89">
        <f t="shared" si="5"/>
        <v>0.39865840508202327</v>
      </c>
      <c r="Q55" s="89">
        <f t="shared" si="6"/>
        <v>7.0814005688572268E-3</v>
      </c>
      <c r="R55" s="96">
        <f t="shared" si="7"/>
        <v>1.2416702367311303</v>
      </c>
    </row>
    <row r="56" spans="1:18" x14ac:dyDescent="0.2">
      <c r="A56" t="s">
        <v>74</v>
      </c>
      <c r="B56">
        <v>1</v>
      </c>
      <c r="C56" t="s">
        <v>15</v>
      </c>
      <c r="D56">
        <v>2.3177083333333335</v>
      </c>
      <c r="E56" t="s">
        <v>27</v>
      </c>
      <c r="F56">
        <v>34.272808946198566</v>
      </c>
      <c r="G56">
        <v>29.292568990569777</v>
      </c>
      <c r="H56">
        <f t="shared" si="0"/>
        <v>1.2450599889071974</v>
      </c>
      <c r="I56">
        <f t="shared" si="1"/>
        <v>53.719442218018401</v>
      </c>
      <c r="L56" s="71">
        <f t="shared" si="2"/>
        <v>3.4272808946198566E-2</v>
      </c>
      <c r="M56" s="71">
        <f t="shared" si="3"/>
        <v>2.9292568990569777E-2</v>
      </c>
      <c r="O56" s="89">
        <f t="shared" si="4"/>
        <v>0.23990966262338997</v>
      </c>
      <c r="P56" s="89">
        <f t="shared" si="5"/>
        <v>0.20504798293398843</v>
      </c>
      <c r="Q56" s="89">
        <f t="shared" si="6"/>
        <v>8.7154199223503856E-3</v>
      </c>
      <c r="R56" s="96">
        <f t="shared" si="7"/>
        <v>0.37603609552612899</v>
      </c>
    </row>
    <row r="57" spans="1:18" x14ac:dyDescent="0.2">
      <c r="A57" t="s">
        <v>75</v>
      </c>
      <c r="B57" t="s">
        <v>76</v>
      </c>
      <c r="C57" t="s">
        <v>44</v>
      </c>
      <c r="D57">
        <v>0.60564349621472802</v>
      </c>
      <c r="E57" t="s">
        <v>16</v>
      </c>
      <c r="F57">
        <v>22.60719276873273</v>
      </c>
      <c r="G57">
        <v>19.605016458348402</v>
      </c>
      <c r="H57">
        <f t="shared" si="0"/>
        <v>0.7505440775960821</v>
      </c>
      <c r="I57">
        <f t="shared" si="1"/>
        <v>123.92506190308039</v>
      </c>
      <c r="L57" s="71">
        <f t="shared" si="2"/>
        <v>2.2607192768732732E-2</v>
      </c>
      <c r="M57" s="71">
        <f t="shared" si="3"/>
        <v>1.96050164583484E-2</v>
      </c>
      <c r="O57" s="89">
        <f t="shared" si="4"/>
        <v>0.15825034938112911</v>
      </c>
      <c r="P57" s="89">
        <f t="shared" si="5"/>
        <v>0.13723511520843881</v>
      </c>
      <c r="Q57" s="89">
        <f t="shared" si="6"/>
        <v>5.2538085431725751E-3</v>
      </c>
      <c r="R57" s="96">
        <f t="shared" si="7"/>
        <v>0.86747543332156285</v>
      </c>
    </row>
    <row r="58" spans="1:18" x14ac:dyDescent="0.2">
      <c r="A58" t="s">
        <v>77</v>
      </c>
      <c r="B58" t="s">
        <v>76</v>
      </c>
      <c r="C58" t="s">
        <v>44</v>
      </c>
      <c r="D58">
        <v>0.78802477632484513</v>
      </c>
      <c r="E58" t="s">
        <v>16</v>
      </c>
      <c r="F58">
        <v>24.7127079813609</v>
      </c>
      <c r="G58">
        <v>23.36190106461482</v>
      </c>
      <c r="H58">
        <f t="shared" si="0"/>
        <v>0.33770172918652008</v>
      </c>
      <c r="I58">
        <f t="shared" si="1"/>
        <v>42.854201965765384</v>
      </c>
      <c r="L58" s="71">
        <f t="shared" si="2"/>
        <v>2.4712707981360899E-2</v>
      </c>
      <c r="M58" s="71">
        <f t="shared" si="3"/>
        <v>2.3361901064614821E-2</v>
      </c>
      <c r="O58" s="89">
        <f t="shared" si="4"/>
        <v>0.17298895586952628</v>
      </c>
      <c r="P58" s="89">
        <f t="shared" si="5"/>
        <v>0.16353330745230374</v>
      </c>
      <c r="Q58" s="89">
        <f t="shared" si="6"/>
        <v>2.3639121043056363E-3</v>
      </c>
      <c r="R58" s="96">
        <f t="shared" si="7"/>
        <v>0.29997941376035714</v>
      </c>
    </row>
    <row r="59" spans="1:18" x14ac:dyDescent="0.2">
      <c r="A59" t="s">
        <v>78</v>
      </c>
      <c r="B59" t="s">
        <v>76</v>
      </c>
      <c r="C59" t="s">
        <v>44</v>
      </c>
      <c r="D59">
        <v>0.66758430832759807</v>
      </c>
      <c r="E59" t="s">
        <v>16</v>
      </c>
      <c r="F59">
        <v>31.874911368579681</v>
      </c>
      <c r="G59">
        <v>26.894751267755257</v>
      </c>
      <c r="H59">
        <f t="shared" si="0"/>
        <v>1.245040025206106</v>
      </c>
      <c r="I59">
        <f t="shared" si="1"/>
        <v>186.49929449736825</v>
      </c>
      <c r="L59" s="71">
        <f t="shared" si="2"/>
        <v>3.1874911368579679E-2</v>
      </c>
      <c r="M59" s="71">
        <f t="shared" si="3"/>
        <v>2.6894751267755257E-2</v>
      </c>
      <c r="O59" s="89">
        <f t="shared" si="4"/>
        <v>0.22312437958005776</v>
      </c>
      <c r="P59" s="89">
        <f t="shared" si="5"/>
        <v>0.1882632588742868</v>
      </c>
      <c r="Q59" s="89">
        <f t="shared" si="6"/>
        <v>8.7152801764427412E-3</v>
      </c>
      <c r="R59" s="96">
        <f t="shared" si="7"/>
        <v>1.3054950614815777</v>
      </c>
    </row>
    <row r="60" spans="1:18" x14ac:dyDescent="0.2">
      <c r="A60" t="s">
        <v>79</v>
      </c>
      <c r="B60" t="s">
        <v>76</v>
      </c>
      <c r="C60" t="s">
        <v>44</v>
      </c>
      <c r="D60">
        <v>0.52604166666666674</v>
      </c>
      <c r="E60" t="s">
        <v>27</v>
      </c>
      <c r="F60">
        <v>32.168222567940362</v>
      </c>
      <c r="G60">
        <v>29.692935191806452</v>
      </c>
      <c r="H60">
        <f t="shared" si="0"/>
        <v>0.6188218440334774</v>
      </c>
      <c r="I60">
        <f t="shared" si="1"/>
        <v>117.63741985586896</v>
      </c>
      <c r="L60" s="71">
        <f t="shared" si="2"/>
        <v>3.2168222567940365E-2</v>
      </c>
      <c r="M60" s="71">
        <f t="shared" si="3"/>
        <v>2.9692935191806453E-2</v>
      </c>
      <c r="O60" s="89">
        <f t="shared" si="4"/>
        <v>0.22517755797558256</v>
      </c>
      <c r="P60" s="89">
        <f t="shared" si="5"/>
        <v>0.20785054634264519</v>
      </c>
      <c r="Q60" s="89">
        <f t="shared" si="6"/>
        <v>4.3317529082343431E-3</v>
      </c>
      <c r="R60" s="96">
        <f t="shared" si="7"/>
        <v>0.82346193899108289</v>
      </c>
    </row>
    <row r="61" spans="1:18" x14ac:dyDescent="0.2">
      <c r="A61" t="s">
        <v>80</v>
      </c>
      <c r="B61" t="s">
        <v>76</v>
      </c>
      <c r="C61" t="s">
        <v>44</v>
      </c>
      <c r="D61">
        <v>0.53125</v>
      </c>
      <c r="E61" t="s">
        <v>27</v>
      </c>
      <c r="F61">
        <v>42.507420727796116</v>
      </c>
      <c r="G61">
        <v>39.301724021486621</v>
      </c>
      <c r="H61">
        <f t="shared" si="0"/>
        <v>0.80142417657737397</v>
      </c>
      <c r="I61">
        <f t="shared" si="1"/>
        <v>150.8563155910351</v>
      </c>
      <c r="L61" s="71">
        <f t="shared" si="2"/>
        <v>4.2507420727796119E-2</v>
      </c>
      <c r="M61" s="71">
        <f t="shared" si="3"/>
        <v>3.9301724021486621E-2</v>
      </c>
      <c r="O61" s="89">
        <f t="shared" si="4"/>
        <v>0.29755194509457289</v>
      </c>
      <c r="P61" s="89">
        <f t="shared" si="5"/>
        <v>0.27511206815040634</v>
      </c>
      <c r="Q61" s="89">
        <f t="shared" si="6"/>
        <v>5.609969236041637E-3</v>
      </c>
      <c r="R61" s="96">
        <f t="shared" si="7"/>
        <v>1.0559942091372492</v>
      </c>
    </row>
    <row r="62" spans="1:18" x14ac:dyDescent="0.2">
      <c r="A62" t="s">
        <v>81</v>
      </c>
      <c r="B62" t="s">
        <v>76</v>
      </c>
      <c r="C62" t="s">
        <v>44</v>
      </c>
      <c r="D62">
        <v>0.33854166666666669</v>
      </c>
      <c r="E62" t="s">
        <v>27</v>
      </c>
      <c r="F62">
        <v>23.582846389966431</v>
      </c>
      <c r="G62">
        <v>22.136023143464229</v>
      </c>
      <c r="H62">
        <f t="shared" si="0"/>
        <v>0.36170581162555049</v>
      </c>
      <c r="I62">
        <f t="shared" si="1"/>
        <v>106.84233204939338</v>
      </c>
      <c r="L62" s="71">
        <f t="shared" si="2"/>
        <v>2.3582846389966432E-2</v>
      </c>
      <c r="M62" s="71">
        <f t="shared" si="3"/>
        <v>2.2136023143464228E-2</v>
      </c>
      <c r="O62" s="89">
        <f t="shared" si="4"/>
        <v>0.16507992472976504</v>
      </c>
      <c r="P62" s="89">
        <f t="shared" si="5"/>
        <v>0.15495216200424958</v>
      </c>
      <c r="Q62" s="89">
        <f t="shared" si="6"/>
        <v>2.5319406813788664E-3</v>
      </c>
      <c r="R62" s="96">
        <f t="shared" si="7"/>
        <v>0.74789632434575748</v>
      </c>
    </row>
    <row r="63" spans="1:18" x14ac:dyDescent="0.2">
      <c r="A63" t="s">
        <v>82</v>
      </c>
      <c r="B63" t="s">
        <v>76</v>
      </c>
      <c r="C63" t="s">
        <v>44</v>
      </c>
      <c r="D63">
        <v>0.77343750000000011</v>
      </c>
      <c r="E63" t="s">
        <v>27</v>
      </c>
      <c r="F63">
        <v>36.126849327045072</v>
      </c>
      <c r="G63">
        <v>32.678999776029976</v>
      </c>
      <c r="H63">
        <f t="shared" si="0"/>
        <v>0.8619623877537741</v>
      </c>
      <c r="I63">
        <f t="shared" si="1"/>
        <v>111.44564205301319</v>
      </c>
      <c r="L63" s="71">
        <f t="shared" si="2"/>
        <v>3.6126849327045074E-2</v>
      </c>
      <c r="M63" s="71">
        <f t="shared" si="3"/>
        <v>3.2678999776029977E-2</v>
      </c>
      <c r="O63" s="89">
        <f t="shared" si="4"/>
        <v>0.25288794528931557</v>
      </c>
      <c r="P63" s="89">
        <f t="shared" si="5"/>
        <v>0.22875299843220984</v>
      </c>
      <c r="Q63" s="89">
        <f t="shared" si="6"/>
        <v>6.0337367142764345E-3</v>
      </c>
      <c r="R63" s="96">
        <f t="shared" si="7"/>
        <v>0.7801194943710944</v>
      </c>
    </row>
    <row r="64" spans="1:18" x14ac:dyDescent="0.2">
      <c r="A64" t="s">
        <v>83</v>
      </c>
      <c r="B64" t="s">
        <v>76</v>
      </c>
      <c r="C64" t="s">
        <v>44</v>
      </c>
      <c r="D64">
        <v>0.55402615278733647</v>
      </c>
      <c r="E64" t="s">
        <v>16</v>
      </c>
      <c r="F64">
        <v>22.935100875617447</v>
      </c>
      <c r="G64">
        <v>21.552392423981903</v>
      </c>
      <c r="H64">
        <f t="shared" si="0"/>
        <v>0.34567711290888603</v>
      </c>
      <c r="I64">
        <f t="shared" si="1"/>
        <v>62.393645348647382</v>
      </c>
      <c r="L64" s="71">
        <f t="shared" si="2"/>
        <v>2.2935100875617447E-2</v>
      </c>
      <c r="M64" s="71">
        <f t="shared" si="3"/>
        <v>2.1552392423981902E-2</v>
      </c>
      <c r="O64" s="89">
        <f t="shared" si="4"/>
        <v>0.16054570612932212</v>
      </c>
      <c r="P64" s="89">
        <f t="shared" si="5"/>
        <v>0.15086674696787331</v>
      </c>
      <c r="Q64" s="89">
        <f t="shared" si="6"/>
        <v>2.4197397903622034E-3</v>
      </c>
      <c r="R64" s="96">
        <f t="shared" si="7"/>
        <v>0.43675551744053187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3"/>
  <sheetViews>
    <sheetView workbookViewId="0">
      <selection activeCell="V38" sqref="V38"/>
    </sheetView>
  </sheetViews>
  <sheetFormatPr baseColWidth="10" defaultRowHeight="16" x14ac:dyDescent="0.2"/>
  <sheetData>
    <row r="1" spans="1:13" x14ac:dyDescent="0.2">
      <c r="A1" s="7" t="s">
        <v>97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</row>
    <row r="2" spans="1:13" x14ac:dyDescent="0.2">
      <c r="A2" s="8" t="s">
        <v>87</v>
      </c>
      <c r="B2" s="9">
        <v>1.22</v>
      </c>
      <c r="C2" s="10">
        <v>1.331</v>
      </c>
      <c r="D2" s="11">
        <v>1.4079999999999999</v>
      </c>
      <c r="E2" s="11">
        <v>1.516</v>
      </c>
      <c r="F2" s="11">
        <v>1.47</v>
      </c>
      <c r="G2" s="11">
        <v>1.4730000000000001</v>
      </c>
      <c r="H2" s="11">
        <v>1.391</v>
      </c>
      <c r="I2" s="10">
        <v>1.294</v>
      </c>
      <c r="J2" s="10">
        <v>1.276</v>
      </c>
      <c r="K2" s="10">
        <v>1.375</v>
      </c>
      <c r="L2" s="12">
        <v>1.9630000000000001</v>
      </c>
      <c r="M2" s="12">
        <v>2.0049999999999999</v>
      </c>
    </row>
    <row r="3" spans="1:13" x14ac:dyDescent="0.2">
      <c r="A3" s="8" t="s">
        <v>88</v>
      </c>
      <c r="B3" s="13">
        <v>0.98699999999999999</v>
      </c>
      <c r="C3" s="13">
        <v>0.99199999999999999</v>
      </c>
      <c r="D3" s="9">
        <v>1.169</v>
      </c>
      <c r="E3" s="10">
        <v>1.3089999999999999</v>
      </c>
      <c r="F3" s="12">
        <v>2.1059999999999999</v>
      </c>
      <c r="G3" s="14">
        <v>1.7689999999999999</v>
      </c>
      <c r="H3" s="10">
        <v>1.377</v>
      </c>
      <c r="I3" s="10">
        <v>1.2989999999999999</v>
      </c>
      <c r="J3" s="13">
        <v>1.0269999999999999</v>
      </c>
      <c r="K3" s="9">
        <v>1.1080000000000001</v>
      </c>
      <c r="L3" s="10">
        <v>1.2609999999999999</v>
      </c>
      <c r="M3" s="10">
        <v>1.2410000000000001</v>
      </c>
    </row>
    <row r="4" spans="1:13" x14ac:dyDescent="0.2">
      <c r="A4" s="8" t="s">
        <v>89</v>
      </c>
      <c r="B4" s="11">
        <v>1.4990000000000001</v>
      </c>
      <c r="C4" s="14">
        <v>1.7509999999999999</v>
      </c>
      <c r="D4" s="15">
        <v>1.65</v>
      </c>
      <c r="E4" s="14">
        <v>1.681</v>
      </c>
      <c r="F4" s="15">
        <v>1.665</v>
      </c>
      <c r="G4" s="14">
        <v>1.81</v>
      </c>
      <c r="H4" s="16">
        <v>0.872</v>
      </c>
      <c r="I4" s="13">
        <v>0.98</v>
      </c>
      <c r="J4" s="16">
        <v>0.93700000000000006</v>
      </c>
      <c r="K4" s="13">
        <v>0.97099999999999997</v>
      </c>
      <c r="L4" s="16">
        <v>0.90400000000000003</v>
      </c>
      <c r="M4" s="16">
        <v>0.88800000000000001</v>
      </c>
    </row>
    <row r="5" spans="1:13" x14ac:dyDescent="0.2">
      <c r="A5" s="8" t="s">
        <v>90</v>
      </c>
      <c r="B5" s="10">
        <v>1.2609999999999999</v>
      </c>
      <c r="C5" s="11">
        <v>1.46</v>
      </c>
      <c r="D5" s="13">
        <v>1.0029999999999999</v>
      </c>
      <c r="E5" s="13">
        <v>0.98299999999999998</v>
      </c>
      <c r="F5" s="9">
        <v>1.0920000000000001</v>
      </c>
      <c r="G5" s="9">
        <v>1.22</v>
      </c>
      <c r="H5" s="9">
        <v>1.2130000000000001</v>
      </c>
      <c r="I5" s="10">
        <v>1.3420000000000001</v>
      </c>
      <c r="J5" s="10">
        <v>1.304</v>
      </c>
      <c r="K5" s="10">
        <v>1.339</v>
      </c>
      <c r="L5" s="17">
        <v>0.70399999999999996</v>
      </c>
      <c r="M5" s="18">
        <v>0.63100000000000001</v>
      </c>
    </row>
    <row r="6" spans="1:13" x14ac:dyDescent="0.2">
      <c r="A6" s="8" t="s">
        <v>91</v>
      </c>
      <c r="B6" s="13">
        <v>0.96599999999999997</v>
      </c>
      <c r="C6" s="13">
        <v>1.0569999999999999</v>
      </c>
      <c r="D6" s="11">
        <v>1.4950000000000001</v>
      </c>
      <c r="E6" s="15">
        <v>1.5449999999999999</v>
      </c>
      <c r="F6" s="10">
        <v>1.347</v>
      </c>
      <c r="G6" s="11">
        <v>1.502</v>
      </c>
      <c r="H6" s="9">
        <v>1.2050000000000001</v>
      </c>
      <c r="I6" s="9">
        <v>1.1499999999999999</v>
      </c>
      <c r="J6" s="10">
        <v>1.254</v>
      </c>
      <c r="K6" s="9">
        <v>1.1399999999999999</v>
      </c>
      <c r="L6" s="18">
        <v>0.65300000000000002</v>
      </c>
      <c r="M6" s="17">
        <v>0.76800000000000002</v>
      </c>
    </row>
    <row r="7" spans="1:13" x14ac:dyDescent="0.2">
      <c r="A7" s="8" t="s">
        <v>92</v>
      </c>
      <c r="B7" s="16">
        <v>0.876</v>
      </c>
      <c r="C7" s="13">
        <v>0.96299999999999997</v>
      </c>
      <c r="D7" s="16">
        <v>0.86799999999999999</v>
      </c>
      <c r="E7" s="13">
        <v>0.95199999999999996</v>
      </c>
      <c r="F7" s="10">
        <v>1.3360000000000001</v>
      </c>
      <c r="G7" s="10">
        <v>1.3180000000000001</v>
      </c>
      <c r="H7" s="9">
        <v>1.1100000000000001</v>
      </c>
      <c r="I7" s="13">
        <v>1.0229999999999999</v>
      </c>
      <c r="J7" s="9">
        <v>1.198</v>
      </c>
      <c r="K7" s="9">
        <v>1.177</v>
      </c>
      <c r="L7" s="18">
        <v>0.53200000000000003</v>
      </c>
      <c r="M7" s="19">
        <v>0.45800000000000002</v>
      </c>
    </row>
    <row r="8" spans="1:13" x14ac:dyDescent="0.2">
      <c r="A8" s="8" t="s">
        <v>93</v>
      </c>
      <c r="B8" s="20">
        <v>7.3999999999999996E-2</v>
      </c>
      <c r="C8" s="20">
        <v>7.4999999999999997E-2</v>
      </c>
      <c r="D8" s="20">
        <v>7.4999999999999997E-2</v>
      </c>
      <c r="E8" s="20">
        <v>7.4999999999999997E-2</v>
      </c>
      <c r="F8" s="20">
        <v>7.3999999999999996E-2</v>
      </c>
      <c r="G8" s="20">
        <v>7.5999999999999998E-2</v>
      </c>
      <c r="H8" s="10">
        <v>1.3280000000000001</v>
      </c>
      <c r="I8" s="9">
        <v>1.2350000000000001</v>
      </c>
      <c r="J8" s="10">
        <v>1.262</v>
      </c>
      <c r="K8" s="9">
        <v>1.2350000000000001</v>
      </c>
      <c r="L8" s="20">
        <v>7.3999999999999996E-2</v>
      </c>
      <c r="M8" s="20">
        <v>7.3999999999999996E-2</v>
      </c>
    </row>
    <row r="9" spans="1:13" x14ac:dyDescent="0.2">
      <c r="A9" s="8" t="s">
        <v>94</v>
      </c>
      <c r="B9" s="20">
        <v>7.3999999999999996E-2</v>
      </c>
      <c r="C9" s="20">
        <v>7.3999999999999996E-2</v>
      </c>
      <c r="D9" s="20">
        <v>7.4999999999999997E-2</v>
      </c>
      <c r="E9" s="20">
        <v>7.4999999999999997E-2</v>
      </c>
      <c r="F9" s="20">
        <v>7.4999999999999997E-2</v>
      </c>
      <c r="G9" s="20">
        <v>7.5999999999999998E-2</v>
      </c>
      <c r="H9" s="20">
        <v>7.4999999999999997E-2</v>
      </c>
      <c r="I9" s="20">
        <v>7.4999999999999997E-2</v>
      </c>
      <c r="J9" s="11">
        <v>1.411</v>
      </c>
      <c r="K9" s="11">
        <v>1.5009999999999999</v>
      </c>
      <c r="L9" s="20">
        <v>7.3999999999999996E-2</v>
      </c>
      <c r="M9" s="20">
        <v>7.4999999999999997E-2</v>
      </c>
    </row>
    <row r="11" spans="1:13" x14ac:dyDescent="0.2">
      <c r="A11" s="7" t="s">
        <v>98</v>
      </c>
      <c r="B11" s="8">
        <v>1</v>
      </c>
      <c r="C11" s="8">
        <v>2</v>
      </c>
      <c r="D11" s="8">
        <v>3</v>
      </c>
      <c r="E11" s="8">
        <v>4</v>
      </c>
      <c r="F11" s="8">
        <v>5</v>
      </c>
      <c r="G11" s="8">
        <v>6</v>
      </c>
      <c r="H11" s="8">
        <v>7</v>
      </c>
      <c r="I11" s="8">
        <v>8</v>
      </c>
      <c r="J11" s="8">
        <v>9</v>
      </c>
      <c r="K11" s="8">
        <v>10</v>
      </c>
      <c r="L11" s="8">
        <v>11</v>
      </c>
      <c r="M11" s="8">
        <v>12</v>
      </c>
    </row>
    <row r="12" spans="1:13" x14ac:dyDescent="0.2">
      <c r="A12" s="8" t="s">
        <v>87</v>
      </c>
      <c r="B12" s="13">
        <v>1.0680000000000001</v>
      </c>
      <c r="C12" s="9">
        <v>1.151</v>
      </c>
      <c r="D12" s="10">
        <v>1.244</v>
      </c>
      <c r="E12" s="11">
        <v>1.3879999999999999</v>
      </c>
      <c r="F12" s="10">
        <v>1.298</v>
      </c>
      <c r="G12" s="10">
        <v>1.3360000000000001</v>
      </c>
      <c r="H12" s="10">
        <v>1.3069999999999999</v>
      </c>
      <c r="I12" s="9">
        <v>1.1439999999999999</v>
      </c>
      <c r="J12" s="9">
        <v>1.232</v>
      </c>
      <c r="K12" s="10">
        <v>1.2949999999999999</v>
      </c>
      <c r="L12" s="12">
        <v>1.966</v>
      </c>
      <c r="M12" s="12">
        <v>2.0049999999999999</v>
      </c>
    </row>
    <row r="13" spans="1:13" x14ac:dyDescent="0.2">
      <c r="A13" s="8" t="s">
        <v>88</v>
      </c>
      <c r="B13" s="16">
        <v>0.82399999999999995</v>
      </c>
      <c r="C13" s="16">
        <v>0.82399999999999995</v>
      </c>
      <c r="D13" s="13">
        <v>1.0249999999999999</v>
      </c>
      <c r="E13" s="10">
        <v>1.26</v>
      </c>
      <c r="F13" s="21">
        <v>1.8240000000000001</v>
      </c>
      <c r="G13" s="14">
        <v>1.7310000000000001</v>
      </c>
      <c r="H13" s="10">
        <v>1.2609999999999999</v>
      </c>
      <c r="I13" s="9">
        <v>1.1870000000000001</v>
      </c>
      <c r="J13" s="13">
        <v>0.98499999999999999</v>
      </c>
      <c r="K13" s="9">
        <v>1.1080000000000001</v>
      </c>
      <c r="L13" s="10">
        <v>1.2589999999999999</v>
      </c>
      <c r="M13" s="10">
        <v>1.2410000000000001</v>
      </c>
    </row>
    <row r="14" spans="1:13" x14ac:dyDescent="0.2">
      <c r="A14" s="8" t="s">
        <v>89</v>
      </c>
      <c r="B14" s="10">
        <v>1.349</v>
      </c>
      <c r="C14" s="15">
        <v>1.579</v>
      </c>
      <c r="D14" s="15">
        <v>1.569</v>
      </c>
      <c r="E14" s="11">
        <v>1.5229999999999999</v>
      </c>
      <c r="F14" s="15">
        <v>1.593</v>
      </c>
      <c r="G14" s="14">
        <v>1.708</v>
      </c>
      <c r="H14" s="17">
        <v>0.76400000000000001</v>
      </c>
      <c r="I14" s="16">
        <v>0.86399999999999999</v>
      </c>
      <c r="J14" s="16">
        <v>0.89900000000000002</v>
      </c>
      <c r="K14" s="16">
        <v>0.93799999999999994</v>
      </c>
      <c r="L14" s="16">
        <v>0.89700000000000002</v>
      </c>
      <c r="M14" s="16">
        <v>0.88900000000000001</v>
      </c>
    </row>
    <row r="15" spans="1:13" x14ac:dyDescent="0.2">
      <c r="A15" s="8" t="s">
        <v>90</v>
      </c>
      <c r="B15" s="9">
        <v>1.179</v>
      </c>
      <c r="C15" s="10">
        <v>1.298</v>
      </c>
      <c r="D15" s="16">
        <v>0.86099999999999999</v>
      </c>
      <c r="E15" s="16">
        <v>0.83199999999999996</v>
      </c>
      <c r="F15" s="13">
        <v>1</v>
      </c>
      <c r="G15" s="9">
        <v>1.115</v>
      </c>
      <c r="H15" s="13">
        <v>1.071</v>
      </c>
      <c r="I15" s="9">
        <v>1.23</v>
      </c>
      <c r="J15" s="9">
        <v>1.22</v>
      </c>
      <c r="K15" s="9">
        <v>1.1639999999999999</v>
      </c>
      <c r="L15" s="17">
        <v>0.70499999999999996</v>
      </c>
      <c r="M15" s="18">
        <v>0.63100000000000001</v>
      </c>
    </row>
    <row r="16" spans="1:13" x14ac:dyDescent="0.2">
      <c r="A16" s="8" t="s">
        <v>91</v>
      </c>
      <c r="B16" s="16">
        <v>0.89200000000000002</v>
      </c>
      <c r="C16" s="16">
        <v>0.92</v>
      </c>
      <c r="D16" s="10">
        <v>1.329</v>
      </c>
      <c r="E16" s="11">
        <v>1.409</v>
      </c>
      <c r="F16" s="9">
        <v>1.228</v>
      </c>
      <c r="G16" s="10">
        <v>1.3740000000000001</v>
      </c>
      <c r="H16" s="9">
        <v>1.091</v>
      </c>
      <c r="I16" s="13">
        <v>1.0880000000000001</v>
      </c>
      <c r="J16" s="9">
        <v>1.214</v>
      </c>
      <c r="K16" s="9">
        <v>1.099</v>
      </c>
      <c r="L16" s="18">
        <v>0.64900000000000002</v>
      </c>
      <c r="M16" s="17">
        <v>0.76800000000000002</v>
      </c>
    </row>
    <row r="17" spans="1:13" x14ac:dyDescent="0.2">
      <c r="A17" s="8" t="s">
        <v>92</v>
      </c>
      <c r="B17" s="17">
        <v>0.754</v>
      </c>
      <c r="C17" s="16">
        <v>0.82799999999999996</v>
      </c>
      <c r="D17" s="17">
        <v>0.79500000000000004</v>
      </c>
      <c r="E17" s="16">
        <v>0.84199999999999997</v>
      </c>
      <c r="F17" s="9">
        <v>1.173</v>
      </c>
      <c r="G17" s="9">
        <v>1.159</v>
      </c>
      <c r="H17" s="13">
        <v>0.98</v>
      </c>
      <c r="I17" s="16">
        <v>0.91100000000000003</v>
      </c>
      <c r="J17" s="9">
        <v>1.109</v>
      </c>
      <c r="K17" s="9">
        <v>1.091</v>
      </c>
      <c r="L17" s="18">
        <v>0.53200000000000003</v>
      </c>
      <c r="M17" s="19">
        <v>0.45800000000000002</v>
      </c>
    </row>
    <row r="18" spans="1:13" x14ac:dyDescent="0.2">
      <c r="A18" s="8" t="s">
        <v>93</v>
      </c>
      <c r="B18" s="20">
        <v>7.3999999999999996E-2</v>
      </c>
      <c r="C18" s="20">
        <v>7.4999999999999997E-2</v>
      </c>
      <c r="D18" s="20">
        <v>7.4999999999999997E-2</v>
      </c>
      <c r="E18" s="20">
        <v>7.4999999999999997E-2</v>
      </c>
      <c r="F18" s="20">
        <v>7.3999999999999996E-2</v>
      </c>
      <c r="G18" s="20">
        <v>7.5999999999999998E-2</v>
      </c>
      <c r="H18" s="9">
        <v>1.153</v>
      </c>
      <c r="I18" s="13">
        <v>1.0469999999999999</v>
      </c>
      <c r="J18" s="9">
        <v>1.2030000000000001</v>
      </c>
      <c r="K18" s="9">
        <v>1.2150000000000001</v>
      </c>
      <c r="L18" s="20">
        <v>7.3999999999999996E-2</v>
      </c>
      <c r="M18" s="20">
        <v>7.3999999999999996E-2</v>
      </c>
    </row>
    <row r="19" spans="1:13" x14ac:dyDescent="0.2">
      <c r="A19" s="8" t="s">
        <v>94</v>
      </c>
      <c r="B19" s="20">
        <v>7.3999999999999996E-2</v>
      </c>
      <c r="C19" s="20">
        <v>7.3999999999999996E-2</v>
      </c>
      <c r="D19" s="20">
        <v>7.3999999999999996E-2</v>
      </c>
      <c r="E19" s="20">
        <v>7.4999999999999997E-2</v>
      </c>
      <c r="F19" s="20">
        <v>7.4999999999999997E-2</v>
      </c>
      <c r="G19" s="20">
        <v>7.5999999999999998E-2</v>
      </c>
      <c r="H19" s="20">
        <v>7.4999999999999997E-2</v>
      </c>
      <c r="I19" s="20">
        <v>7.4999999999999997E-2</v>
      </c>
      <c r="J19" s="10">
        <v>1.282</v>
      </c>
      <c r="K19" s="10">
        <v>1.341</v>
      </c>
      <c r="L19" s="20">
        <v>7.3999999999999996E-2</v>
      </c>
      <c r="M19" s="20">
        <v>7.4999999999999997E-2</v>
      </c>
    </row>
    <row r="21" spans="1:13" x14ac:dyDescent="0.2">
      <c r="A21" s="22" t="s">
        <v>99</v>
      </c>
      <c r="B21" s="23">
        <v>1</v>
      </c>
      <c r="C21" s="23">
        <v>2</v>
      </c>
      <c r="D21" s="23">
        <v>3</v>
      </c>
      <c r="E21" s="23">
        <v>4</v>
      </c>
      <c r="F21" s="23">
        <v>5</v>
      </c>
      <c r="G21" s="23">
        <v>6</v>
      </c>
      <c r="H21" s="23">
        <v>7</v>
      </c>
      <c r="I21" s="23">
        <v>8</v>
      </c>
      <c r="J21" s="23">
        <v>9</v>
      </c>
      <c r="K21" s="23">
        <v>10</v>
      </c>
      <c r="L21" s="23">
        <v>11</v>
      </c>
      <c r="M21" s="23">
        <v>12</v>
      </c>
    </row>
    <row r="22" spans="1:13" x14ac:dyDescent="0.2">
      <c r="A22" s="23" t="s">
        <v>87</v>
      </c>
      <c r="B22" s="24" t="s">
        <v>19</v>
      </c>
      <c r="C22" s="25">
        <f>((AVERAGE(B2:C2))-$M$29)/$M$28</f>
        <v>25.644657337770095</v>
      </c>
      <c r="D22" s="24" t="s">
        <v>14</v>
      </c>
      <c r="E22" s="25">
        <f>((AVERAGE(D2:E2))-$M$29)/$M$28</f>
        <v>32.082011225559505</v>
      </c>
      <c r="F22" s="26" t="s">
        <v>20</v>
      </c>
      <c r="G22" s="25">
        <f>((AVERAGE(F2:G2))-$M$29)/$M$28</f>
        <v>32.409919332444218</v>
      </c>
      <c r="H22" s="26" t="s">
        <v>17</v>
      </c>
      <c r="I22" s="25">
        <f>((AVERAGE(H2:I2))-$M$29)/$M$28</f>
        <v>27.957272407378085</v>
      </c>
      <c r="J22" s="24" t="s">
        <v>42</v>
      </c>
      <c r="K22" s="25">
        <f>((AVERAGE(J2:K2))-$M$29)/$M$28</f>
        <v>27.370489479268592</v>
      </c>
      <c r="L22" s="24">
        <v>50</v>
      </c>
      <c r="M22" s="25">
        <f>AVERAGE(L2:M2)</f>
        <v>1.984</v>
      </c>
    </row>
    <row r="23" spans="1:13" x14ac:dyDescent="0.2">
      <c r="A23" s="23" t="s">
        <v>88</v>
      </c>
      <c r="B23" s="24" t="s">
        <v>24</v>
      </c>
      <c r="C23" s="25">
        <f t="shared" ref="C23:E27" si="0">((AVERAGE(B3:C3))-$M$29)/$M$28</f>
        <v>15.772897488398664</v>
      </c>
      <c r="D23" s="24" t="s">
        <v>22</v>
      </c>
      <c r="E23" s="25">
        <f t="shared" si="0"/>
        <v>24.384799874476183</v>
      </c>
      <c r="F23" s="24" t="s">
        <v>30</v>
      </c>
      <c r="G23" s="25">
        <f t="shared" ref="G23" si="1">((AVERAGE(F3:G3))-$M$29)/$M$28</f>
        <v>48.494674891210252</v>
      </c>
      <c r="H23" s="24" t="s">
        <v>21</v>
      </c>
      <c r="I23" s="25">
        <f t="shared" ref="I23:K23" si="2">((AVERAGE(H3:I3))-$M$29)/$M$28</f>
        <v>27.801947514643221</v>
      </c>
      <c r="J23" s="24" t="s">
        <v>45</v>
      </c>
      <c r="K23" s="25">
        <f t="shared" si="2"/>
        <v>18.465195629136321</v>
      </c>
      <c r="L23" s="24">
        <v>25</v>
      </c>
      <c r="M23" s="25">
        <f t="shared" ref="M23:M27" si="3">AVERAGE(L3:M3)</f>
        <v>1.2509999999999999</v>
      </c>
    </row>
    <row r="24" spans="1:13" x14ac:dyDescent="0.2">
      <c r="A24" s="23" t="s">
        <v>89</v>
      </c>
      <c r="B24" s="24" t="s">
        <v>25</v>
      </c>
      <c r="C24" s="25">
        <f t="shared" si="0"/>
        <v>37.708224006844617</v>
      </c>
      <c r="D24" s="24" t="s">
        <v>23</v>
      </c>
      <c r="E24" s="25">
        <f t="shared" si="0"/>
        <v>39.106148041458404</v>
      </c>
      <c r="F24" s="24" t="s">
        <v>33</v>
      </c>
      <c r="G24" s="25">
        <f t="shared" ref="G24" si="4">((AVERAGE(F4:G4))-$M$29)/$M$28</f>
        <v>41.59134632521625</v>
      </c>
      <c r="H24" s="24" t="s">
        <v>28</v>
      </c>
      <c r="I24" s="25">
        <f t="shared" ref="I24:K24" si="5">((AVERAGE(H4:I4))-$M$29)/$M$28</f>
        <v>13.581090668695563</v>
      </c>
      <c r="J24" s="24" t="s">
        <v>46</v>
      </c>
      <c r="K24" s="25">
        <f t="shared" si="5"/>
        <v>14.547556667934725</v>
      </c>
      <c r="L24" s="24">
        <v>12.5</v>
      </c>
      <c r="M24" s="25">
        <f t="shared" si="3"/>
        <v>0.89600000000000002</v>
      </c>
    </row>
    <row r="25" spans="1:13" x14ac:dyDescent="0.2">
      <c r="A25" s="23" t="s">
        <v>90</v>
      </c>
      <c r="B25" s="24" t="s">
        <v>57</v>
      </c>
      <c r="C25" s="25">
        <f t="shared" si="0"/>
        <v>28.578571978317548</v>
      </c>
      <c r="D25" s="24" t="s">
        <v>53</v>
      </c>
      <c r="E25" s="25">
        <f>((AVERAGE(D5:E5))-$M$29)/$M$28</f>
        <v>15.893705738303554</v>
      </c>
      <c r="F25" s="24" t="s">
        <v>52</v>
      </c>
      <c r="G25" s="25">
        <f t="shared" ref="G25" si="6">((AVERAGE(F5:G5))-$M$29)/$M$28</f>
        <v>21.519918519588678</v>
      </c>
      <c r="H25" s="24" t="s">
        <v>55</v>
      </c>
      <c r="I25" s="25">
        <f t="shared" ref="I25:K25" si="7">((AVERAGE(H5:I5))-$M$29)/$M$28</f>
        <v>25.713690623430036</v>
      </c>
      <c r="J25" s="24" t="s">
        <v>47</v>
      </c>
      <c r="K25" s="25">
        <f t="shared" si="7"/>
        <v>27.23242290794871</v>
      </c>
      <c r="L25" s="24">
        <v>6.25</v>
      </c>
      <c r="M25" s="25">
        <f t="shared" si="3"/>
        <v>0.66749999999999998</v>
      </c>
    </row>
    <row r="26" spans="1:13" x14ac:dyDescent="0.2">
      <c r="A26" s="23" t="s">
        <v>91</v>
      </c>
      <c r="B26" s="24" t="s">
        <v>70</v>
      </c>
      <c r="C26" s="25">
        <f t="shared" si="0"/>
        <v>16.532263630657997</v>
      </c>
      <c r="D26" s="24" t="s">
        <v>54</v>
      </c>
      <c r="E26" s="25">
        <f t="shared" si="0"/>
        <v>34.083976509697763</v>
      </c>
      <c r="F26" s="24" t="s">
        <v>56</v>
      </c>
      <c r="G26" s="25">
        <f t="shared" ref="G26" si="8">((AVERAGE(F6:G6))-$M$29)/$M$28</f>
        <v>30.78763711943563</v>
      </c>
      <c r="H26" s="24" t="s">
        <v>58</v>
      </c>
      <c r="I26" s="25">
        <f t="shared" ref="I26:K26" si="9">((AVERAGE(H6:I6))-$M$29)/$M$28</f>
        <v>22.262026340433028</v>
      </c>
      <c r="J26" s="24" t="s">
        <v>83</v>
      </c>
      <c r="K26" s="25">
        <f t="shared" si="9"/>
        <v>22.935100875617447</v>
      </c>
      <c r="L26" s="24">
        <v>3.2</v>
      </c>
      <c r="M26" s="25">
        <f t="shared" si="3"/>
        <v>0.71050000000000002</v>
      </c>
    </row>
    <row r="27" spans="1:13" x14ac:dyDescent="0.2">
      <c r="A27" s="23" t="s">
        <v>92</v>
      </c>
      <c r="B27" s="24" t="s">
        <v>71</v>
      </c>
      <c r="C27" s="25">
        <f t="shared" si="0"/>
        <v>13.356732490300759</v>
      </c>
      <c r="D27" s="24" t="s">
        <v>62</v>
      </c>
      <c r="E27" s="25">
        <f t="shared" si="0"/>
        <v>13.028824383416042</v>
      </c>
      <c r="F27" s="24" t="s">
        <v>60</v>
      </c>
      <c r="G27" s="25">
        <f t="shared" ref="G27" si="10">((AVERAGE(F7:G7))-$M$29)/$M$28</f>
        <v>27.422264443513548</v>
      </c>
      <c r="H27" s="24" t="s">
        <v>59</v>
      </c>
      <c r="I27" s="25">
        <f t="shared" ref="I27:K27" si="11">((AVERAGE(H7:I7))-$M$29)/$M$28</f>
        <v>18.430678986306354</v>
      </c>
      <c r="J27" s="24" t="s">
        <v>75</v>
      </c>
      <c r="K27" s="25">
        <f t="shared" si="11"/>
        <v>22.60719276873273</v>
      </c>
      <c r="L27" s="24">
        <v>0</v>
      </c>
      <c r="M27" s="25">
        <f t="shared" si="3"/>
        <v>0.495</v>
      </c>
    </row>
    <row r="28" spans="1:13" x14ac:dyDescent="0.2">
      <c r="A28" s="23" t="s">
        <v>93</v>
      </c>
      <c r="B28" s="26"/>
      <c r="C28" s="25"/>
      <c r="D28" s="26"/>
      <c r="E28" s="25"/>
      <c r="F28" s="26"/>
      <c r="G28" s="25"/>
      <c r="H28" s="24" t="s">
        <v>61</v>
      </c>
      <c r="I28" s="25">
        <f>((AVERAGE(H8:I8))-$M$29)/$M$28</f>
        <v>25.851757194749915</v>
      </c>
      <c r="J28" s="24" t="s">
        <v>77</v>
      </c>
      <c r="K28" s="25">
        <f>((AVERAGE(J8:K8))-$M$29)/$M$28</f>
        <v>24.7127079813609</v>
      </c>
      <c r="L28" s="24" t="s">
        <v>95</v>
      </c>
      <c r="M28" s="25">
        <f>SLOPE(M22:M27,L22:L27)</f>
        <v>2.8971531354483937E-2</v>
      </c>
    </row>
    <row r="29" spans="1:13" x14ac:dyDescent="0.2">
      <c r="A29" s="23" t="s">
        <v>94</v>
      </c>
      <c r="B29" s="26"/>
      <c r="C29" s="25"/>
      <c r="D29" s="26"/>
      <c r="E29" s="25"/>
      <c r="F29" s="26"/>
      <c r="G29" s="25"/>
      <c r="H29" s="26"/>
      <c r="I29" s="25"/>
      <c r="J29" s="24" t="s">
        <v>78</v>
      </c>
      <c r="K29" s="25">
        <f>((AVERAGE(J9:K9))-$M$29)/$M$28</f>
        <v>31.874911368579681</v>
      </c>
      <c r="L29" s="24" t="s">
        <v>96</v>
      </c>
      <c r="M29" s="25">
        <f>INTERCEPT(M22:M27,L22:L27)</f>
        <v>0.53253500586379721</v>
      </c>
    </row>
    <row r="31" spans="1:13" x14ac:dyDescent="0.2">
      <c r="A31" s="22" t="s">
        <v>100</v>
      </c>
      <c r="B31" s="23">
        <v>1</v>
      </c>
      <c r="C31" s="23">
        <v>2</v>
      </c>
      <c r="D31" s="23">
        <v>3</v>
      </c>
      <c r="E31" s="23">
        <v>4</v>
      </c>
      <c r="F31" s="23">
        <v>5</v>
      </c>
      <c r="G31" s="23">
        <v>6</v>
      </c>
      <c r="H31" s="23">
        <v>7</v>
      </c>
      <c r="I31" s="23">
        <v>8</v>
      </c>
      <c r="J31" s="23">
        <v>9</v>
      </c>
      <c r="K31" s="23">
        <v>10</v>
      </c>
      <c r="L31" s="23">
        <v>11</v>
      </c>
      <c r="M31" s="23">
        <v>12</v>
      </c>
    </row>
    <row r="32" spans="1:13" x14ac:dyDescent="0.2">
      <c r="A32" s="23" t="s">
        <v>87</v>
      </c>
      <c r="B32" s="24" t="s">
        <v>19</v>
      </c>
      <c r="C32" s="25">
        <f>(AVERAGE(B12:C12)-$M$39)/$M$38</f>
        <v>19.932451355224835</v>
      </c>
      <c r="D32" s="24" t="s">
        <v>14</v>
      </c>
      <c r="E32" s="25">
        <f>(AVERAGE(D12:E12)-$M$39)/$M$38</f>
        <v>27.049852008380928</v>
      </c>
      <c r="F32" s="26" t="s">
        <v>20</v>
      </c>
      <c r="G32" s="25">
        <f>(AVERAGE(F12:G12)-$M$39)/$M$38</f>
        <v>27.084318839631088</v>
      </c>
      <c r="H32" s="26" t="s">
        <v>17</v>
      </c>
      <c r="I32" s="25">
        <f>(AVERAGE(H12:I12)-$M$39)/$M$38</f>
        <v>23.930603780242294</v>
      </c>
      <c r="J32" s="24" t="s">
        <v>42</v>
      </c>
      <c r="K32" s="25">
        <f>(AVERAGE(J12:K12)-$M$39)/$M$38</f>
        <v>25.240343367748025</v>
      </c>
      <c r="L32" s="24">
        <v>50</v>
      </c>
      <c r="M32" s="25">
        <f>AVERAGE(L12:M12)</f>
        <v>1.9855</v>
      </c>
    </row>
    <row r="33" spans="1:13" x14ac:dyDescent="0.2">
      <c r="A33" s="23" t="s">
        <v>88</v>
      </c>
      <c r="B33" s="24" t="s">
        <v>24</v>
      </c>
      <c r="C33" s="25">
        <f t="shared" ref="C33:E37" si="12">(AVERAGE(B13:C13)-$M$39)/$M$38</f>
        <v>10.092171033306824</v>
      </c>
      <c r="D33" s="24" t="s">
        <v>22</v>
      </c>
      <c r="E33" s="25">
        <f t="shared" si="12"/>
        <v>21.0698567864798</v>
      </c>
      <c r="F33" s="24" t="s">
        <v>30</v>
      </c>
      <c r="G33" s="25">
        <f t="shared" ref="G33" si="13">(AVERAGE(F13:G13)-$M$39)/$M$38</f>
        <v>42.956294630325445</v>
      </c>
      <c r="H33" s="24" t="s">
        <v>21</v>
      </c>
      <c r="I33" s="25">
        <f t="shared" ref="I33:K33" si="14">(AVERAGE(H13:I13)-$M$39)/$M$38</f>
        <v>23.878903533367072</v>
      </c>
      <c r="J33" s="24" t="s">
        <v>45</v>
      </c>
      <c r="K33" s="25">
        <f t="shared" si="14"/>
        <v>17.761040986465339</v>
      </c>
      <c r="L33" s="24">
        <v>25</v>
      </c>
      <c r="M33" s="25">
        <f t="shared" ref="M33:M37" si="15">AVERAGE(L13:M13)</f>
        <v>1.25</v>
      </c>
    </row>
    <row r="34" spans="1:13" x14ac:dyDescent="0.2">
      <c r="A34" s="23" t="s">
        <v>89</v>
      </c>
      <c r="B34" s="24" t="s">
        <v>25</v>
      </c>
      <c r="C34" s="25">
        <f t="shared" si="12"/>
        <v>32.150943033403223</v>
      </c>
      <c r="D34" s="24" t="s">
        <v>23</v>
      </c>
      <c r="E34" s="25">
        <f t="shared" si="12"/>
        <v>34.97722319591557</v>
      </c>
      <c r="F34" s="24" t="s">
        <v>33</v>
      </c>
      <c r="G34" s="25">
        <f t="shared" ref="G34" si="16">(AVERAGE(F14:G14)-$M$39)/$M$38</f>
        <v>38.579007061556318</v>
      </c>
      <c r="H34" s="24" t="s">
        <v>28</v>
      </c>
      <c r="I34" s="25">
        <f t="shared" ref="I34:K34" si="17">(AVERAGE(H14:I14)-$M$39)/$M$38</f>
        <v>9.747502720805322</v>
      </c>
      <c r="J34" s="24" t="s">
        <v>46</v>
      </c>
      <c r="K34" s="25">
        <f t="shared" si="17"/>
        <v>13.349286586446059</v>
      </c>
      <c r="L34" s="24">
        <v>12.5</v>
      </c>
      <c r="M34" s="25">
        <f t="shared" si="15"/>
        <v>0.89300000000000002</v>
      </c>
    </row>
    <row r="35" spans="1:13" x14ac:dyDescent="0.2">
      <c r="A35" s="23" t="s">
        <v>90</v>
      </c>
      <c r="B35" s="24" t="s">
        <v>57</v>
      </c>
      <c r="C35" s="25">
        <f t="shared" si="12"/>
        <v>24.378672586494265</v>
      </c>
      <c r="D35" s="24" t="s">
        <v>53</v>
      </c>
      <c r="E35" s="25">
        <f t="shared" si="12"/>
        <v>10.867674736435216</v>
      </c>
      <c r="F35" s="24" t="s">
        <v>52</v>
      </c>
      <c r="G35" s="25">
        <f t="shared" ref="G35" si="18">(AVERAGE(F15:G15)-$M$39)/$M$38</f>
        <v>18.140176130217</v>
      </c>
      <c r="H35" s="24" t="s">
        <v>55</v>
      </c>
      <c r="I35" s="25">
        <f t="shared" ref="I35:K35" si="19">(AVERAGE(H15:I15)-$M$39)/$M$38</f>
        <v>21.345591436481008</v>
      </c>
      <c r="J35" s="24" t="s">
        <v>47</v>
      </c>
      <c r="K35" s="25">
        <f t="shared" si="19"/>
        <v>22.775964933362253</v>
      </c>
      <c r="L35" s="24">
        <v>6.25</v>
      </c>
      <c r="M35" s="25">
        <f t="shared" si="15"/>
        <v>0.66799999999999993</v>
      </c>
    </row>
    <row r="36" spans="1:13" x14ac:dyDescent="0.2">
      <c r="A36" s="23" t="s">
        <v>91</v>
      </c>
      <c r="B36" s="24" t="s">
        <v>70</v>
      </c>
      <c r="C36" s="25">
        <f t="shared" si="12"/>
        <v>12.918451195819179</v>
      </c>
      <c r="D36" s="24" t="s">
        <v>54</v>
      </c>
      <c r="E36" s="25">
        <f t="shared" si="12"/>
        <v>28.876594064638915</v>
      </c>
      <c r="F36" s="24" t="s">
        <v>56</v>
      </c>
      <c r="G36" s="25">
        <f t="shared" ref="G36" si="20">(AVERAGE(F16:G16)-$M$39)/$M$38</f>
        <v>26.532849539628678</v>
      </c>
      <c r="H36" s="24" t="s">
        <v>58</v>
      </c>
      <c r="I36" s="25">
        <f t="shared" ref="I36:K36" si="21">(AVERAGE(H16:I16)-$M$39)/$M$38</f>
        <v>19.243114730221819</v>
      </c>
      <c r="J36" s="24" t="s">
        <v>83</v>
      </c>
      <c r="K36" s="25">
        <f t="shared" si="21"/>
        <v>21.552392423981903</v>
      </c>
      <c r="L36" s="24">
        <v>3.2</v>
      </c>
      <c r="M36" s="25">
        <f t="shared" si="15"/>
        <v>0.70850000000000002</v>
      </c>
    </row>
    <row r="37" spans="1:13" x14ac:dyDescent="0.2">
      <c r="A37" s="23" t="s">
        <v>92</v>
      </c>
      <c r="B37" s="24" t="s">
        <v>71</v>
      </c>
      <c r="C37" s="25">
        <f t="shared" si="12"/>
        <v>8.9547656020518538</v>
      </c>
      <c r="D37" s="24" t="s">
        <v>62</v>
      </c>
      <c r="E37" s="25">
        <f t="shared" si="12"/>
        <v>9.9026034614309975</v>
      </c>
      <c r="F37" s="24" t="s">
        <v>60</v>
      </c>
      <c r="G37" s="25">
        <f t="shared" ref="G37" si="22">(AVERAGE(F17:G17)-$M$39)/$M$38</f>
        <v>21.879827320858336</v>
      </c>
      <c r="H37" s="24" t="s">
        <v>59</v>
      </c>
      <c r="I37" s="25">
        <f t="shared" ref="I37:K37" si="23">(AVERAGE(H17:I17)-$M$39)/$M$38</f>
        <v>14.279891030200128</v>
      </c>
      <c r="J37" s="24" t="s">
        <v>75</v>
      </c>
      <c r="K37" s="25">
        <f t="shared" si="23"/>
        <v>19.605016458348402</v>
      </c>
      <c r="L37" s="24">
        <v>0</v>
      </c>
      <c r="M37" s="25">
        <f t="shared" si="15"/>
        <v>0.495</v>
      </c>
    </row>
    <row r="38" spans="1:13" x14ac:dyDescent="0.2">
      <c r="A38" s="23" t="s">
        <v>93</v>
      </c>
      <c r="B38" s="26"/>
      <c r="C38" s="25"/>
      <c r="D38" s="26"/>
      <c r="E38" s="25"/>
      <c r="F38" s="26"/>
      <c r="G38" s="25"/>
      <c r="H38" s="24" t="s">
        <v>61</v>
      </c>
      <c r="I38" s="25">
        <f>(AVERAGE(H18:I18)-$M$39)/$M$38</f>
        <v>19.605016458348402</v>
      </c>
      <c r="J38" s="24" t="s">
        <v>77</v>
      </c>
      <c r="K38" s="25">
        <f>(AVERAGE(J18:K18)-$M$39)/$M$38</f>
        <v>23.36190106461482</v>
      </c>
      <c r="L38" s="24" t="s">
        <v>95</v>
      </c>
      <c r="M38" s="25">
        <f>SLOPE(M32:M37,L32:L37)</f>
        <v>2.9013401108511534E-2</v>
      </c>
    </row>
    <row r="39" spans="1:13" x14ac:dyDescent="0.2">
      <c r="A39" s="23" t="s">
        <v>94</v>
      </c>
      <c r="B39" s="26"/>
      <c r="C39" s="25"/>
      <c r="D39" s="26"/>
      <c r="E39" s="25"/>
      <c r="F39" s="26"/>
      <c r="G39" s="25"/>
      <c r="H39" s="26"/>
      <c r="I39" s="25"/>
      <c r="J39" s="24" t="s">
        <v>78</v>
      </c>
      <c r="K39" s="25">
        <f>(AVERAGE(J19:K19)-$M$39)/$M$38</f>
        <v>26.894751267755257</v>
      </c>
      <c r="L39" s="24" t="s">
        <v>96</v>
      </c>
      <c r="M39" s="25">
        <f>INTERCEPT(M32:M37,L32:L37)</f>
        <v>0.53119179375496772</v>
      </c>
    </row>
    <row r="41" spans="1:13" x14ac:dyDescent="0.2">
      <c r="A41" s="22" t="s">
        <v>101</v>
      </c>
      <c r="B41" s="23">
        <v>1</v>
      </c>
      <c r="C41" s="23">
        <v>2</v>
      </c>
      <c r="D41" s="23">
        <v>3</v>
      </c>
      <c r="E41" s="23">
        <v>4</v>
      </c>
      <c r="F41" s="23">
        <v>5</v>
      </c>
      <c r="G41" s="23">
        <v>6</v>
      </c>
      <c r="H41" s="23">
        <v>7</v>
      </c>
      <c r="I41" s="23">
        <v>8</v>
      </c>
      <c r="J41" s="23">
        <v>9</v>
      </c>
      <c r="K41" s="23">
        <v>10</v>
      </c>
      <c r="L41" s="23">
        <v>11</v>
      </c>
      <c r="M41" s="23">
        <v>12</v>
      </c>
    </row>
    <row r="42" spans="1:13" x14ac:dyDescent="0.2">
      <c r="A42" s="23" t="s">
        <v>87</v>
      </c>
      <c r="B42" s="24" t="s">
        <v>19</v>
      </c>
      <c r="C42" s="25">
        <f>(C22-C32)/4</f>
        <v>1.4280514956363151</v>
      </c>
      <c r="D42" s="24" t="s">
        <v>14</v>
      </c>
      <c r="E42" s="25">
        <f>(E22-E32)/4</f>
        <v>1.2580398042946443</v>
      </c>
      <c r="F42" s="26" t="s">
        <v>20</v>
      </c>
      <c r="G42" s="25">
        <f>(G22-G32)/4</f>
        <v>1.3314001232032826</v>
      </c>
      <c r="H42" s="26" t="s">
        <v>17</v>
      </c>
      <c r="I42" s="25">
        <f>(I22-I32)/4</f>
        <v>1.0066671567839478</v>
      </c>
      <c r="J42" s="24" t="s">
        <v>42</v>
      </c>
      <c r="K42" s="25">
        <f>(K22-K32)/4</f>
        <v>0.53253652788014172</v>
      </c>
      <c r="L42" s="24"/>
      <c r="M42" s="25"/>
    </row>
    <row r="43" spans="1:13" x14ac:dyDescent="0.2">
      <c r="A43" s="23" t="s">
        <v>88</v>
      </c>
      <c r="B43" s="24" t="s">
        <v>24</v>
      </c>
      <c r="C43" s="25">
        <f t="shared" ref="C43:E47" si="24">(C23-C33)/4</f>
        <v>1.4201816137729599</v>
      </c>
      <c r="D43" s="24" t="s">
        <v>22</v>
      </c>
      <c r="E43" s="25">
        <f t="shared" si="24"/>
        <v>0.82873577199909576</v>
      </c>
      <c r="F43" s="24" t="s">
        <v>30</v>
      </c>
      <c r="G43" s="25">
        <f t="shared" ref="G43" si="25">(G23-G33)/4</f>
        <v>1.3845950652212018</v>
      </c>
      <c r="H43" s="24" t="s">
        <v>21</v>
      </c>
      <c r="I43" s="25">
        <f t="shared" ref="I43:K43" si="26">(I23-I33)/4</f>
        <v>0.98076099531903704</v>
      </c>
      <c r="J43" s="24" t="s">
        <v>45</v>
      </c>
      <c r="K43" s="25">
        <f t="shared" si="26"/>
        <v>0.17603866066774554</v>
      </c>
      <c r="L43" s="24"/>
      <c r="M43" s="25"/>
    </row>
    <row r="44" spans="1:13" x14ac:dyDescent="0.2">
      <c r="A44" s="23" t="s">
        <v>89</v>
      </c>
      <c r="B44" s="24" t="s">
        <v>25</v>
      </c>
      <c r="C44" s="25">
        <f t="shared" si="24"/>
        <v>1.3893202433603484</v>
      </c>
      <c r="D44" s="24" t="s">
        <v>23</v>
      </c>
      <c r="E44" s="25">
        <f t="shared" si="24"/>
        <v>1.0322312113857084</v>
      </c>
      <c r="F44" s="24" t="s">
        <v>33</v>
      </c>
      <c r="G44" s="25">
        <f t="shared" ref="G44" si="27">(G24-G34)/4</f>
        <v>0.753084815914983</v>
      </c>
      <c r="H44" s="24" t="s">
        <v>28</v>
      </c>
      <c r="I44" s="25">
        <f t="shared" ref="I44:K44" si="28">(I24-I34)/4</f>
        <v>0.95839698697256015</v>
      </c>
      <c r="J44" s="24" t="s">
        <v>46</v>
      </c>
      <c r="K44" s="25">
        <f t="shared" si="28"/>
        <v>0.29956752037216638</v>
      </c>
      <c r="L44" s="24"/>
      <c r="M44" s="25"/>
    </row>
    <row r="45" spans="1:13" x14ac:dyDescent="0.2">
      <c r="A45" s="23" t="s">
        <v>90</v>
      </c>
      <c r="B45" s="24" t="s">
        <v>57</v>
      </c>
      <c r="C45" s="25">
        <f t="shared" si="24"/>
        <v>1.0499748479558209</v>
      </c>
      <c r="D45" s="24" t="s">
        <v>53</v>
      </c>
      <c r="E45" s="25">
        <f t="shared" si="24"/>
        <v>1.2565077504670845</v>
      </c>
      <c r="F45" s="24" t="s">
        <v>52</v>
      </c>
      <c r="G45" s="25">
        <f t="shared" ref="G45" si="29">(G25-G35)/4</f>
        <v>0.84493559734291956</v>
      </c>
      <c r="H45" s="24" t="s">
        <v>55</v>
      </c>
      <c r="I45" s="25">
        <f t="shared" ref="I45:K45" si="30">(I25-I35)/4</f>
        <v>1.0920247967372569</v>
      </c>
      <c r="J45" s="24" t="s">
        <v>47</v>
      </c>
      <c r="K45" s="25">
        <f t="shared" si="30"/>
        <v>1.1141144936466141</v>
      </c>
      <c r="L45" s="24"/>
      <c r="M45" s="25"/>
    </row>
    <row r="46" spans="1:13" x14ac:dyDescent="0.2">
      <c r="A46" s="23" t="s">
        <v>91</v>
      </c>
      <c r="B46" s="24" t="s">
        <v>70</v>
      </c>
      <c r="C46" s="25">
        <f t="shared" si="24"/>
        <v>0.90345310870970463</v>
      </c>
      <c r="D46" s="24" t="s">
        <v>54</v>
      </c>
      <c r="E46" s="25">
        <f t="shared" si="24"/>
        <v>1.3018456112647119</v>
      </c>
      <c r="F46" s="24" t="s">
        <v>56</v>
      </c>
      <c r="G46" s="25">
        <f t="shared" ref="G46" si="31">(G26-G36)/4</f>
        <v>1.0636968949517378</v>
      </c>
      <c r="H46" s="24" t="s">
        <v>58</v>
      </c>
      <c r="I46" s="25">
        <f t="shared" ref="I46:K46" si="32">(I26-I36)/4</f>
        <v>0.7547279025528022</v>
      </c>
      <c r="J46" s="24" t="s">
        <v>83</v>
      </c>
      <c r="K46" s="25">
        <f t="shared" si="32"/>
        <v>0.34567711290888603</v>
      </c>
      <c r="L46" s="24"/>
      <c r="M46" s="25"/>
    </row>
    <row r="47" spans="1:13" x14ac:dyDescent="0.2">
      <c r="A47" s="23" t="s">
        <v>92</v>
      </c>
      <c r="B47" s="24" t="s">
        <v>71</v>
      </c>
      <c r="C47" s="25">
        <f t="shared" si="24"/>
        <v>1.1004917220622263</v>
      </c>
      <c r="D47" s="24" t="s">
        <v>62</v>
      </c>
      <c r="E47" s="25">
        <f t="shared" si="24"/>
        <v>0.78155523049626119</v>
      </c>
      <c r="F47" s="24" t="s">
        <v>60</v>
      </c>
      <c r="G47" s="25">
        <f t="shared" ref="G47" si="33">(G27-G37)/4</f>
        <v>1.385609280663803</v>
      </c>
      <c r="H47" s="24" t="s">
        <v>59</v>
      </c>
      <c r="I47" s="25">
        <f t="shared" ref="I47:K47" si="34">(I27-I37)/4</f>
        <v>1.0376969890265566</v>
      </c>
      <c r="J47" s="24" t="s">
        <v>75</v>
      </c>
      <c r="K47" s="25">
        <f t="shared" si="34"/>
        <v>0.7505440775960821</v>
      </c>
      <c r="L47" s="24"/>
      <c r="M47" s="25"/>
    </row>
    <row r="48" spans="1:13" x14ac:dyDescent="0.2">
      <c r="A48" s="23" t="s">
        <v>93</v>
      </c>
      <c r="B48" s="26"/>
      <c r="C48" s="25"/>
      <c r="D48" s="26"/>
      <c r="E48" s="25"/>
      <c r="F48" s="26"/>
      <c r="G48" s="25"/>
      <c r="H48" s="24" t="s">
        <v>61</v>
      </c>
      <c r="I48" s="25">
        <f>(I28-I38)/4</f>
        <v>1.5616851841003783</v>
      </c>
      <c r="J48" s="24" t="s">
        <v>77</v>
      </c>
      <c r="K48" s="25">
        <f>(K28-K38)/4</f>
        <v>0.33770172918652008</v>
      </c>
      <c r="L48" s="26"/>
      <c r="M48" s="25"/>
    </row>
    <row r="49" spans="1:13" x14ac:dyDescent="0.2">
      <c r="A49" s="23" t="s">
        <v>94</v>
      </c>
      <c r="B49" s="26"/>
      <c r="C49" s="25"/>
      <c r="D49" s="26"/>
      <c r="E49" s="25"/>
      <c r="F49" s="26"/>
      <c r="G49" s="25"/>
      <c r="H49" s="26"/>
      <c r="I49" s="25"/>
      <c r="J49" s="24" t="s">
        <v>78</v>
      </c>
      <c r="K49" s="25">
        <f>(K29-K39)/4</f>
        <v>1.245040025206106</v>
      </c>
      <c r="L49" s="26"/>
      <c r="M49" s="25"/>
    </row>
    <row r="53" spans="1:13" ht="32" x14ac:dyDescent="0.2">
      <c r="A53" s="7" t="s">
        <v>102</v>
      </c>
      <c r="B53" s="8">
        <v>1</v>
      </c>
      <c r="C53" s="8">
        <v>2</v>
      </c>
      <c r="D53" s="8">
        <v>3</v>
      </c>
      <c r="E53" s="8">
        <v>4</v>
      </c>
      <c r="F53" s="8">
        <v>5</v>
      </c>
      <c r="G53" s="8">
        <v>6</v>
      </c>
      <c r="H53" s="8">
        <v>7</v>
      </c>
      <c r="I53" s="8">
        <v>8</v>
      </c>
      <c r="J53" s="8">
        <v>9</v>
      </c>
      <c r="K53" s="8">
        <v>10</v>
      </c>
      <c r="L53" s="8">
        <v>11</v>
      </c>
      <c r="M53" s="8">
        <v>12</v>
      </c>
    </row>
    <row r="54" spans="1:13" x14ac:dyDescent="0.2">
      <c r="A54" s="8" t="s">
        <v>87</v>
      </c>
      <c r="B54" s="9">
        <v>1.1459999999999999</v>
      </c>
      <c r="C54" s="13">
        <v>1.0189999999999999</v>
      </c>
      <c r="D54" s="11">
        <v>1.401</v>
      </c>
      <c r="E54" s="15">
        <v>1.482</v>
      </c>
      <c r="F54" s="14">
        <v>1.577</v>
      </c>
      <c r="G54" s="12">
        <v>1.9259999999999999</v>
      </c>
      <c r="H54" s="9">
        <v>1.157</v>
      </c>
      <c r="I54" s="10">
        <v>1.196</v>
      </c>
      <c r="J54" s="13">
        <v>0.96299999999999997</v>
      </c>
      <c r="K54" s="13">
        <v>1.0129999999999999</v>
      </c>
      <c r="L54" s="14">
        <v>1.601</v>
      </c>
      <c r="M54" s="14">
        <v>1.593</v>
      </c>
    </row>
    <row r="55" spans="1:13" x14ac:dyDescent="0.2">
      <c r="A55" s="8" t="s">
        <v>88</v>
      </c>
      <c r="B55" s="11">
        <v>1.3560000000000001</v>
      </c>
      <c r="C55" s="11">
        <v>1.3009999999999999</v>
      </c>
      <c r="D55" s="11">
        <v>1.3360000000000001</v>
      </c>
      <c r="E55" s="10">
        <v>1.262</v>
      </c>
      <c r="F55" s="12">
        <v>1.9770000000000001</v>
      </c>
      <c r="G55" s="12">
        <v>1.863</v>
      </c>
      <c r="H55" s="13">
        <v>1.0169999999999999</v>
      </c>
      <c r="I55" s="9">
        <v>1.115</v>
      </c>
      <c r="J55" s="9">
        <v>1.109</v>
      </c>
      <c r="K55" s="9">
        <v>1.0509999999999999</v>
      </c>
      <c r="L55" s="16">
        <v>0.85099999999999998</v>
      </c>
      <c r="M55" s="16">
        <v>0.83899999999999997</v>
      </c>
    </row>
    <row r="56" spans="1:13" x14ac:dyDescent="0.2">
      <c r="A56" s="8" t="s">
        <v>89</v>
      </c>
      <c r="B56" s="11">
        <v>1.401</v>
      </c>
      <c r="C56" s="15">
        <v>1.464</v>
      </c>
      <c r="D56" s="15">
        <v>1.444</v>
      </c>
      <c r="E56" s="11">
        <v>1.3959999999999999</v>
      </c>
      <c r="F56" s="10">
        <v>1.17</v>
      </c>
      <c r="G56" s="9">
        <v>1.1559999999999999</v>
      </c>
      <c r="H56" s="9">
        <v>1.07</v>
      </c>
      <c r="I56" s="11">
        <v>1.4059999999999999</v>
      </c>
      <c r="J56" s="11">
        <v>1.3720000000000001</v>
      </c>
      <c r="K56" s="11">
        <v>1.355</v>
      </c>
      <c r="L56" s="19">
        <v>0.46700000000000003</v>
      </c>
      <c r="M56" s="19">
        <v>0.46700000000000003</v>
      </c>
    </row>
    <row r="57" spans="1:13" x14ac:dyDescent="0.2">
      <c r="A57" s="8" t="s">
        <v>90</v>
      </c>
      <c r="B57" s="16">
        <v>0.83399999999999996</v>
      </c>
      <c r="C57" s="16">
        <v>0.86499999999999999</v>
      </c>
      <c r="D57" s="9">
        <v>1.0509999999999999</v>
      </c>
      <c r="E57" s="9">
        <v>1.137</v>
      </c>
      <c r="F57" s="15">
        <v>1.4730000000000001</v>
      </c>
      <c r="G57" s="15">
        <v>1.462</v>
      </c>
      <c r="H57" s="9">
        <v>1.0309999999999999</v>
      </c>
      <c r="I57" s="10">
        <v>1.2509999999999999</v>
      </c>
      <c r="J57" s="9">
        <v>1.147</v>
      </c>
      <c r="K57" s="9">
        <v>1.137</v>
      </c>
      <c r="L57" s="27">
        <v>0.28499999999999998</v>
      </c>
      <c r="M57" s="27">
        <v>0.27900000000000003</v>
      </c>
    </row>
    <row r="58" spans="1:13" x14ac:dyDescent="0.2">
      <c r="A58" s="8" t="s">
        <v>91</v>
      </c>
      <c r="B58" s="12">
        <v>1.9630000000000001</v>
      </c>
      <c r="C58" s="12">
        <v>1.885</v>
      </c>
      <c r="D58" s="10">
        <v>1.2549999999999999</v>
      </c>
      <c r="E58" s="11">
        <v>1.3</v>
      </c>
      <c r="F58" s="10">
        <v>1.2350000000000001</v>
      </c>
      <c r="G58" s="9">
        <v>1.0840000000000001</v>
      </c>
      <c r="H58" s="11">
        <v>1.421</v>
      </c>
      <c r="I58" s="15">
        <v>1.4710000000000001</v>
      </c>
      <c r="J58" s="9">
        <v>1.0629999999999999</v>
      </c>
      <c r="K58" s="9">
        <v>1.0589999999999999</v>
      </c>
      <c r="L58" s="20">
        <v>0.19900000000000001</v>
      </c>
      <c r="M58" s="20">
        <v>0.19500000000000001</v>
      </c>
    </row>
    <row r="59" spans="1:13" x14ac:dyDescent="0.2">
      <c r="A59" s="8" t="s">
        <v>92</v>
      </c>
      <c r="B59" s="9">
        <v>1.103</v>
      </c>
      <c r="C59" s="9">
        <v>1.145</v>
      </c>
      <c r="D59" s="18">
        <v>0.55300000000000005</v>
      </c>
      <c r="E59" s="18">
        <v>0.54800000000000004</v>
      </c>
      <c r="F59" s="18">
        <v>0.55300000000000005</v>
      </c>
      <c r="G59" s="18">
        <v>0.51</v>
      </c>
      <c r="H59" s="10">
        <v>1.2569999999999999</v>
      </c>
      <c r="I59" s="11">
        <v>1.3540000000000001</v>
      </c>
      <c r="J59" s="11">
        <v>1.333</v>
      </c>
      <c r="K59" s="11">
        <v>1.4079999999999999</v>
      </c>
      <c r="L59" s="20">
        <v>0.104</v>
      </c>
      <c r="M59" s="20">
        <v>0.10100000000000001</v>
      </c>
    </row>
    <row r="60" spans="1:13" x14ac:dyDescent="0.2">
      <c r="A60" s="8" t="s">
        <v>93</v>
      </c>
      <c r="B60" s="20">
        <v>7.4999999999999997E-2</v>
      </c>
      <c r="C60" s="20">
        <v>7.3999999999999996E-2</v>
      </c>
      <c r="D60" s="20">
        <v>7.4999999999999997E-2</v>
      </c>
      <c r="E60" s="20">
        <v>7.4999999999999997E-2</v>
      </c>
      <c r="F60" s="20">
        <v>7.4999999999999997E-2</v>
      </c>
      <c r="G60" s="20">
        <v>7.5999999999999998E-2</v>
      </c>
      <c r="H60" s="18">
        <v>0.54600000000000004</v>
      </c>
      <c r="I60" s="18">
        <v>0.54700000000000004</v>
      </c>
      <c r="J60" s="16">
        <v>0.81399999999999995</v>
      </c>
      <c r="K60" s="16">
        <v>0.79400000000000004</v>
      </c>
      <c r="L60" s="20">
        <v>7.4999999999999997E-2</v>
      </c>
      <c r="M60" s="20">
        <v>7.3999999999999996E-2</v>
      </c>
    </row>
    <row r="61" spans="1:13" x14ac:dyDescent="0.2">
      <c r="A61" s="8" t="s">
        <v>94</v>
      </c>
      <c r="B61" s="20">
        <v>7.4999999999999997E-2</v>
      </c>
      <c r="C61" s="20">
        <v>8.1000000000000003E-2</v>
      </c>
      <c r="D61" s="20">
        <v>7.3999999999999996E-2</v>
      </c>
      <c r="E61" s="20">
        <v>7.4999999999999997E-2</v>
      </c>
      <c r="F61" s="20">
        <v>7.5999999999999998E-2</v>
      </c>
      <c r="G61" s="20">
        <v>7.5999999999999998E-2</v>
      </c>
      <c r="H61" s="20">
        <v>7.4999999999999997E-2</v>
      </c>
      <c r="I61" s="20">
        <v>7.4999999999999997E-2</v>
      </c>
      <c r="J61" s="9">
        <v>1.125</v>
      </c>
      <c r="K61" s="10">
        <v>1.234</v>
      </c>
      <c r="L61" s="20">
        <v>7.5999999999999998E-2</v>
      </c>
      <c r="M61" s="20">
        <v>7.4999999999999997E-2</v>
      </c>
    </row>
    <row r="63" spans="1:13" ht="34" x14ac:dyDescent="0.2">
      <c r="A63" s="7" t="s">
        <v>103</v>
      </c>
      <c r="B63" s="8">
        <v>1</v>
      </c>
      <c r="C63" s="8">
        <v>2</v>
      </c>
      <c r="D63" s="8">
        <v>3</v>
      </c>
      <c r="E63" s="8">
        <v>4</v>
      </c>
      <c r="F63" s="8">
        <v>5</v>
      </c>
      <c r="G63" s="8">
        <v>6</v>
      </c>
      <c r="H63" s="8">
        <v>7</v>
      </c>
      <c r="I63" s="8">
        <v>8</v>
      </c>
      <c r="J63" s="8">
        <v>9</v>
      </c>
      <c r="K63" s="8">
        <v>10</v>
      </c>
      <c r="L63" s="8">
        <v>11</v>
      </c>
      <c r="M63" s="8">
        <v>12</v>
      </c>
    </row>
    <row r="64" spans="1:13" x14ac:dyDescent="0.2">
      <c r="A64" s="8" t="s">
        <v>87</v>
      </c>
      <c r="B64" s="13">
        <v>1.0169999999999999</v>
      </c>
      <c r="C64" s="16">
        <v>0.87</v>
      </c>
      <c r="D64" s="10">
        <v>1.2270000000000001</v>
      </c>
      <c r="E64" s="11">
        <v>1.3320000000000001</v>
      </c>
      <c r="F64" s="15">
        <v>1.4410000000000001</v>
      </c>
      <c r="G64" s="14">
        <v>1.675</v>
      </c>
      <c r="H64" s="9">
        <v>1.044</v>
      </c>
      <c r="I64" s="9">
        <v>1.0780000000000001</v>
      </c>
      <c r="J64" s="13">
        <v>0.89900000000000002</v>
      </c>
      <c r="K64" s="13">
        <v>0.94399999999999995</v>
      </c>
      <c r="L64" s="14">
        <v>1.6040000000000001</v>
      </c>
      <c r="M64" s="14">
        <v>1.593</v>
      </c>
    </row>
    <row r="65" spans="1:13" x14ac:dyDescent="0.2">
      <c r="A65" s="8" t="s">
        <v>88</v>
      </c>
      <c r="B65" s="10">
        <v>1.198</v>
      </c>
      <c r="C65" s="10">
        <v>1.173</v>
      </c>
      <c r="D65" s="10">
        <v>1.2</v>
      </c>
      <c r="E65" s="9">
        <v>1.103</v>
      </c>
      <c r="F65" s="12">
        <v>1.8779999999999999</v>
      </c>
      <c r="G65" s="21">
        <v>1.77</v>
      </c>
      <c r="H65" s="13">
        <v>0.91</v>
      </c>
      <c r="I65" s="13">
        <v>1.022</v>
      </c>
      <c r="J65" s="9">
        <v>1.0329999999999999</v>
      </c>
      <c r="K65" s="13">
        <v>1.0129999999999999</v>
      </c>
      <c r="L65" s="16">
        <v>0.85199999999999998</v>
      </c>
      <c r="M65" s="16">
        <v>0.83799999999999997</v>
      </c>
    </row>
    <row r="66" spans="1:13" x14ac:dyDescent="0.2">
      <c r="A66" s="8" t="s">
        <v>89</v>
      </c>
      <c r="B66" s="11">
        <v>1.3069999999999999</v>
      </c>
      <c r="C66" s="11">
        <v>1.343</v>
      </c>
      <c r="D66" s="11">
        <v>1.3220000000000001</v>
      </c>
      <c r="E66" s="10">
        <v>1.2669999999999999</v>
      </c>
      <c r="F66" s="9">
        <v>1.0529999999999999</v>
      </c>
      <c r="G66" s="9">
        <v>1.0649999999999999</v>
      </c>
      <c r="H66" s="13">
        <v>0.97699999999999998</v>
      </c>
      <c r="I66" s="11">
        <v>1.3109999999999999</v>
      </c>
      <c r="J66" s="10">
        <v>1.2509999999999999</v>
      </c>
      <c r="K66" s="10">
        <v>1.2609999999999999</v>
      </c>
      <c r="L66" s="19">
        <v>0.46700000000000003</v>
      </c>
      <c r="M66" s="19">
        <v>0.46700000000000003</v>
      </c>
    </row>
    <row r="67" spans="1:13" x14ac:dyDescent="0.2">
      <c r="A67" s="8" t="s">
        <v>90</v>
      </c>
      <c r="B67" s="17">
        <v>0.68</v>
      </c>
      <c r="C67" s="17">
        <v>0.70299999999999996</v>
      </c>
      <c r="D67" s="13">
        <v>0.92400000000000004</v>
      </c>
      <c r="E67" s="13">
        <v>1.022</v>
      </c>
      <c r="F67" s="11">
        <v>1.3089999999999999</v>
      </c>
      <c r="G67" s="11">
        <v>1.3009999999999999</v>
      </c>
      <c r="H67" s="13">
        <v>0.96</v>
      </c>
      <c r="I67" s="10">
        <v>1.175</v>
      </c>
      <c r="J67" s="9">
        <v>1.083</v>
      </c>
      <c r="K67" s="9">
        <v>1.0620000000000001</v>
      </c>
      <c r="L67" s="27">
        <v>0.28499999999999998</v>
      </c>
      <c r="M67" s="27">
        <v>0.27900000000000003</v>
      </c>
    </row>
    <row r="68" spans="1:13" x14ac:dyDescent="0.2">
      <c r="A68" s="8" t="s">
        <v>91</v>
      </c>
      <c r="B68" s="21">
        <v>1.84</v>
      </c>
      <c r="C68" s="21">
        <v>1.7689999999999999</v>
      </c>
      <c r="D68" s="9">
        <v>1.077</v>
      </c>
      <c r="E68" s="9">
        <v>1.1319999999999999</v>
      </c>
      <c r="F68" s="9">
        <v>1.0329999999999999</v>
      </c>
      <c r="G68" s="13">
        <v>0.95899999999999996</v>
      </c>
      <c r="H68" s="10">
        <v>1.208</v>
      </c>
      <c r="I68" s="11">
        <v>1.3320000000000001</v>
      </c>
      <c r="J68" s="13">
        <v>0.98699999999999999</v>
      </c>
      <c r="K68" s="13">
        <v>0.98799999999999999</v>
      </c>
      <c r="L68" s="20">
        <v>0.19900000000000001</v>
      </c>
      <c r="M68" s="20">
        <v>0.19500000000000001</v>
      </c>
    </row>
    <row r="69" spans="1:13" x14ac:dyDescent="0.2">
      <c r="A69" s="8" t="s">
        <v>92</v>
      </c>
      <c r="B69" s="13">
        <v>0.96499999999999997</v>
      </c>
      <c r="C69" s="13">
        <v>0.98599999999999999</v>
      </c>
      <c r="D69" s="18">
        <v>0.55200000000000005</v>
      </c>
      <c r="E69" s="18">
        <v>0.54700000000000004</v>
      </c>
      <c r="F69" s="18">
        <v>0.55200000000000005</v>
      </c>
      <c r="G69" s="18">
        <v>0.51</v>
      </c>
      <c r="H69" s="10">
        <v>1.165</v>
      </c>
      <c r="I69" s="10">
        <v>1.2529999999999999</v>
      </c>
      <c r="J69" s="10">
        <v>1.24</v>
      </c>
      <c r="K69" s="11">
        <v>1.3109999999999999</v>
      </c>
      <c r="L69" s="20">
        <v>0.10199999999999999</v>
      </c>
      <c r="M69" s="20">
        <v>0.10100000000000001</v>
      </c>
    </row>
    <row r="70" spans="1:13" x14ac:dyDescent="0.2">
      <c r="A70" s="8" t="s">
        <v>93</v>
      </c>
      <c r="B70" s="20">
        <v>7.4999999999999997E-2</v>
      </c>
      <c r="C70" s="20">
        <v>7.3999999999999996E-2</v>
      </c>
      <c r="D70" s="20">
        <v>7.4999999999999997E-2</v>
      </c>
      <c r="E70" s="20">
        <v>7.4999999999999997E-2</v>
      </c>
      <c r="F70" s="20">
        <v>7.4999999999999997E-2</v>
      </c>
      <c r="G70" s="20">
        <v>7.5999999999999998E-2</v>
      </c>
      <c r="H70" s="18">
        <v>0.54600000000000004</v>
      </c>
      <c r="I70" s="18">
        <v>0.54500000000000004</v>
      </c>
      <c r="J70" s="16">
        <v>0.76300000000000001</v>
      </c>
      <c r="K70" s="16">
        <v>0.75900000000000001</v>
      </c>
      <c r="L70" s="20">
        <v>7.4999999999999997E-2</v>
      </c>
      <c r="M70" s="20">
        <v>7.3999999999999996E-2</v>
      </c>
    </row>
    <row r="71" spans="1:13" x14ac:dyDescent="0.2">
      <c r="A71" s="8" t="s">
        <v>94</v>
      </c>
      <c r="B71" s="20">
        <v>7.4999999999999997E-2</v>
      </c>
      <c r="C71" s="20">
        <v>8.1000000000000003E-2</v>
      </c>
      <c r="D71" s="20">
        <v>7.3999999999999996E-2</v>
      </c>
      <c r="E71" s="20">
        <v>7.4999999999999997E-2</v>
      </c>
      <c r="F71" s="20">
        <v>7.4999999999999997E-2</v>
      </c>
      <c r="G71" s="20">
        <v>7.6999999999999999E-2</v>
      </c>
      <c r="H71" s="20">
        <v>7.4999999999999997E-2</v>
      </c>
      <c r="I71" s="20">
        <v>7.4999999999999997E-2</v>
      </c>
      <c r="J71" s="13">
        <v>1.02</v>
      </c>
      <c r="K71" s="9">
        <v>1.1339999999999999</v>
      </c>
      <c r="L71" s="20">
        <v>7.5999999999999998E-2</v>
      </c>
      <c r="M71" s="20">
        <v>7.4999999999999997E-2</v>
      </c>
    </row>
    <row r="74" spans="1:13" x14ac:dyDescent="0.2">
      <c r="A74" s="22" t="s">
        <v>104</v>
      </c>
      <c r="B74" s="23">
        <v>1</v>
      </c>
      <c r="C74" s="23">
        <v>2</v>
      </c>
      <c r="D74" s="23">
        <v>3</v>
      </c>
      <c r="E74" s="23">
        <v>4</v>
      </c>
      <c r="F74" s="23">
        <v>5</v>
      </c>
      <c r="G74" s="23">
        <v>6</v>
      </c>
      <c r="H74" s="23">
        <v>7</v>
      </c>
      <c r="I74" s="23">
        <v>8</v>
      </c>
      <c r="J74" s="23">
        <v>9</v>
      </c>
      <c r="K74" s="23">
        <v>10</v>
      </c>
      <c r="L74" s="23">
        <v>11</v>
      </c>
      <c r="M74" s="23">
        <v>12</v>
      </c>
    </row>
    <row r="75" spans="1:13" x14ac:dyDescent="0.2">
      <c r="A75" s="23" t="s">
        <v>87</v>
      </c>
      <c r="B75" s="28" t="s">
        <v>29</v>
      </c>
      <c r="C75" s="29">
        <f>(AVERAGE(B54:C54)-$M$82)/$M$81</f>
        <v>32.886454427187203</v>
      </c>
      <c r="D75" s="28" t="s">
        <v>26</v>
      </c>
      <c r="E75" s="29">
        <f>(AVERAGE(D54:E54)-$M$82)/$M$81</f>
        <v>44.879256169960129</v>
      </c>
      <c r="F75" s="28" t="s">
        <v>37</v>
      </c>
      <c r="G75" s="29">
        <f>(AVERAGE(F54:G54)-$M$82)/$M$81</f>
        <v>55.235157396310008</v>
      </c>
      <c r="H75" s="28" t="s">
        <v>31</v>
      </c>
      <c r="I75" s="29">
        <f>(AVERAGE(H54:I54)-$M$82)/$M$81</f>
        <v>36.026630928080394</v>
      </c>
      <c r="J75" s="28" t="s">
        <v>48</v>
      </c>
      <c r="K75" s="29">
        <f>(AVERAGE(J54:K54)-$M$82)/$M$81</f>
        <v>29.729574859799904</v>
      </c>
      <c r="L75" s="28">
        <v>50</v>
      </c>
      <c r="M75" s="29">
        <f>AVERAGE(L54:M54)</f>
        <v>1.597</v>
      </c>
    </row>
    <row r="76" spans="1:13" x14ac:dyDescent="0.2">
      <c r="A76" s="23" t="s">
        <v>88</v>
      </c>
      <c r="B76" s="28" t="s">
        <v>32</v>
      </c>
      <c r="C76" s="29">
        <f t="shared" ref="C76:E80" si="35">(AVERAGE(B55:C55)-$M$82)/$M$81</f>
        <v>41.104363142290659</v>
      </c>
      <c r="D76" s="28" t="s">
        <v>34</v>
      </c>
      <c r="E76" s="29">
        <f t="shared" si="35"/>
        <v>40.118882219138001</v>
      </c>
      <c r="F76" s="28" t="s">
        <v>38</v>
      </c>
      <c r="G76" s="29">
        <f t="shared" ref="G76" si="36">(AVERAGE(F55:G55)-$M$82)/$M$81</f>
        <v>60.864090804825985</v>
      </c>
      <c r="H76" s="28" t="s">
        <v>36</v>
      </c>
      <c r="I76" s="29">
        <f t="shared" ref="I76" si="37">(AVERAGE(H55:I55)-$M$82)/$M$81</f>
        <v>32.335253232881485</v>
      </c>
      <c r="J76" s="28" t="s">
        <v>49</v>
      </c>
      <c r="K76" s="29">
        <f t="shared" ref="K76" si="38">(AVERAGE(J55:K55)-$M$82)/$M$81</f>
        <v>32.802939094716642</v>
      </c>
      <c r="L76" s="28">
        <v>25</v>
      </c>
      <c r="M76" s="29">
        <f t="shared" ref="M76:M80" si="39">AVERAGE(L55:M55)</f>
        <v>0.84499999999999997</v>
      </c>
    </row>
    <row r="77" spans="1:13" x14ac:dyDescent="0.2">
      <c r="A77" s="23" t="s">
        <v>89</v>
      </c>
      <c r="B77" s="28" t="s">
        <v>35</v>
      </c>
      <c r="C77" s="29">
        <f t="shared" si="35"/>
        <v>44.578600973066102</v>
      </c>
      <c r="D77" s="28" t="s">
        <v>40</v>
      </c>
      <c r="E77" s="29">
        <f t="shared" si="35"/>
        <v>44.16102431071328</v>
      </c>
      <c r="F77" s="28" t="s">
        <v>41</v>
      </c>
      <c r="G77" s="29">
        <f t="shared" ref="G77" si="40">(AVERAGE(F56:G56)-$M$82)/$M$81</f>
        <v>35.575648132739346</v>
      </c>
      <c r="H77" s="28" t="s">
        <v>39</v>
      </c>
      <c r="I77" s="29">
        <f t="shared" ref="I77" si="41">(AVERAGE(H56:I56)-$M$82)/$M$81</f>
        <v>38.081108106856256</v>
      </c>
      <c r="J77" s="28" t="s">
        <v>50</v>
      </c>
      <c r="K77" s="29">
        <f t="shared" ref="K77" si="42">(AVERAGE(J56:K56)-$M$82)/$M$81</f>
        <v>42.273577796878548</v>
      </c>
      <c r="L77" s="28">
        <v>12.5</v>
      </c>
      <c r="M77" s="29">
        <f t="shared" si="39"/>
        <v>0.46700000000000003</v>
      </c>
    </row>
    <row r="78" spans="1:13" x14ac:dyDescent="0.2">
      <c r="A78" s="23" t="s">
        <v>90</v>
      </c>
      <c r="B78" s="28" t="s">
        <v>72</v>
      </c>
      <c r="C78" s="29">
        <f t="shared" si="35"/>
        <v>25.102825440930683</v>
      </c>
      <c r="D78" s="28" t="s">
        <v>67</v>
      </c>
      <c r="E78" s="29">
        <f t="shared" si="35"/>
        <v>33.270624956551792</v>
      </c>
      <c r="F78" s="28" t="s">
        <v>64</v>
      </c>
      <c r="G78" s="29">
        <f t="shared" ref="G78" si="43">(AVERAGE(F57:G57)-$M$82)/$M$81</f>
        <v>45.747815627653992</v>
      </c>
      <c r="H78" s="28" t="s">
        <v>63</v>
      </c>
      <c r="I78" s="29">
        <f t="shared" ref="I78" si="44">(AVERAGE(H57:I57)-$M$82)/$M$81</f>
        <v>34.840713206998394</v>
      </c>
      <c r="J78" s="28" t="s">
        <v>51</v>
      </c>
      <c r="K78" s="29">
        <f t="shared" ref="K78" si="45">(AVERAGE(J57:K57)-$M$82)/$M$81</f>
        <v>34.874119339986613</v>
      </c>
      <c r="L78" s="28">
        <v>6.25</v>
      </c>
      <c r="M78" s="29">
        <f t="shared" si="39"/>
        <v>0.28200000000000003</v>
      </c>
    </row>
    <row r="79" spans="1:13" x14ac:dyDescent="0.2">
      <c r="A79" s="23" t="s">
        <v>91</v>
      </c>
      <c r="B79" s="28" t="s">
        <v>73</v>
      </c>
      <c r="C79" s="29">
        <f t="shared" si="35"/>
        <v>60.997715336778882</v>
      </c>
      <c r="D79" s="28" t="s">
        <v>69</v>
      </c>
      <c r="E79" s="29">
        <f t="shared" si="35"/>
        <v>39.400650359891159</v>
      </c>
      <c r="F79" s="28" t="s">
        <v>66</v>
      </c>
      <c r="G79" s="29">
        <f t="shared" ref="G79" si="46">(AVERAGE(F58:G58)-$M$82)/$M$81</f>
        <v>35.458726667280558</v>
      </c>
      <c r="H79" s="28" t="s">
        <v>65</v>
      </c>
      <c r="I79" s="29">
        <f t="shared" ref="I79" si="47">(AVERAGE(H58:I58)-$M$82)/$M$81</f>
        <v>45.02958376840715</v>
      </c>
      <c r="J79" s="28" t="s">
        <v>79</v>
      </c>
      <c r="K79" s="29">
        <f t="shared" ref="K79" si="48">(AVERAGE(J58:K58)-$M$82)/$M$81</f>
        <v>32.168222567940362</v>
      </c>
      <c r="L79" s="28">
        <v>3.2</v>
      </c>
      <c r="M79" s="29">
        <f t="shared" si="39"/>
        <v>0.19700000000000001</v>
      </c>
    </row>
    <row r="80" spans="1:13" x14ac:dyDescent="0.2">
      <c r="A80" s="23" t="s">
        <v>92</v>
      </c>
      <c r="B80" s="28" t="s">
        <v>74</v>
      </c>
      <c r="C80" s="29">
        <f t="shared" si="35"/>
        <v>34.272808946198566</v>
      </c>
      <c r="D80" s="28"/>
      <c r="E80" s="29"/>
      <c r="F80" s="30"/>
      <c r="G80" s="29"/>
      <c r="H80" s="28" t="s">
        <v>68</v>
      </c>
      <c r="I80" s="29">
        <f t="shared" ref="I80" si="49">(AVERAGE(H59:I59)-$M$82)/$M$81</f>
        <v>40.336022083561467</v>
      </c>
      <c r="J80" s="28" t="s">
        <v>80</v>
      </c>
      <c r="K80" s="29">
        <f t="shared" ref="K80" si="50">(AVERAGE(J59:K59)-$M$82)/$M$81</f>
        <v>42.507420727796116</v>
      </c>
      <c r="L80" s="28">
        <v>0</v>
      </c>
      <c r="M80" s="29">
        <f t="shared" si="39"/>
        <v>0.10250000000000001</v>
      </c>
    </row>
    <row r="81" spans="1:13" x14ac:dyDescent="0.2">
      <c r="A81" s="23" t="s">
        <v>93</v>
      </c>
      <c r="B81" s="30"/>
      <c r="C81" s="29"/>
      <c r="D81" s="30"/>
      <c r="E81" s="29"/>
      <c r="F81" s="30"/>
      <c r="G81" s="29"/>
      <c r="H81" s="30"/>
      <c r="I81" s="29"/>
      <c r="J81" s="28" t="s">
        <v>81</v>
      </c>
      <c r="K81" s="29">
        <f>(AVERAGE(J60:K60)-$M$82)/$M$81</f>
        <v>23.582846389966431</v>
      </c>
      <c r="L81" s="28" t="s">
        <v>95</v>
      </c>
      <c r="M81" s="29">
        <f>SLOPE(M75:M80,L75:L80)</f>
        <v>2.9934623093084974E-2</v>
      </c>
    </row>
    <row r="82" spans="1:13" x14ac:dyDescent="0.2">
      <c r="A82" s="23" t="s">
        <v>94</v>
      </c>
      <c r="B82" s="30"/>
      <c r="C82" s="29"/>
      <c r="D82" s="30"/>
      <c r="E82" s="29"/>
      <c r="F82" s="30"/>
      <c r="G82" s="29"/>
      <c r="H82" s="30"/>
      <c r="I82" s="29"/>
      <c r="J82" s="28" t="s">
        <v>82</v>
      </c>
      <c r="K82" s="29">
        <f t="shared" ref="K82" si="51">(AVERAGE(J61:K61)-$M$82)/$M$81</f>
        <v>36.126849327045072</v>
      </c>
      <c r="L82" s="28" t="s">
        <v>96</v>
      </c>
      <c r="M82" s="29">
        <f>INTERCEPT(M75:M80,L75:L80)</f>
        <v>9.8056381854235319E-2</v>
      </c>
    </row>
    <row r="84" spans="1:13" x14ac:dyDescent="0.2">
      <c r="A84" s="22" t="s">
        <v>105</v>
      </c>
      <c r="B84" s="23">
        <v>1</v>
      </c>
      <c r="C84" s="23">
        <v>2</v>
      </c>
      <c r="D84" s="23">
        <v>3</v>
      </c>
      <c r="E84" s="23">
        <v>4</v>
      </c>
      <c r="F84" s="23">
        <v>5</v>
      </c>
      <c r="G84" s="23">
        <v>6</v>
      </c>
      <c r="H84" s="23">
        <v>7</v>
      </c>
      <c r="I84" s="23">
        <v>8</v>
      </c>
      <c r="J84" s="23">
        <v>9</v>
      </c>
      <c r="K84" s="23">
        <v>10</v>
      </c>
      <c r="L84" s="23">
        <v>11</v>
      </c>
      <c r="M84" s="23">
        <v>12</v>
      </c>
    </row>
    <row r="85" spans="1:13" x14ac:dyDescent="0.2">
      <c r="A85" s="23" t="s">
        <v>87</v>
      </c>
      <c r="B85" s="28" t="s">
        <v>29</v>
      </c>
      <c r="C85" s="29">
        <f>(AVERAGE(B64:C64)-$M$92)/$M$91</f>
        <v>28.224925787271978</v>
      </c>
      <c r="D85" s="28" t="s">
        <v>26</v>
      </c>
      <c r="E85" s="29">
        <f>(AVERAGE(D64:E64)-$M$92)/$M$91</f>
        <v>39.435179421898852</v>
      </c>
      <c r="F85" s="28" t="s">
        <v>37</v>
      </c>
      <c r="G85" s="29">
        <f>(AVERAGE(F64:G64)-$M$92)/$M$91</f>
        <v>48.727011675599996</v>
      </c>
      <c r="H85" s="28" t="s">
        <v>31</v>
      </c>
      <c r="I85" s="29">
        <f>(AVERAGE(H64:I64)-$M$92)/$M$91</f>
        <v>32.145178174381073</v>
      </c>
      <c r="J85" s="28" t="s">
        <v>48</v>
      </c>
      <c r="K85" s="29">
        <f>(AVERAGE(J64:K64)-$M$92)/$M$91</f>
        <v>27.490921085004743</v>
      </c>
      <c r="L85" s="28">
        <v>50</v>
      </c>
      <c r="M85" s="29">
        <f>AVERAGE(L64:M64)</f>
        <v>1.5985</v>
      </c>
    </row>
    <row r="86" spans="1:13" x14ac:dyDescent="0.2">
      <c r="A86" s="23" t="s">
        <v>88</v>
      </c>
      <c r="B86" s="28" t="s">
        <v>32</v>
      </c>
      <c r="C86" s="29">
        <f t="shared" ref="C86:E90" si="52">(AVERAGE(B65:C65)-$M$92)/$M$91</f>
        <v>36.298977512211572</v>
      </c>
      <c r="D86" s="28" t="s">
        <v>34</v>
      </c>
      <c r="E86" s="29">
        <f t="shared" si="52"/>
        <v>35.164606608707658</v>
      </c>
      <c r="F86" s="28" t="s">
        <v>38</v>
      </c>
      <c r="G86" s="29">
        <f t="shared" ref="G86" si="53">(AVERAGE(F65:G65)-$M$92)/$M$91</f>
        <v>57.601795803012919</v>
      </c>
      <c r="H86" s="28" t="s">
        <v>36</v>
      </c>
      <c r="I86" s="29">
        <f t="shared" ref="I86" si="54">(AVERAGE(H65:I65)-$M$92)/$M$91</f>
        <v>28.975612414590742</v>
      </c>
      <c r="J86" s="28" t="s">
        <v>49</v>
      </c>
      <c r="K86" s="29">
        <f t="shared" ref="K86" si="55">(AVERAGE(J65:K65)-$M$92)/$M$91</f>
        <v>30.877351870464938</v>
      </c>
      <c r="L86" s="28">
        <v>25</v>
      </c>
      <c r="M86" s="29">
        <f t="shared" ref="M86:M90" si="56">AVERAGE(L65:M65)</f>
        <v>0.84499999999999997</v>
      </c>
    </row>
    <row r="87" spans="1:13" x14ac:dyDescent="0.2">
      <c r="A87" s="23" t="s">
        <v>89</v>
      </c>
      <c r="B87" s="28" t="s">
        <v>35</v>
      </c>
      <c r="C87" s="29">
        <f t="shared" si="52"/>
        <v>40.953234601587909</v>
      </c>
      <c r="D87" s="28" t="s">
        <v>40</v>
      </c>
      <c r="E87" s="29">
        <f t="shared" si="52"/>
        <v>39.935637173444697</v>
      </c>
      <c r="F87" s="28" t="s">
        <v>41</v>
      </c>
      <c r="G87" s="29">
        <f t="shared" ref="G87" si="57">(AVERAGE(F66:G66)-$M$92)/$M$91</f>
        <v>32.078450474174964</v>
      </c>
      <c r="H87" s="28" t="s">
        <v>39</v>
      </c>
      <c r="I87" s="29">
        <f t="shared" ref="I87" si="58">(AVERAGE(H66:I66)-$M$92)/$M$91</f>
        <v>34.914377732934739</v>
      </c>
      <c r="J87" s="28" t="s">
        <v>50</v>
      </c>
      <c r="K87" s="29">
        <f t="shared" ref="K87" si="59">(AVERAGE(J66:K66)-$M$92)/$M$91</f>
        <v>38.651128944477016</v>
      </c>
      <c r="L87" s="28">
        <v>12.5</v>
      </c>
      <c r="M87" s="29">
        <f t="shared" si="56"/>
        <v>0.46700000000000003</v>
      </c>
    </row>
    <row r="88" spans="1:13" x14ac:dyDescent="0.2">
      <c r="A88" s="23" t="s">
        <v>90</v>
      </c>
      <c r="B88" s="28" t="s">
        <v>72</v>
      </c>
      <c r="C88" s="29">
        <f t="shared" si="52"/>
        <v>19.817235561301825</v>
      </c>
      <c r="D88" s="28" t="s">
        <v>67</v>
      </c>
      <c r="E88" s="29">
        <f t="shared" si="52"/>
        <v>29.209159365312136</v>
      </c>
      <c r="F88" s="28" t="s">
        <v>64</v>
      </c>
      <c r="G88" s="29">
        <f t="shared" ref="G88" si="60">(AVERAGE(F67:G67)-$M$92)/$M$91</f>
        <v>40.285957599526782</v>
      </c>
      <c r="H88" s="28" t="s">
        <v>63</v>
      </c>
      <c r="I88" s="29">
        <f t="shared" ref="I88" si="61">(AVERAGE(H67:I67)-$M$92)/$M$91</f>
        <v>32.362043200050941</v>
      </c>
      <c r="J88" s="28" t="s">
        <v>51</v>
      </c>
      <c r="K88" s="29">
        <f t="shared" ref="K88" si="62">(AVERAGE(J67:K67)-$M$92)/$M$91</f>
        <v>32.528862450566223</v>
      </c>
      <c r="L88" s="28">
        <v>6.25</v>
      </c>
      <c r="M88" s="29">
        <f t="shared" si="56"/>
        <v>0.28200000000000003</v>
      </c>
    </row>
    <row r="89" spans="1:13" x14ac:dyDescent="0.2">
      <c r="A89" s="23" t="s">
        <v>91</v>
      </c>
      <c r="B89" s="28" t="s">
        <v>73</v>
      </c>
      <c r="C89" s="29">
        <f t="shared" si="52"/>
        <v>56.951200726003336</v>
      </c>
      <c r="D89" s="28" t="s">
        <v>69</v>
      </c>
      <c r="E89" s="29">
        <f t="shared" si="52"/>
        <v>33.596505653864007</v>
      </c>
      <c r="F89" s="28" t="s">
        <v>66</v>
      </c>
      <c r="G89" s="29">
        <f t="shared" ref="G89" si="63">(AVERAGE(F68:G68)-$M$92)/$M$91</f>
        <v>29.976527917682425</v>
      </c>
      <c r="H89" s="28" t="s">
        <v>65</v>
      </c>
      <c r="I89" s="29">
        <f t="shared" ref="I89" si="64">(AVERAGE(H68:I68)-$M$92)/$M$91</f>
        <v>39.11822284591981</v>
      </c>
      <c r="J89" s="28" t="s">
        <v>79</v>
      </c>
      <c r="K89" s="29">
        <f t="shared" ref="K89" si="65">(AVERAGE(J68:K68)-$M$92)/$M$91</f>
        <v>29.692935191806452</v>
      </c>
      <c r="L89" s="28">
        <v>3.2</v>
      </c>
      <c r="M89" s="29">
        <f t="shared" si="56"/>
        <v>0.19700000000000001</v>
      </c>
    </row>
    <row r="90" spans="1:13" x14ac:dyDescent="0.2">
      <c r="A90" s="23" t="s">
        <v>92</v>
      </c>
      <c r="B90" s="28" t="s">
        <v>74</v>
      </c>
      <c r="C90" s="29">
        <f t="shared" si="52"/>
        <v>29.292568990569777</v>
      </c>
      <c r="D90" s="28"/>
      <c r="E90" s="29"/>
      <c r="F90" s="30"/>
      <c r="G90" s="29"/>
      <c r="H90" s="28" t="s">
        <v>68</v>
      </c>
      <c r="I90" s="29">
        <f t="shared" ref="I90" si="66">(AVERAGE(H69:I69)-$M$92)/$M$91</f>
        <v>37.083027989633386</v>
      </c>
      <c r="J90" s="28" t="s">
        <v>80</v>
      </c>
      <c r="K90" s="29">
        <f t="shared" ref="K90" si="67">(AVERAGE(J69:K69)-$M$92)/$M$91</f>
        <v>39.301724021486621</v>
      </c>
      <c r="L90" s="28">
        <v>0</v>
      </c>
      <c r="M90" s="29">
        <f t="shared" si="56"/>
        <v>0.10150000000000001</v>
      </c>
    </row>
    <row r="91" spans="1:13" x14ac:dyDescent="0.2">
      <c r="A91" s="23" t="s">
        <v>93</v>
      </c>
      <c r="B91" s="30"/>
      <c r="C91" s="29"/>
      <c r="D91" s="30"/>
      <c r="E91" s="29"/>
      <c r="F91" s="30"/>
      <c r="G91" s="29"/>
      <c r="H91" s="30"/>
      <c r="I91" s="29"/>
      <c r="J91" s="28" t="s">
        <v>81</v>
      </c>
      <c r="K91" s="29">
        <f>(AVERAGE(J70:K70)-$M$92)/$M$91</f>
        <v>22.136023143464229</v>
      </c>
      <c r="L91" s="28" t="s">
        <v>95</v>
      </c>
      <c r="M91" s="29">
        <f>SLOPE(M85:M90,L85:L90)</f>
        <v>2.9972560028628078E-2</v>
      </c>
    </row>
    <row r="92" spans="1:13" x14ac:dyDescent="0.2">
      <c r="A92" s="23" t="s">
        <v>94</v>
      </c>
      <c r="B92" s="30"/>
      <c r="C92" s="29"/>
      <c r="D92" s="30"/>
      <c r="E92" s="29"/>
      <c r="F92" s="30"/>
      <c r="G92" s="29"/>
      <c r="H92" s="30"/>
      <c r="I92" s="29"/>
      <c r="J92" s="28" t="s">
        <v>82</v>
      </c>
      <c r="K92" s="29">
        <f t="shared" ref="K92" si="68">(AVERAGE(J71:K71)-$M$92)/$M$91</f>
        <v>32.678999776029976</v>
      </c>
      <c r="L92" s="28" t="s">
        <v>96</v>
      </c>
      <c r="M92" s="29">
        <f>INTERCEPT(M85:M90,L85:L90)</f>
        <v>9.752671753741804E-2</v>
      </c>
    </row>
    <row r="95" spans="1:13" x14ac:dyDescent="0.2">
      <c r="A95" s="22" t="s">
        <v>106</v>
      </c>
      <c r="B95" s="23">
        <v>1</v>
      </c>
      <c r="C95" s="23">
        <v>2</v>
      </c>
      <c r="D95" s="23">
        <v>3</v>
      </c>
      <c r="E95" s="23">
        <v>4</v>
      </c>
      <c r="F95" s="23">
        <v>5</v>
      </c>
      <c r="G95" s="23">
        <v>6</v>
      </c>
      <c r="H95" s="23">
        <v>7</v>
      </c>
      <c r="I95" s="23">
        <v>8</v>
      </c>
      <c r="J95" s="23">
        <v>9</v>
      </c>
      <c r="K95" s="23">
        <v>10</v>
      </c>
      <c r="L95" s="23">
        <v>11</v>
      </c>
      <c r="M95" s="23">
        <v>12</v>
      </c>
    </row>
    <row r="96" spans="1:13" x14ac:dyDescent="0.2">
      <c r="A96" s="23" t="s">
        <v>87</v>
      </c>
      <c r="B96" s="28" t="s">
        <v>29</v>
      </c>
      <c r="C96" s="29">
        <f>(C75-C85)/4</f>
        <v>1.1653821599788063</v>
      </c>
      <c r="D96" s="28" t="s">
        <v>26</v>
      </c>
      <c r="E96" s="29">
        <f>(E75-E85)/4</f>
        <v>1.3610191870153194</v>
      </c>
      <c r="F96" s="28" t="s">
        <v>37</v>
      </c>
      <c r="G96" s="29">
        <f>(G75-G85)/4</f>
        <v>1.6270364301775029</v>
      </c>
      <c r="H96" s="28" t="s">
        <v>31</v>
      </c>
      <c r="I96" s="29">
        <f>(I75-I85)/4</f>
        <v>0.97036318842483027</v>
      </c>
      <c r="J96" s="28" t="s">
        <v>48</v>
      </c>
      <c r="K96" s="29">
        <f>(K75-K85)/4</f>
        <v>0.55966344369879018</v>
      </c>
      <c r="L96" s="28"/>
      <c r="M96" s="29"/>
    </row>
    <row r="97" spans="1:13" x14ac:dyDescent="0.2">
      <c r="A97" s="23" t="s">
        <v>88</v>
      </c>
      <c r="B97" s="28" t="s">
        <v>32</v>
      </c>
      <c r="C97" s="29">
        <f t="shared" ref="C97:E101" si="69">(C76-C86)/4</f>
        <v>1.2013464075197717</v>
      </c>
      <c r="D97" s="28" t="s">
        <v>34</v>
      </c>
      <c r="E97" s="29">
        <f t="shared" si="69"/>
        <v>1.2385689026075859</v>
      </c>
      <c r="F97" s="28" t="s">
        <v>38</v>
      </c>
      <c r="G97" s="29">
        <f t="shared" ref="G97" si="70">(G76-G86)/4</f>
        <v>0.8155737504532663</v>
      </c>
      <c r="H97" s="28" t="s">
        <v>36</v>
      </c>
      <c r="I97" s="29">
        <f t="shared" ref="I97" si="71">(I76-I86)/4</f>
        <v>0.83991020457268561</v>
      </c>
      <c r="J97" s="28" t="s">
        <v>49</v>
      </c>
      <c r="K97" s="29">
        <f t="shared" ref="K97" si="72">(K76-K86)/4</f>
        <v>0.4813968060629259</v>
      </c>
      <c r="L97" s="28"/>
      <c r="M97" s="29"/>
    </row>
    <row r="98" spans="1:13" x14ac:dyDescent="0.2">
      <c r="A98" s="23" t="s">
        <v>89</v>
      </c>
      <c r="B98" s="28" t="s">
        <v>35</v>
      </c>
      <c r="C98" s="29">
        <f t="shared" si="69"/>
        <v>0.90634159286954841</v>
      </c>
      <c r="D98" s="28" t="s">
        <v>40</v>
      </c>
      <c r="E98" s="29">
        <f t="shared" si="69"/>
        <v>1.0563467843171459</v>
      </c>
      <c r="F98" s="28" t="s">
        <v>41</v>
      </c>
      <c r="G98" s="29">
        <f t="shared" ref="G98" si="73">(G77-G87)/4</f>
        <v>0.8742994146410954</v>
      </c>
      <c r="H98" s="28" t="s">
        <v>39</v>
      </c>
      <c r="I98" s="29">
        <f t="shared" ref="I98" si="74">(I77-I87)/4</f>
        <v>0.79168259348037928</v>
      </c>
      <c r="J98" s="28" t="s">
        <v>50</v>
      </c>
      <c r="K98" s="29">
        <f t="shared" ref="K98" si="75">(K77-K87)/4</f>
        <v>0.9056122131003832</v>
      </c>
      <c r="L98" s="28"/>
      <c r="M98" s="29"/>
    </row>
    <row r="99" spans="1:13" x14ac:dyDescent="0.2">
      <c r="A99" s="23" t="s">
        <v>90</v>
      </c>
      <c r="B99" s="28" t="s">
        <v>72</v>
      </c>
      <c r="C99" s="29">
        <f t="shared" si="69"/>
        <v>1.3213974699072146</v>
      </c>
      <c r="D99" s="28" t="s">
        <v>67</v>
      </c>
      <c r="E99" s="29">
        <f t="shared" si="69"/>
        <v>1.0153663978099141</v>
      </c>
      <c r="F99" s="28" t="s">
        <v>64</v>
      </c>
      <c r="G99" s="29">
        <f t="shared" ref="G99" si="76">(G78-G88)/4</f>
        <v>1.3654645070318026</v>
      </c>
      <c r="H99" s="28" t="s">
        <v>63</v>
      </c>
      <c r="I99" s="29">
        <f t="shared" ref="I99" si="77">(I78-I88)/4</f>
        <v>0.61966750173686336</v>
      </c>
      <c r="J99" s="28" t="s">
        <v>51</v>
      </c>
      <c r="K99" s="29">
        <f t="shared" ref="K99" si="78">(K78-K88)/4</f>
        <v>0.58631422235509767</v>
      </c>
      <c r="L99" s="28"/>
      <c r="M99" s="29"/>
    </row>
    <row r="100" spans="1:13" x14ac:dyDescent="0.2">
      <c r="A100" s="23" t="s">
        <v>91</v>
      </c>
      <c r="B100" s="28" t="s">
        <v>73</v>
      </c>
      <c r="C100" s="29">
        <f t="shared" si="69"/>
        <v>1.0116286526938865</v>
      </c>
      <c r="D100" s="28" t="s">
        <v>69</v>
      </c>
      <c r="E100" s="29">
        <f t="shared" si="69"/>
        <v>1.4510361765067881</v>
      </c>
      <c r="F100" s="28" t="s">
        <v>66</v>
      </c>
      <c r="G100" s="29">
        <f t="shared" ref="G100" si="79">(G79-G89)/4</f>
        <v>1.3705496873995333</v>
      </c>
      <c r="H100" s="28" t="s">
        <v>65</v>
      </c>
      <c r="I100" s="29">
        <f t="shared" ref="I100" si="80">(I79-I89)/4</f>
        <v>1.477840230621835</v>
      </c>
      <c r="J100" s="28" t="s">
        <v>79</v>
      </c>
      <c r="K100" s="29">
        <f t="shared" ref="K100" si="81">(K79-K89)/4</f>
        <v>0.6188218440334774</v>
      </c>
      <c r="L100" s="28"/>
      <c r="M100" s="29"/>
    </row>
    <row r="101" spans="1:13" x14ac:dyDescent="0.2">
      <c r="A101" s="23" t="s">
        <v>92</v>
      </c>
      <c r="B101" s="28" t="s">
        <v>74</v>
      </c>
      <c r="C101" s="29">
        <f t="shared" si="69"/>
        <v>1.2450599889071974</v>
      </c>
      <c r="D101" s="28"/>
      <c r="E101" s="29"/>
      <c r="F101" s="30"/>
      <c r="G101" s="29"/>
      <c r="H101" s="28" t="s">
        <v>68</v>
      </c>
      <c r="I101" s="29">
        <f t="shared" ref="I101" si="82">(I80-I90)/4</f>
        <v>0.81324852348202015</v>
      </c>
      <c r="J101" s="28" t="s">
        <v>80</v>
      </c>
      <c r="K101" s="29">
        <f t="shared" ref="K101" si="83">(K80-K90)/4</f>
        <v>0.80142417657737397</v>
      </c>
      <c r="L101" s="28"/>
      <c r="M101" s="29"/>
    </row>
    <row r="102" spans="1:13" x14ac:dyDescent="0.2">
      <c r="A102" s="23" t="s">
        <v>93</v>
      </c>
      <c r="B102" s="30"/>
      <c r="C102" s="29"/>
      <c r="D102" s="30"/>
      <c r="E102" s="29"/>
      <c r="F102" s="30"/>
      <c r="G102" s="29"/>
      <c r="H102" s="30"/>
      <c r="I102" s="29"/>
      <c r="J102" s="28" t="s">
        <v>81</v>
      </c>
      <c r="K102" s="29">
        <f>(K81-K91)/4</f>
        <v>0.36170581162555049</v>
      </c>
      <c r="L102" s="30"/>
      <c r="M102" s="29"/>
    </row>
    <row r="103" spans="1:13" x14ac:dyDescent="0.2">
      <c r="A103" s="23" t="s">
        <v>94</v>
      </c>
      <c r="B103" s="30"/>
      <c r="C103" s="29"/>
      <c r="D103" s="30"/>
      <c r="E103" s="29"/>
      <c r="F103" s="30"/>
      <c r="G103" s="29"/>
      <c r="H103" s="30"/>
      <c r="I103" s="29"/>
      <c r="J103" s="28" t="s">
        <v>82</v>
      </c>
      <c r="K103" s="29">
        <f t="shared" ref="K103" si="84">(K82-K92)/4</f>
        <v>0.8619623877537741</v>
      </c>
      <c r="L103" s="30"/>
      <c r="M103" s="2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0"/>
  <sheetViews>
    <sheetView workbookViewId="0">
      <pane xSplit="1" topLeftCell="B1" activePane="topRight" state="frozen"/>
      <selection pane="topRight" activeCell="Q1" sqref="Q1:Q1048576"/>
    </sheetView>
  </sheetViews>
  <sheetFormatPr baseColWidth="10" defaultRowHeight="16" x14ac:dyDescent="0.2"/>
  <cols>
    <col min="11" max="12" width="10.83203125" style="71"/>
    <col min="14" max="16" width="10.83203125" style="90"/>
    <col min="17" max="17" width="10.83203125" style="96"/>
  </cols>
  <sheetData>
    <row r="1" spans="1:17" x14ac:dyDescent="0.2">
      <c r="A1" t="s">
        <v>9</v>
      </c>
      <c r="B1" t="s">
        <v>108</v>
      </c>
      <c r="C1" t="s">
        <v>12</v>
      </c>
      <c r="D1" t="s">
        <v>13</v>
      </c>
      <c r="E1" s="5" t="s">
        <v>85</v>
      </c>
      <c r="F1" s="5" t="s">
        <v>84</v>
      </c>
      <c r="G1" s="5" t="s">
        <v>86</v>
      </c>
      <c r="H1" s="6" t="s">
        <v>107</v>
      </c>
      <c r="K1" s="71" t="s">
        <v>136</v>
      </c>
      <c r="L1" s="71" t="s">
        <v>137</v>
      </c>
      <c r="N1" s="90" t="s">
        <v>135</v>
      </c>
      <c r="O1" s="90" t="s">
        <v>134</v>
      </c>
      <c r="P1" s="90" t="s">
        <v>86</v>
      </c>
      <c r="Q1" s="95" t="s">
        <v>138</v>
      </c>
    </row>
    <row r="2" spans="1:17" x14ac:dyDescent="0.2">
      <c r="A2">
        <v>1</v>
      </c>
      <c r="B2" t="s">
        <v>43</v>
      </c>
      <c r="C2">
        <v>0.23709314340541734</v>
      </c>
      <c r="D2" t="s">
        <v>109</v>
      </c>
      <c r="E2">
        <v>37.55488700395636</v>
      </c>
      <c r="F2">
        <v>33.162293138887627</v>
      </c>
      <c r="G2">
        <f>(E2-F2)/10</f>
        <v>0.4392593865068733</v>
      </c>
      <c r="H2">
        <f>G2/(C2*0.01)</f>
        <v>185.26870081424576</v>
      </c>
      <c r="K2" s="71">
        <f>E2/1000</f>
        <v>3.7554887003956358E-2</v>
      </c>
      <c r="L2" s="71">
        <f>F2/1000</f>
        <v>3.3162293138887626E-2</v>
      </c>
      <c r="N2" s="90">
        <f>((K2*0.000007)*1000)*1000</f>
        <v>0.26288420902769449</v>
      </c>
      <c r="O2" s="90">
        <f>((L2*0.000007)*1000)*1000</f>
        <v>0.2321360519722134</v>
      </c>
      <c r="P2" s="90">
        <f>(N2-O2)/10</f>
        <v>3.0748157055481089E-3</v>
      </c>
      <c r="Q2" s="96">
        <f>P2/(C2*0.01)</f>
        <v>1.2968809056997186</v>
      </c>
    </row>
    <row r="3" spans="1:17" x14ac:dyDescent="0.2">
      <c r="A3">
        <v>2</v>
      </c>
      <c r="B3" t="s">
        <v>43</v>
      </c>
      <c r="C3">
        <v>0.19505129529854592</v>
      </c>
      <c r="D3" t="s">
        <v>109</v>
      </c>
      <c r="E3">
        <v>33.371314016105181</v>
      </c>
      <c r="F3">
        <v>30.381327111871286</v>
      </c>
      <c r="G3">
        <f t="shared" ref="G3:G66" si="0">(E3-F3)/10</f>
        <v>0.2989986904233895</v>
      </c>
      <c r="H3">
        <f t="shared" ref="H3:H66" si="1">G3/(C3*0.01)</f>
        <v>153.29233777491274</v>
      </c>
      <c r="K3" s="71">
        <f t="shared" ref="K3:K66" si="2">E3/1000</f>
        <v>3.3371314016105179E-2</v>
      </c>
      <c r="L3" s="71">
        <f t="shared" ref="L3:L66" si="3">F3/1000</f>
        <v>3.0381327111871286E-2</v>
      </c>
      <c r="N3" s="90">
        <f t="shared" ref="N3:N66" si="4">((K3*0.000007)*1000)*1000</f>
        <v>0.23359919811273624</v>
      </c>
      <c r="O3" s="90">
        <f t="shared" ref="O3:O66" si="5">((L3*0.000007)*1000)*1000</f>
        <v>0.21266928978309901</v>
      </c>
      <c r="P3" s="90">
        <f t="shared" ref="P3:P66" si="6">(N3-O3)/10</f>
        <v>2.092990832963723E-3</v>
      </c>
      <c r="Q3" s="96">
        <f t="shared" ref="Q3:Q66" si="7">P3/(C3*0.01)</f>
        <v>1.0730463644243873</v>
      </c>
    </row>
    <row r="4" spans="1:17" x14ac:dyDescent="0.2">
      <c r="A4">
        <v>3</v>
      </c>
      <c r="B4" t="s">
        <v>43</v>
      </c>
      <c r="C4">
        <v>0.29715292641523355</v>
      </c>
      <c r="D4" t="s">
        <v>109</v>
      </c>
      <c r="E4">
        <v>34.218191139151976</v>
      </c>
      <c r="F4">
        <v>26.735548478892536</v>
      </c>
      <c r="G4">
        <f t="shared" si="0"/>
        <v>0.74826426602594398</v>
      </c>
      <c r="H4">
        <f t="shared" si="1"/>
        <v>251.81117179385927</v>
      </c>
      <c r="K4" s="71">
        <f t="shared" si="2"/>
        <v>3.4218191139151977E-2</v>
      </c>
      <c r="L4" s="71">
        <f t="shared" si="3"/>
        <v>2.6735548478892535E-2</v>
      </c>
      <c r="N4" s="90">
        <f t="shared" si="4"/>
        <v>0.23952733797406386</v>
      </c>
      <c r="O4" s="90">
        <f t="shared" si="5"/>
        <v>0.18714883935224774</v>
      </c>
      <c r="P4" s="90">
        <f t="shared" si="6"/>
        <v>5.2378498621816118E-3</v>
      </c>
      <c r="Q4" s="96">
        <f t="shared" si="7"/>
        <v>1.7626782025570162</v>
      </c>
    </row>
    <row r="5" spans="1:17" x14ac:dyDescent="0.2">
      <c r="A5">
        <v>4</v>
      </c>
      <c r="B5" t="s">
        <v>43</v>
      </c>
      <c r="C5">
        <v>0.20506125913351531</v>
      </c>
      <c r="D5" t="s">
        <v>109</v>
      </c>
      <c r="E5">
        <v>32.541374435519323</v>
      </c>
      <c r="F5">
        <v>28.719530339629813</v>
      </c>
      <c r="G5">
        <f t="shared" si="0"/>
        <v>0.382184409588951</v>
      </c>
      <c r="H5">
        <f t="shared" si="1"/>
        <v>186.37572557774595</v>
      </c>
      <c r="K5" s="71">
        <f t="shared" si="2"/>
        <v>3.254137443551932E-2</v>
      </c>
      <c r="L5" s="71">
        <f t="shared" si="3"/>
        <v>2.8719530339629814E-2</v>
      </c>
      <c r="N5" s="90">
        <f t="shared" si="4"/>
        <v>0.22778962104863523</v>
      </c>
      <c r="O5" s="90">
        <f t="shared" si="5"/>
        <v>0.20103671237740869</v>
      </c>
      <c r="P5" s="90">
        <f t="shared" si="6"/>
        <v>2.6752908671226539E-3</v>
      </c>
      <c r="Q5" s="96">
        <f t="shared" si="7"/>
        <v>1.3046300790442202</v>
      </c>
    </row>
    <row r="6" spans="1:17" x14ac:dyDescent="0.2">
      <c r="A6">
        <v>5</v>
      </c>
      <c r="B6" t="s">
        <v>43</v>
      </c>
      <c r="C6">
        <v>0.22508118680345407</v>
      </c>
      <c r="D6" t="s">
        <v>109</v>
      </c>
      <c r="E6">
        <v>35.72563241817528</v>
      </c>
      <c r="F6">
        <v>34.196676844058345</v>
      </c>
      <c r="G6">
        <f t="shared" si="0"/>
        <v>0.15289555741169353</v>
      </c>
      <c r="H6">
        <f t="shared" si="1"/>
        <v>67.929070209322006</v>
      </c>
      <c r="K6" s="71">
        <f t="shared" si="2"/>
        <v>3.5725632418175279E-2</v>
      </c>
      <c r="L6" s="71">
        <f t="shared" si="3"/>
        <v>3.4196676844058346E-2</v>
      </c>
      <c r="N6" s="90">
        <f t="shared" si="4"/>
        <v>0.25007942692722696</v>
      </c>
      <c r="O6" s="90">
        <f t="shared" si="5"/>
        <v>0.23937673790840841</v>
      </c>
      <c r="P6" s="90">
        <f t="shared" si="6"/>
        <v>1.0702689018818544E-3</v>
      </c>
      <c r="Q6" s="96">
        <f t="shared" si="7"/>
        <v>0.47550349146525395</v>
      </c>
    </row>
    <row r="7" spans="1:17" x14ac:dyDescent="0.2">
      <c r="A7">
        <v>6</v>
      </c>
      <c r="B7" t="s">
        <v>43</v>
      </c>
      <c r="C7">
        <v>0.35320872389106206</v>
      </c>
      <c r="D7" t="s">
        <v>109</v>
      </c>
      <c r="E7">
        <v>33.913315374855131</v>
      </c>
      <c r="F7">
        <v>33.908405975404222</v>
      </c>
      <c r="G7">
        <f t="shared" si="0"/>
        <v>4.9093994509092904E-4</v>
      </c>
      <c r="H7">
        <f t="shared" si="1"/>
        <v>0.13899428634790645</v>
      </c>
      <c r="K7" s="71">
        <f t="shared" si="2"/>
        <v>3.3913315374855132E-2</v>
      </c>
      <c r="L7" s="71">
        <f t="shared" si="3"/>
        <v>3.3908405975404218E-2</v>
      </c>
      <c r="N7" s="90">
        <f t="shared" si="4"/>
        <v>0.23739320762398591</v>
      </c>
      <c r="O7" s="90">
        <f t="shared" si="5"/>
        <v>0.23735884182782951</v>
      </c>
      <c r="P7" s="90">
        <f t="shared" si="6"/>
        <v>3.4365796156399229E-6</v>
      </c>
      <c r="Q7" s="96">
        <f t="shared" si="7"/>
        <v>9.7296000443631322E-4</v>
      </c>
    </row>
    <row r="8" spans="1:17" x14ac:dyDescent="0.2">
      <c r="A8">
        <v>7</v>
      </c>
      <c r="B8" t="s">
        <v>43</v>
      </c>
      <c r="C8">
        <v>0.1389954978227175</v>
      </c>
      <c r="D8" t="s">
        <v>109</v>
      </c>
      <c r="E8">
        <v>26.206733555129283</v>
      </c>
      <c r="F8">
        <v>23.547611813776236</v>
      </c>
      <c r="G8">
        <f t="shared" si="0"/>
        <v>0.26591217413530471</v>
      </c>
      <c r="H8">
        <f t="shared" si="1"/>
        <v>191.30991888274232</v>
      </c>
      <c r="K8" s="71">
        <f t="shared" si="2"/>
        <v>2.6206733555129282E-2</v>
      </c>
      <c r="L8" s="71">
        <f t="shared" si="3"/>
        <v>2.3547611813776237E-2</v>
      </c>
      <c r="N8" s="90">
        <f t="shared" si="4"/>
        <v>0.18344713488590497</v>
      </c>
      <c r="O8" s="90">
        <f t="shared" si="5"/>
        <v>0.16483328269643366</v>
      </c>
      <c r="P8" s="90">
        <f t="shared" si="6"/>
        <v>1.8613852189471314E-3</v>
      </c>
      <c r="Q8" s="96">
        <f t="shared" si="7"/>
        <v>1.3391694321791952</v>
      </c>
    </row>
    <row r="9" spans="1:17" x14ac:dyDescent="0.2">
      <c r="A9">
        <v>8</v>
      </c>
      <c r="B9" t="s">
        <v>43</v>
      </c>
      <c r="C9">
        <v>0.12097756291977262</v>
      </c>
      <c r="D9" t="s">
        <v>109</v>
      </c>
      <c r="E9">
        <v>34.523066903448829</v>
      </c>
      <c r="F9">
        <v>29.262157857096419</v>
      </c>
      <c r="G9">
        <f t="shared" si="0"/>
        <v>0.526090904635241</v>
      </c>
      <c r="H9">
        <f t="shared" si="1"/>
        <v>434.8665090766649</v>
      </c>
      <c r="K9" s="71">
        <f t="shared" si="2"/>
        <v>3.4523066903448828E-2</v>
      </c>
      <c r="L9" s="71">
        <f t="shared" si="3"/>
        <v>2.9262157857096419E-2</v>
      </c>
      <c r="N9" s="90">
        <f t="shared" si="4"/>
        <v>0.24166146832414181</v>
      </c>
      <c r="O9" s="90">
        <f t="shared" si="5"/>
        <v>0.20483510499967492</v>
      </c>
      <c r="P9" s="90">
        <f t="shared" si="6"/>
        <v>3.68263633244669E-3</v>
      </c>
      <c r="Q9" s="96">
        <f t="shared" si="7"/>
        <v>3.0440655635366567</v>
      </c>
    </row>
    <row r="10" spans="1:17" x14ac:dyDescent="0.2">
      <c r="A10">
        <v>9</v>
      </c>
      <c r="B10" t="s">
        <v>43</v>
      </c>
      <c r="C10">
        <v>0.18103734592958887</v>
      </c>
      <c r="D10" t="s">
        <v>109</v>
      </c>
      <c r="E10">
        <v>32.422811638292771</v>
      </c>
      <c r="F10">
        <v>28.906058548758953</v>
      </c>
      <c r="G10">
        <f t="shared" si="0"/>
        <v>0.35167530895338184</v>
      </c>
      <c r="H10">
        <f t="shared" si="1"/>
        <v>194.25566981641427</v>
      </c>
      <c r="K10" s="71">
        <f t="shared" si="2"/>
        <v>3.2422811638292769E-2</v>
      </c>
      <c r="L10" s="71">
        <f t="shared" si="3"/>
        <v>2.8906058548758953E-2</v>
      </c>
      <c r="N10" s="90">
        <f t="shared" si="4"/>
        <v>0.22695968146804937</v>
      </c>
      <c r="O10" s="90">
        <f t="shared" si="5"/>
        <v>0.20234240984131269</v>
      </c>
      <c r="P10" s="90">
        <f t="shared" si="6"/>
        <v>2.4617271626736687E-3</v>
      </c>
      <c r="Q10" s="96">
        <f t="shared" si="7"/>
        <v>1.3597896887148975</v>
      </c>
    </row>
    <row r="11" spans="1:17" x14ac:dyDescent="0.2">
      <c r="A11">
        <v>10</v>
      </c>
      <c r="B11" t="s">
        <v>43</v>
      </c>
      <c r="C11">
        <v>0.26311904937633773</v>
      </c>
      <c r="D11" t="s">
        <v>109</v>
      </c>
      <c r="E11">
        <v>42.06027329856532</v>
      </c>
      <c r="F11">
        <v>36.994599980995531</v>
      </c>
      <c r="G11">
        <f t="shared" si="0"/>
        <v>0.50656733175697899</v>
      </c>
      <c r="H11">
        <f t="shared" si="1"/>
        <v>192.52400499229478</v>
      </c>
      <c r="K11" s="71">
        <f t="shared" si="2"/>
        <v>4.206027329856532E-2</v>
      </c>
      <c r="L11" s="71">
        <f t="shared" si="3"/>
        <v>3.6994599980995531E-2</v>
      </c>
      <c r="N11" s="90">
        <f t="shared" si="4"/>
        <v>0.29442191308995724</v>
      </c>
      <c r="O11" s="90">
        <f t="shared" si="5"/>
        <v>0.25896219986696872</v>
      </c>
      <c r="P11" s="90">
        <f t="shared" si="6"/>
        <v>3.5459713222988519E-3</v>
      </c>
      <c r="Q11" s="96">
        <f t="shared" si="7"/>
        <v>1.347668034946063</v>
      </c>
    </row>
    <row r="12" spans="1:17" x14ac:dyDescent="0.2">
      <c r="A12">
        <v>11</v>
      </c>
      <c r="B12" t="s">
        <v>43</v>
      </c>
      <c r="C12">
        <v>0.26311904937633773</v>
      </c>
      <c r="D12" t="s">
        <v>109</v>
      </c>
      <c r="E12">
        <v>34.556941988370696</v>
      </c>
      <c r="F12">
        <v>29.906528034088009</v>
      </c>
      <c r="G12">
        <f t="shared" si="0"/>
        <v>0.46504139542826872</v>
      </c>
      <c r="H12">
        <f t="shared" si="1"/>
        <v>176.74181954158803</v>
      </c>
      <c r="K12" s="71">
        <f t="shared" si="2"/>
        <v>3.4556941988370699E-2</v>
      </c>
      <c r="L12" s="71">
        <f t="shared" si="3"/>
        <v>2.9906528034088008E-2</v>
      </c>
      <c r="N12" s="90">
        <f t="shared" si="4"/>
        <v>0.24189859391859489</v>
      </c>
      <c r="O12" s="90">
        <f t="shared" si="5"/>
        <v>0.20934569623861604</v>
      </c>
      <c r="P12" s="90">
        <f t="shared" si="6"/>
        <v>3.2552897679978847E-3</v>
      </c>
      <c r="Q12" s="96">
        <f t="shared" si="7"/>
        <v>1.2371927367911175</v>
      </c>
    </row>
    <row r="13" spans="1:17" x14ac:dyDescent="0.2">
      <c r="A13">
        <v>12</v>
      </c>
      <c r="B13" t="s">
        <v>43</v>
      </c>
      <c r="C13">
        <v>0.16902538932762559</v>
      </c>
      <c r="D13" t="s">
        <v>109</v>
      </c>
      <c r="E13">
        <v>29.357116452863366</v>
      </c>
      <c r="F13">
        <v>27.719060854300757</v>
      </c>
      <c r="G13">
        <f t="shared" si="0"/>
        <v>0.16380555985626088</v>
      </c>
      <c r="H13">
        <f t="shared" si="1"/>
        <v>96.911807455596502</v>
      </c>
      <c r="K13" s="71">
        <f t="shared" si="2"/>
        <v>2.9357116452863367E-2</v>
      </c>
      <c r="L13" s="71">
        <f t="shared" si="3"/>
        <v>2.7719060854300755E-2</v>
      </c>
      <c r="N13" s="90">
        <f t="shared" si="4"/>
        <v>0.20549981517004354</v>
      </c>
      <c r="O13" s="90">
        <f t="shared" si="5"/>
        <v>0.19403342598010528</v>
      </c>
      <c r="P13" s="90">
        <f t="shared" si="6"/>
        <v>1.1466389189938252E-3</v>
      </c>
      <c r="Q13" s="96">
        <f t="shared" si="7"/>
        <v>0.67838265218917493</v>
      </c>
    </row>
    <row r="14" spans="1:17" x14ac:dyDescent="0.2">
      <c r="A14">
        <v>13</v>
      </c>
      <c r="B14" t="s">
        <v>43</v>
      </c>
      <c r="C14">
        <v>0.22107720126946634</v>
      </c>
      <c r="D14" t="s">
        <v>109</v>
      </c>
      <c r="E14">
        <v>33.693127322862964</v>
      </c>
      <c r="F14">
        <v>29.431728956304728</v>
      </c>
      <c r="G14">
        <f t="shared" si="0"/>
        <v>0.42613983665582361</v>
      </c>
      <c r="H14">
        <f t="shared" si="1"/>
        <v>192.75612058088734</v>
      </c>
      <c r="K14" s="71">
        <f t="shared" si="2"/>
        <v>3.3693127322862962E-2</v>
      </c>
      <c r="L14" s="71">
        <f t="shared" si="3"/>
        <v>2.9431728956304727E-2</v>
      </c>
      <c r="N14" s="90">
        <f t="shared" si="4"/>
        <v>0.23585189126004072</v>
      </c>
      <c r="O14" s="90">
        <f t="shared" si="5"/>
        <v>0.20602210269413307</v>
      </c>
      <c r="P14" s="90">
        <f t="shared" si="6"/>
        <v>2.9829788565907652E-3</v>
      </c>
      <c r="Q14" s="96">
        <f t="shared" si="7"/>
        <v>1.3492928440662115</v>
      </c>
    </row>
    <row r="15" spans="1:17" x14ac:dyDescent="0.2">
      <c r="A15">
        <v>14</v>
      </c>
      <c r="B15" t="s">
        <v>43</v>
      </c>
      <c r="C15">
        <v>0.18904531699756436</v>
      </c>
      <c r="D15" t="s">
        <v>109</v>
      </c>
      <c r="E15">
        <v>30.390306542980458</v>
      </c>
      <c r="F15">
        <v>26.532063159842561</v>
      </c>
      <c r="G15">
        <f t="shared" si="0"/>
        <v>0.38582433831378965</v>
      </c>
      <c r="H15">
        <f t="shared" si="1"/>
        <v>204.09092615542576</v>
      </c>
      <c r="K15" s="71">
        <f t="shared" si="2"/>
        <v>3.0390306542980458E-2</v>
      </c>
      <c r="L15" s="71">
        <f t="shared" si="3"/>
        <v>2.6532063159842561E-2</v>
      </c>
      <c r="N15" s="90">
        <f t="shared" si="4"/>
        <v>0.21273214580086319</v>
      </c>
      <c r="O15" s="90">
        <f t="shared" si="5"/>
        <v>0.18572444211889794</v>
      </c>
      <c r="P15" s="90">
        <f t="shared" si="6"/>
        <v>2.7007703681965257E-3</v>
      </c>
      <c r="Q15" s="96">
        <f t="shared" si="7"/>
        <v>1.4286364830879794</v>
      </c>
    </row>
    <row r="16" spans="1:17" x14ac:dyDescent="0.2">
      <c r="A16">
        <v>15</v>
      </c>
      <c r="B16" t="s">
        <v>43</v>
      </c>
      <c r="C16">
        <v>0.35521071665805592</v>
      </c>
      <c r="D16" t="s">
        <v>109</v>
      </c>
      <c r="E16">
        <v>44.194403648643245</v>
      </c>
      <c r="F16">
        <v>39.351638259991091</v>
      </c>
      <c r="G16">
        <f t="shared" si="0"/>
        <v>0.48427653886521538</v>
      </c>
      <c r="H16">
        <f t="shared" si="1"/>
        <v>136.33500233930297</v>
      </c>
      <c r="K16" s="71">
        <f t="shared" si="2"/>
        <v>4.4194403648643243E-2</v>
      </c>
      <c r="L16" s="71">
        <f t="shared" si="3"/>
        <v>3.9351638259991092E-2</v>
      </c>
      <c r="N16" s="90">
        <f t="shared" si="4"/>
        <v>0.3093608255405027</v>
      </c>
      <c r="O16" s="90">
        <f t="shared" si="5"/>
        <v>0.27546146781993769</v>
      </c>
      <c r="P16" s="90">
        <f t="shared" si="6"/>
        <v>3.3899357720565014E-3</v>
      </c>
      <c r="Q16" s="96">
        <f t="shared" si="7"/>
        <v>0.95434501637511893</v>
      </c>
    </row>
    <row r="17" spans="1:17" x14ac:dyDescent="0.2">
      <c r="A17">
        <v>16</v>
      </c>
      <c r="B17" t="s">
        <v>43</v>
      </c>
      <c r="C17">
        <v>0.20706325190050925</v>
      </c>
      <c r="D17" t="s">
        <v>109</v>
      </c>
      <c r="E17">
        <v>40.569769562002961</v>
      </c>
      <c r="F17">
        <v>31.822681455141954</v>
      </c>
      <c r="G17">
        <f t="shared" si="0"/>
        <v>0.87470881068610074</v>
      </c>
      <c r="H17">
        <f t="shared" si="1"/>
        <v>422.43556143239988</v>
      </c>
      <c r="K17" s="71">
        <f t="shared" si="2"/>
        <v>4.0569769562002964E-2</v>
      </c>
      <c r="L17" s="71">
        <f t="shared" si="3"/>
        <v>3.182268145514195E-2</v>
      </c>
      <c r="N17" s="90">
        <f t="shared" si="4"/>
        <v>0.28398838693402073</v>
      </c>
      <c r="O17" s="90">
        <f t="shared" si="5"/>
        <v>0.22275877018599363</v>
      </c>
      <c r="P17" s="90">
        <f t="shared" si="6"/>
        <v>6.1229616748027099E-3</v>
      </c>
      <c r="Q17" s="96">
        <f t="shared" si="7"/>
        <v>2.9570489300268017</v>
      </c>
    </row>
    <row r="18" spans="1:17" x14ac:dyDescent="0.2">
      <c r="A18">
        <v>17</v>
      </c>
      <c r="B18" t="s">
        <v>43</v>
      </c>
      <c r="C18">
        <v>0.21707321573547858</v>
      </c>
      <c r="D18" t="s">
        <v>109</v>
      </c>
      <c r="E18">
        <v>39.096203367901531</v>
      </c>
      <c r="F18">
        <v>30.245670232504636</v>
      </c>
      <c r="G18">
        <f t="shared" si="0"/>
        <v>0.88505331353968941</v>
      </c>
      <c r="H18">
        <f t="shared" si="1"/>
        <v>407.72110485440965</v>
      </c>
      <c r="K18" s="71">
        <f t="shared" si="2"/>
        <v>3.9096203367901532E-2</v>
      </c>
      <c r="L18" s="71">
        <f t="shared" si="3"/>
        <v>3.0245670232504636E-2</v>
      </c>
      <c r="N18" s="90">
        <f t="shared" si="4"/>
        <v>0.27367342357531071</v>
      </c>
      <c r="O18" s="90">
        <f t="shared" si="5"/>
        <v>0.21171969162753246</v>
      </c>
      <c r="P18" s="90">
        <f t="shared" si="6"/>
        <v>6.1953731947778255E-3</v>
      </c>
      <c r="Q18" s="96">
        <f t="shared" si="7"/>
        <v>2.8540477339808672</v>
      </c>
    </row>
    <row r="19" spans="1:17" x14ac:dyDescent="0.2">
      <c r="A19">
        <v>18</v>
      </c>
      <c r="B19" t="s">
        <v>43</v>
      </c>
      <c r="C19">
        <v>0.15701343272566234</v>
      </c>
      <c r="D19" t="s">
        <v>109</v>
      </c>
      <c r="E19">
        <v>40.078580830635815</v>
      </c>
      <c r="F19">
        <v>33.806663315879227</v>
      </c>
      <c r="G19">
        <f t="shared" si="0"/>
        <v>0.62719175147565875</v>
      </c>
      <c r="H19">
        <f t="shared" si="1"/>
        <v>399.45101548827563</v>
      </c>
      <c r="K19" s="71">
        <f t="shared" si="2"/>
        <v>4.0078580830635813E-2</v>
      </c>
      <c r="L19" s="71">
        <f t="shared" si="3"/>
        <v>3.3806663315879226E-2</v>
      </c>
      <c r="N19" s="90">
        <f t="shared" si="4"/>
        <v>0.28055006581445069</v>
      </c>
      <c r="O19" s="90">
        <f t="shared" si="5"/>
        <v>0.23664664321115458</v>
      </c>
      <c r="P19" s="90">
        <f t="shared" si="6"/>
        <v>4.3903422603296105E-3</v>
      </c>
      <c r="Q19" s="96">
        <f t="shared" si="7"/>
        <v>2.7961571084179289</v>
      </c>
    </row>
    <row r="20" spans="1:17" x14ac:dyDescent="0.2">
      <c r="A20">
        <v>19</v>
      </c>
      <c r="B20" t="s">
        <v>43</v>
      </c>
      <c r="C20">
        <v>0.18103734592958887</v>
      </c>
      <c r="D20" t="s">
        <v>109</v>
      </c>
      <c r="E20">
        <v>28.577989499660308</v>
      </c>
      <c r="F20">
        <v>25.531593674513509</v>
      </c>
      <c r="G20">
        <f t="shared" si="0"/>
        <v>0.30463958251467993</v>
      </c>
      <c r="H20">
        <f t="shared" si="1"/>
        <v>168.27444135927834</v>
      </c>
      <c r="K20" s="71">
        <f t="shared" si="2"/>
        <v>2.8577989499660308E-2</v>
      </c>
      <c r="L20" s="71">
        <f t="shared" si="3"/>
        <v>2.5531593674513509E-2</v>
      </c>
      <c r="N20" s="90">
        <f t="shared" si="4"/>
        <v>0.20004592649762215</v>
      </c>
      <c r="O20" s="90">
        <f t="shared" si="5"/>
        <v>0.17872115572159453</v>
      </c>
      <c r="P20" s="90">
        <f t="shared" si="6"/>
        <v>2.1324770776027626E-3</v>
      </c>
      <c r="Q20" s="96">
        <f t="shared" si="7"/>
        <v>1.1779210895149501</v>
      </c>
    </row>
    <row r="21" spans="1:17" x14ac:dyDescent="0.2">
      <c r="A21">
        <v>20</v>
      </c>
      <c r="B21" t="s">
        <v>43</v>
      </c>
      <c r="C21">
        <v>0.20651581837197125</v>
      </c>
      <c r="D21" t="s">
        <v>110</v>
      </c>
      <c r="E21">
        <v>24.525874382998534</v>
      </c>
      <c r="F21">
        <v>22.207473236525516</v>
      </c>
      <c r="G21">
        <f t="shared" si="0"/>
        <v>0.23184011464730184</v>
      </c>
      <c r="H21">
        <f t="shared" si="1"/>
        <v>112.26264238496107</v>
      </c>
      <c r="K21" s="71">
        <f t="shared" si="2"/>
        <v>2.4525874382998535E-2</v>
      </c>
      <c r="L21" s="71">
        <f t="shared" si="3"/>
        <v>2.2207473236525516E-2</v>
      </c>
      <c r="N21" s="90">
        <f t="shared" si="4"/>
        <v>0.17168112068098976</v>
      </c>
      <c r="O21" s="90">
        <f t="shared" si="5"/>
        <v>0.15545231265567863</v>
      </c>
      <c r="P21" s="90">
        <f t="shared" si="6"/>
        <v>1.6228808025311125E-3</v>
      </c>
      <c r="Q21" s="96">
        <f t="shared" si="7"/>
        <v>0.78583849669472727</v>
      </c>
    </row>
    <row r="22" spans="1:17" x14ac:dyDescent="0.2">
      <c r="A22">
        <v>21</v>
      </c>
      <c r="B22" t="s">
        <v>43</v>
      </c>
      <c r="C22">
        <v>0.23409629016326755</v>
      </c>
      <c r="D22" t="s">
        <v>110</v>
      </c>
      <c r="E22">
        <v>25.046076717155415</v>
      </c>
      <c r="F22">
        <v>24.291910673591602</v>
      </c>
      <c r="G22">
        <f t="shared" si="0"/>
        <v>7.5416604356381353E-2</v>
      </c>
      <c r="H22">
        <f t="shared" si="1"/>
        <v>32.216061306987385</v>
      </c>
      <c r="K22" s="71">
        <f t="shared" si="2"/>
        <v>2.5046076717155415E-2</v>
      </c>
      <c r="L22" s="71">
        <f t="shared" si="3"/>
        <v>2.4291910673591603E-2</v>
      </c>
      <c r="N22" s="90">
        <f t="shared" si="4"/>
        <v>0.17532253702008793</v>
      </c>
      <c r="O22" s="90">
        <f t="shared" si="5"/>
        <v>0.17004337471514122</v>
      </c>
      <c r="P22" s="90">
        <f t="shared" si="6"/>
        <v>5.2791623049467111E-4</v>
      </c>
      <c r="Q22" s="96">
        <f t="shared" si="7"/>
        <v>0.2255124291489124</v>
      </c>
    </row>
    <row r="23" spans="1:17" x14ac:dyDescent="0.2">
      <c r="A23">
        <v>22</v>
      </c>
      <c r="B23" t="s">
        <v>43</v>
      </c>
      <c r="C23">
        <v>0.27349696415083363</v>
      </c>
      <c r="D23" t="s">
        <v>110</v>
      </c>
      <c r="E23">
        <v>31.611388934445742</v>
      </c>
      <c r="F23">
        <v>25.298190815623506</v>
      </c>
      <c r="G23">
        <f t="shared" si="0"/>
        <v>0.63131981188222352</v>
      </c>
      <c r="H23">
        <f t="shared" si="1"/>
        <v>230.83247517659851</v>
      </c>
      <c r="K23" s="71">
        <f t="shared" si="2"/>
        <v>3.161138893444574E-2</v>
      </c>
      <c r="L23" s="71">
        <f t="shared" si="3"/>
        <v>2.5298190815623508E-2</v>
      </c>
      <c r="N23" s="90">
        <f t="shared" si="4"/>
        <v>0.22127972254112019</v>
      </c>
      <c r="O23" s="90">
        <f t="shared" si="5"/>
        <v>0.17708733570936455</v>
      </c>
      <c r="P23" s="90">
        <f t="shared" si="6"/>
        <v>4.4192386831755637E-3</v>
      </c>
      <c r="Q23" s="96">
        <f t="shared" si="7"/>
        <v>1.6158273262361891</v>
      </c>
    </row>
    <row r="24" spans="1:17" x14ac:dyDescent="0.2">
      <c r="A24">
        <v>23</v>
      </c>
      <c r="B24" t="s">
        <v>43</v>
      </c>
      <c r="C24">
        <v>0.28531716634710341</v>
      </c>
      <c r="D24" t="s">
        <v>110</v>
      </c>
      <c r="E24">
        <v>24.418246313862625</v>
      </c>
      <c r="F24">
        <v>20.7339915999788</v>
      </c>
      <c r="G24">
        <f t="shared" si="0"/>
        <v>0.36842547138838244</v>
      </c>
      <c r="H24">
        <f t="shared" si="1"/>
        <v>129.1283928357025</v>
      </c>
      <c r="K24" s="71">
        <f t="shared" si="2"/>
        <v>2.4418246313862624E-2</v>
      </c>
      <c r="L24" s="71">
        <f t="shared" si="3"/>
        <v>2.07339915999788E-2</v>
      </c>
      <c r="N24" s="90">
        <f t="shared" si="4"/>
        <v>0.17092772419703839</v>
      </c>
      <c r="O24" s="90">
        <f t="shared" si="5"/>
        <v>0.14513794119985157</v>
      </c>
      <c r="P24" s="90">
        <f t="shared" si="6"/>
        <v>2.5789782997186817E-3</v>
      </c>
      <c r="Q24" s="96">
        <f t="shared" si="7"/>
        <v>0.90389874984991914</v>
      </c>
    </row>
    <row r="25" spans="1:17" x14ac:dyDescent="0.2">
      <c r="A25">
        <v>24</v>
      </c>
      <c r="B25" t="s">
        <v>43</v>
      </c>
      <c r="C25">
        <v>0.28531716634710341</v>
      </c>
      <c r="D25" t="s">
        <v>110</v>
      </c>
      <c r="E25">
        <v>43.59398063157672</v>
      </c>
      <c r="F25">
        <v>36.582903836981295</v>
      </c>
      <c r="G25">
        <f t="shared" si="0"/>
        <v>0.70110767945954255</v>
      </c>
      <c r="H25">
        <f t="shared" si="1"/>
        <v>245.72923123966822</v>
      </c>
      <c r="K25" s="71">
        <f t="shared" si="2"/>
        <v>4.3593980631576719E-2</v>
      </c>
      <c r="L25" s="71">
        <f t="shared" si="3"/>
        <v>3.6582903836981297E-2</v>
      </c>
      <c r="N25" s="90">
        <f t="shared" si="4"/>
        <v>0.30515786442103704</v>
      </c>
      <c r="O25" s="90">
        <f t="shared" si="5"/>
        <v>0.25608032685886906</v>
      </c>
      <c r="P25" s="90">
        <f t="shared" si="6"/>
        <v>4.9077537562167983E-3</v>
      </c>
      <c r="Q25" s="96">
        <f t="shared" si="7"/>
        <v>1.7201046186776776</v>
      </c>
    </row>
    <row r="26" spans="1:17" x14ac:dyDescent="0.2">
      <c r="A26">
        <v>25</v>
      </c>
      <c r="B26" t="s">
        <v>43</v>
      </c>
      <c r="C26">
        <v>0.46459023299052921</v>
      </c>
      <c r="D26" t="s">
        <v>110</v>
      </c>
      <c r="E26">
        <v>42.715018066966813</v>
      </c>
      <c r="F26">
        <v>34.067203481901522</v>
      </c>
      <c r="G26">
        <f t="shared" si="0"/>
        <v>0.8647814585065291</v>
      </c>
      <c r="H26">
        <f t="shared" si="1"/>
        <v>186.13853609018034</v>
      </c>
      <c r="K26" s="71">
        <f t="shared" si="2"/>
        <v>4.2715018066966814E-2</v>
      </c>
      <c r="L26" s="71">
        <f t="shared" si="3"/>
        <v>3.4067203481901523E-2</v>
      </c>
      <c r="N26" s="90">
        <f t="shared" si="4"/>
        <v>0.2990051264687677</v>
      </c>
      <c r="O26" s="90">
        <f t="shared" si="5"/>
        <v>0.23847042437331065</v>
      </c>
      <c r="P26" s="90">
        <f t="shared" si="6"/>
        <v>6.0534702095457055E-3</v>
      </c>
      <c r="Q26" s="96">
        <f t="shared" si="7"/>
        <v>1.3029697526312627</v>
      </c>
    </row>
    <row r="27" spans="1:17" x14ac:dyDescent="0.2">
      <c r="A27">
        <v>26</v>
      </c>
      <c r="B27" t="s">
        <v>43</v>
      </c>
      <c r="C27">
        <v>0.5256612776712567</v>
      </c>
      <c r="D27" t="s">
        <v>110</v>
      </c>
      <c r="E27">
        <v>61.155293912252198</v>
      </c>
      <c r="F27">
        <v>51.982583867719534</v>
      </c>
      <c r="G27">
        <f t="shared" si="0"/>
        <v>0.91727100445326637</v>
      </c>
      <c r="H27">
        <f t="shared" si="1"/>
        <v>174.49849235935511</v>
      </c>
      <c r="K27" s="71">
        <f t="shared" si="2"/>
        <v>6.1155293912252197E-2</v>
      </c>
      <c r="L27" s="71">
        <f t="shared" si="3"/>
        <v>5.1982583867719534E-2</v>
      </c>
      <c r="N27" s="90">
        <f t="shared" si="4"/>
        <v>0.42808705738576536</v>
      </c>
      <c r="O27" s="90">
        <f t="shared" si="5"/>
        <v>0.36387808707403674</v>
      </c>
      <c r="P27" s="90">
        <f t="shared" si="6"/>
        <v>6.4208970311728621E-3</v>
      </c>
      <c r="Q27" s="96">
        <f t="shared" si="7"/>
        <v>1.2214894465154853</v>
      </c>
    </row>
    <row r="28" spans="1:17" x14ac:dyDescent="0.2">
      <c r="A28">
        <v>27</v>
      </c>
      <c r="B28" t="s">
        <v>43</v>
      </c>
      <c r="C28">
        <v>0.31289763813839971</v>
      </c>
      <c r="D28" t="s">
        <v>110</v>
      </c>
      <c r="E28">
        <v>43.163468355033089</v>
      </c>
      <c r="F28">
        <v>35.738347289204512</v>
      </c>
      <c r="G28">
        <f t="shared" si="0"/>
        <v>0.74251210658285771</v>
      </c>
      <c r="H28">
        <f t="shared" si="1"/>
        <v>237.30192116516793</v>
      </c>
      <c r="K28" s="71">
        <f t="shared" si="2"/>
        <v>4.316346835503309E-2</v>
      </c>
      <c r="L28" s="71">
        <f t="shared" si="3"/>
        <v>3.5738347289204511E-2</v>
      </c>
      <c r="N28" s="90">
        <f t="shared" si="4"/>
        <v>0.30214427848523162</v>
      </c>
      <c r="O28" s="90">
        <f t="shared" si="5"/>
        <v>0.25016843102443154</v>
      </c>
      <c r="P28" s="90">
        <f t="shared" si="6"/>
        <v>5.1975847460800084E-3</v>
      </c>
      <c r="Q28" s="96">
        <f t="shared" si="7"/>
        <v>1.6611134481561769</v>
      </c>
    </row>
    <row r="29" spans="1:17" x14ac:dyDescent="0.2">
      <c r="A29">
        <v>28</v>
      </c>
      <c r="B29" t="s">
        <v>43</v>
      </c>
      <c r="C29">
        <v>0.29910740224275156</v>
      </c>
      <c r="D29" t="s">
        <v>110</v>
      </c>
      <c r="E29">
        <v>34.947859077658855</v>
      </c>
      <c r="F29">
        <v>29.377219248502833</v>
      </c>
      <c r="G29">
        <f t="shared" si="0"/>
        <v>0.55706398291560222</v>
      </c>
      <c r="H29">
        <f t="shared" si="1"/>
        <v>186.24212531640941</v>
      </c>
      <c r="K29" s="71">
        <f t="shared" si="2"/>
        <v>3.4947859077658856E-2</v>
      </c>
      <c r="L29" s="71">
        <f t="shared" si="3"/>
        <v>2.9377219248502832E-2</v>
      </c>
      <c r="N29" s="90">
        <f t="shared" si="4"/>
        <v>0.24463501354361197</v>
      </c>
      <c r="O29" s="90">
        <f t="shared" si="5"/>
        <v>0.20564053473951982</v>
      </c>
      <c r="P29" s="90">
        <f t="shared" si="6"/>
        <v>3.8994478804092155E-3</v>
      </c>
      <c r="Q29" s="96">
        <f t="shared" si="7"/>
        <v>1.303694877214866</v>
      </c>
    </row>
    <row r="30" spans="1:17" x14ac:dyDescent="0.2">
      <c r="A30">
        <v>29</v>
      </c>
      <c r="B30" t="s">
        <v>43</v>
      </c>
      <c r="C30">
        <v>0.24985655975829396</v>
      </c>
      <c r="D30" t="s">
        <v>110</v>
      </c>
      <c r="E30">
        <v>38.320205243917279</v>
      </c>
      <c r="F30">
        <v>33.510155546133866</v>
      </c>
      <c r="G30">
        <f t="shared" si="0"/>
        <v>0.48100496977834128</v>
      </c>
      <c r="H30">
        <f t="shared" si="1"/>
        <v>192.51244403735308</v>
      </c>
      <c r="K30" s="71">
        <f t="shared" si="2"/>
        <v>3.8320205243917278E-2</v>
      </c>
      <c r="L30" s="71">
        <f t="shared" si="3"/>
        <v>3.3510155546133867E-2</v>
      </c>
      <c r="N30" s="90">
        <f t="shared" si="4"/>
        <v>0.26824143670742095</v>
      </c>
      <c r="O30" s="90">
        <f t="shared" si="5"/>
        <v>0.23457108882293709</v>
      </c>
      <c r="P30" s="90">
        <f t="shared" si="6"/>
        <v>3.3670347884483865E-3</v>
      </c>
      <c r="Q30" s="96">
        <f t="shared" si="7"/>
        <v>1.3475871082614705</v>
      </c>
    </row>
    <row r="31" spans="1:17" x14ac:dyDescent="0.2">
      <c r="A31">
        <v>30</v>
      </c>
      <c r="B31" t="s">
        <v>43</v>
      </c>
      <c r="C31">
        <v>0.20060571727383633</v>
      </c>
      <c r="D31" t="s">
        <v>110</v>
      </c>
      <c r="E31">
        <v>22.03249078135002</v>
      </c>
      <c r="F31">
        <v>19.296448539933223</v>
      </c>
      <c r="G31">
        <f t="shared" si="0"/>
        <v>0.27360422414167973</v>
      </c>
      <c r="H31">
        <f t="shared" si="1"/>
        <v>136.38904606502163</v>
      </c>
      <c r="K31" s="71">
        <f t="shared" si="2"/>
        <v>2.2032490781350021E-2</v>
      </c>
      <c r="L31" s="71">
        <f t="shared" si="3"/>
        <v>1.9296448539933224E-2</v>
      </c>
      <c r="N31" s="90">
        <f t="shared" si="4"/>
        <v>0.15422743546945017</v>
      </c>
      <c r="O31" s="90">
        <f t="shared" si="5"/>
        <v>0.13507513977953256</v>
      </c>
      <c r="P31" s="90">
        <f t="shared" si="6"/>
        <v>1.9152295689917609E-3</v>
      </c>
      <c r="Q31" s="96">
        <f t="shared" si="7"/>
        <v>0.9547233224551529</v>
      </c>
    </row>
    <row r="32" spans="1:17" x14ac:dyDescent="0.2">
      <c r="A32">
        <v>31</v>
      </c>
      <c r="B32" t="s">
        <v>43</v>
      </c>
      <c r="C32">
        <v>0.23409629016326755</v>
      </c>
      <c r="D32" t="s">
        <v>110</v>
      </c>
      <c r="E32">
        <v>27.270390145964161</v>
      </c>
      <c r="F32">
        <v>29.467065689755682</v>
      </c>
      <c r="G32">
        <f t="shared" si="0"/>
        <v>-0.21966755437915211</v>
      </c>
      <c r="H32">
        <f t="shared" si="1"/>
        <v>-93.836409891821745</v>
      </c>
      <c r="K32" s="71">
        <f t="shared" si="2"/>
        <v>2.7270390145964159E-2</v>
      </c>
      <c r="L32" s="71">
        <f t="shared" si="3"/>
        <v>2.946706568975568E-2</v>
      </c>
      <c r="N32" s="90">
        <f t="shared" si="4"/>
        <v>0.19089273102174911</v>
      </c>
      <c r="O32" s="90">
        <f t="shared" si="5"/>
        <v>0.20626945982828976</v>
      </c>
      <c r="P32" s="90">
        <f t="shared" si="6"/>
        <v>-1.5376728806540646E-3</v>
      </c>
      <c r="Q32" s="96">
        <f t="shared" si="7"/>
        <v>-0.65685486924275205</v>
      </c>
    </row>
    <row r="33" spans="1:17" x14ac:dyDescent="0.2">
      <c r="A33">
        <v>32</v>
      </c>
      <c r="B33" t="s">
        <v>43</v>
      </c>
      <c r="C33">
        <v>0.32865790773342618</v>
      </c>
      <c r="D33" t="s">
        <v>110</v>
      </c>
      <c r="E33">
        <v>33.979206455435694</v>
      </c>
      <c r="F33">
        <v>30.653038714293285</v>
      </c>
      <c r="G33">
        <f t="shared" si="0"/>
        <v>0.33261677411424095</v>
      </c>
      <c r="H33">
        <f t="shared" si="1"/>
        <v>101.20455534087614</v>
      </c>
      <c r="K33" s="71">
        <f t="shared" si="2"/>
        <v>3.3979206455435694E-2</v>
      </c>
      <c r="L33" s="71">
        <f t="shared" si="3"/>
        <v>3.0653038714293285E-2</v>
      </c>
      <c r="N33" s="90">
        <f t="shared" si="4"/>
        <v>0.23785444518804985</v>
      </c>
      <c r="O33" s="90">
        <f t="shared" si="5"/>
        <v>0.21457127100005299</v>
      </c>
      <c r="P33" s="90">
        <f t="shared" si="6"/>
        <v>2.3283174187996858E-3</v>
      </c>
      <c r="Q33" s="96">
        <f t="shared" si="7"/>
        <v>0.70843188738613272</v>
      </c>
    </row>
    <row r="34" spans="1:17" x14ac:dyDescent="0.2">
      <c r="A34">
        <v>33</v>
      </c>
      <c r="B34" t="s">
        <v>43</v>
      </c>
      <c r="C34">
        <v>0.37002861542037058</v>
      </c>
      <c r="D34" t="s">
        <v>110</v>
      </c>
      <c r="E34">
        <v>40.74183679947518</v>
      </c>
      <c r="F34">
        <v>29.682697148762514</v>
      </c>
      <c r="G34">
        <f t="shared" si="0"/>
        <v>1.1059139650712666</v>
      </c>
      <c r="H34">
        <f t="shared" si="1"/>
        <v>298.87255173897682</v>
      </c>
      <c r="K34" s="71">
        <f t="shared" si="2"/>
        <v>4.0741836799475177E-2</v>
      </c>
      <c r="L34" s="71">
        <f t="shared" si="3"/>
        <v>2.9682697148762514E-2</v>
      </c>
      <c r="N34" s="90">
        <f t="shared" si="4"/>
        <v>0.28519285759632623</v>
      </c>
      <c r="O34" s="90">
        <f t="shared" si="5"/>
        <v>0.2077788800413376</v>
      </c>
      <c r="P34" s="90">
        <f t="shared" si="6"/>
        <v>7.7413977554988637E-3</v>
      </c>
      <c r="Q34" s="96">
        <f t="shared" si="7"/>
        <v>2.0921078621728371</v>
      </c>
    </row>
    <row r="35" spans="1:17" x14ac:dyDescent="0.2">
      <c r="A35">
        <v>34</v>
      </c>
      <c r="B35" t="s">
        <v>43</v>
      </c>
      <c r="C35">
        <v>0.27152693045145532</v>
      </c>
      <c r="D35" t="s">
        <v>110</v>
      </c>
      <c r="E35">
        <v>36.723722218401328</v>
      </c>
      <c r="F35">
        <v>34.660189994170331</v>
      </c>
      <c r="G35">
        <f t="shared" si="0"/>
        <v>0.20635322242309967</v>
      </c>
      <c r="H35">
        <f t="shared" si="1"/>
        <v>75.997331859497578</v>
      </c>
      <c r="K35" s="71">
        <f t="shared" si="2"/>
        <v>3.6723722218401325E-2</v>
      </c>
      <c r="L35" s="71">
        <f t="shared" si="3"/>
        <v>3.466018999417033E-2</v>
      </c>
      <c r="N35" s="90">
        <f t="shared" si="4"/>
        <v>0.25706605552880929</v>
      </c>
      <c r="O35" s="90">
        <f t="shared" si="5"/>
        <v>0.24262132995919231</v>
      </c>
      <c r="P35" s="90">
        <f t="shared" si="6"/>
        <v>1.4444725569616984E-3</v>
      </c>
      <c r="Q35" s="96">
        <f t="shared" si="7"/>
        <v>0.53198132301648327</v>
      </c>
    </row>
    <row r="36" spans="1:17" x14ac:dyDescent="0.2">
      <c r="A36">
        <v>35</v>
      </c>
      <c r="B36" t="s">
        <v>43</v>
      </c>
      <c r="C36">
        <v>0.25970672825518548</v>
      </c>
      <c r="D36" t="s">
        <v>110</v>
      </c>
      <c r="E36">
        <v>32.095715245557322</v>
      </c>
      <c r="F36">
        <v>29.880359319518785</v>
      </c>
      <c r="G36">
        <f t="shared" si="0"/>
        <v>0.22153559260385372</v>
      </c>
      <c r="H36">
        <f t="shared" si="1"/>
        <v>85.302215345832252</v>
      </c>
      <c r="K36" s="71">
        <f t="shared" si="2"/>
        <v>3.2095715245557321E-2</v>
      </c>
      <c r="L36" s="71">
        <f t="shared" si="3"/>
        <v>2.9880359319518785E-2</v>
      </c>
      <c r="N36" s="90">
        <f t="shared" si="4"/>
        <v>0.22467000671890125</v>
      </c>
      <c r="O36" s="90">
        <f t="shared" si="5"/>
        <v>0.20916251523663149</v>
      </c>
      <c r="P36" s="90">
        <f t="shared" si="6"/>
        <v>1.5507491482269764E-3</v>
      </c>
      <c r="Q36" s="96">
        <f t="shared" si="7"/>
        <v>0.59711550742082597</v>
      </c>
    </row>
    <row r="37" spans="1:17" x14ac:dyDescent="0.2">
      <c r="A37">
        <v>41</v>
      </c>
      <c r="B37" t="s">
        <v>43</v>
      </c>
      <c r="C37">
        <v>0.29910740224275156</v>
      </c>
      <c r="D37" t="s">
        <v>110</v>
      </c>
      <c r="E37">
        <v>22.14011885048593</v>
      </c>
      <c r="F37">
        <v>18.865185621919547</v>
      </c>
      <c r="G37">
        <f t="shared" si="0"/>
        <v>0.32749332285663824</v>
      </c>
      <c r="H37">
        <f t="shared" si="1"/>
        <v>109.4902100051837</v>
      </c>
      <c r="K37" s="71">
        <f t="shared" si="2"/>
        <v>2.2140118850485929E-2</v>
      </c>
      <c r="L37" s="71">
        <f t="shared" si="3"/>
        <v>1.8865185621919547E-2</v>
      </c>
      <c r="N37" s="90">
        <f t="shared" si="4"/>
        <v>0.15498083195340151</v>
      </c>
      <c r="O37" s="90">
        <f t="shared" si="5"/>
        <v>0.13205629935343685</v>
      </c>
      <c r="P37" s="90">
        <f t="shared" si="6"/>
        <v>2.292453259996466E-3</v>
      </c>
      <c r="Q37" s="96">
        <f t="shared" si="7"/>
        <v>0.76643147003628531</v>
      </c>
    </row>
    <row r="38" spans="1:17" x14ac:dyDescent="0.2">
      <c r="A38">
        <v>42</v>
      </c>
      <c r="B38" t="s">
        <v>43</v>
      </c>
      <c r="C38">
        <v>0.24394645866015902</v>
      </c>
      <c r="D38" t="s">
        <v>110</v>
      </c>
      <c r="E38">
        <v>24.77700654431565</v>
      </c>
      <c r="F38">
        <v>23.08796836080343</v>
      </c>
      <c r="G38">
        <f t="shared" si="0"/>
        <v>0.16890381835122206</v>
      </c>
      <c r="H38">
        <f t="shared" si="1"/>
        <v>69.23806940215573</v>
      </c>
      <c r="K38" s="71">
        <f t="shared" si="2"/>
        <v>2.4777006544315649E-2</v>
      </c>
      <c r="L38" s="71">
        <f t="shared" si="3"/>
        <v>2.3087968360803429E-2</v>
      </c>
      <c r="N38" s="90">
        <f t="shared" si="4"/>
        <v>0.17343904581020955</v>
      </c>
      <c r="O38" s="90">
        <f t="shared" si="5"/>
        <v>0.161615778525624</v>
      </c>
      <c r="P38" s="90">
        <f t="shared" si="6"/>
        <v>1.1823267284585548E-3</v>
      </c>
      <c r="Q38" s="96">
        <f t="shared" si="7"/>
        <v>0.48466648581509031</v>
      </c>
    </row>
    <row r="39" spans="1:17" x14ac:dyDescent="0.2">
      <c r="A39">
        <v>43</v>
      </c>
      <c r="B39" t="s">
        <v>43</v>
      </c>
      <c r="C39">
        <v>0.25576666085642885</v>
      </c>
      <c r="D39" t="s">
        <v>110</v>
      </c>
      <c r="E39">
        <v>33.54869417889207</v>
      </c>
      <c r="F39">
        <v>25.963054480894588</v>
      </c>
      <c r="G39">
        <f t="shared" si="0"/>
        <v>0.75856396979974827</v>
      </c>
      <c r="H39">
        <f t="shared" si="1"/>
        <v>296.58438174065145</v>
      </c>
      <c r="K39" s="71">
        <f t="shared" si="2"/>
        <v>3.3548694178892072E-2</v>
      </c>
      <c r="L39" s="71">
        <f t="shared" si="3"/>
        <v>2.5963054480894587E-2</v>
      </c>
      <c r="N39" s="90">
        <f t="shared" si="4"/>
        <v>0.23484085925224449</v>
      </c>
      <c r="O39" s="90">
        <f t="shared" si="5"/>
        <v>0.18174138136626214</v>
      </c>
      <c r="P39" s="90">
        <f t="shared" si="6"/>
        <v>5.3099477885982351E-3</v>
      </c>
      <c r="Q39" s="96">
        <f t="shared" si="7"/>
        <v>2.0760906721845589</v>
      </c>
    </row>
    <row r="40" spans="1:17" x14ac:dyDescent="0.2">
      <c r="A40">
        <v>44</v>
      </c>
      <c r="B40" t="s">
        <v>43</v>
      </c>
      <c r="C40">
        <v>0.4015491546104234</v>
      </c>
      <c r="D40" t="s">
        <v>110</v>
      </c>
      <c r="E40">
        <v>42.320381813468487</v>
      </c>
      <c r="F40">
        <v>34.408619958662349</v>
      </c>
      <c r="G40">
        <f t="shared" si="0"/>
        <v>0.79117618548061375</v>
      </c>
      <c r="H40">
        <f t="shared" si="1"/>
        <v>197.03096778978411</v>
      </c>
      <c r="K40" s="71">
        <f t="shared" si="2"/>
        <v>4.2320381813468484E-2</v>
      </c>
      <c r="L40" s="71">
        <f t="shared" si="3"/>
        <v>3.4408619958662352E-2</v>
      </c>
      <c r="N40" s="90">
        <f t="shared" si="4"/>
        <v>0.29624267269427934</v>
      </c>
      <c r="O40" s="90">
        <f t="shared" si="5"/>
        <v>0.24086033971063647</v>
      </c>
      <c r="P40" s="90">
        <f t="shared" si="6"/>
        <v>5.5382332983642864E-3</v>
      </c>
      <c r="Q40" s="96">
        <f t="shared" si="7"/>
        <v>1.3792167745284862</v>
      </c>
    </row>
    <row r="41" spans="1:17" x14ac:dyDescent="0.2">
      <c r="A41">
        <v>45</v>
      </c>
      <c r="B41" t="s">
        <v>43</v>
      </c>
      <c r="C41">
        <v>0.23409629016326755</v>
      </c>
      <c r="D41" t="s">
        <v>110</v>
      </c>
      <c r="E41">
        <v>33.763950317163882</v>
      </c>
      <c r="F41">
        <v>28.856109889236311</v>
      </c>
      <c r="G41">
        <f t="shared" si="0"/>
        <v>0.49078404279275711</v>
      </c>
      <c r="H41">
        <f t="shared" si="1"/>
        <v>209.65049999317199</v>
      </c>
      <c r="K41" s="71">
        <f t="shared" si="2"/>
        <v>3.3763950317163879E-2</v>
      </c>
      <c r="L41" s="71">
        <f t="shared" si="3"/>
        <v>2.8856109889236311E-2</v>
      </c>
      <c r="N41" s="90">
        <f t="shared" si="4"/>
        <v>0.23634765222014714</v>
      </c>
      <c r="O41" s="90">
        <f t="shared" si="5"/>
        <v>0.20199276922465417</v>
      </c>
      <c r="P41" s="90">
        <f t="shared" si="6"/>
        <v>3.4354882995492968E-3</v>
      </c>
      <c r="Q41" s="96">
        <f t="shared" si="7"/>
        <v>1.4675534999522026</v>
      </c>
    </row>
    <row r="42" spans="1:17" x14ac:dyDescent="0.2">
      <c r="A42">
        <v>46</v>
      </c>
      <c r="B42" t="s">
        <v>111</v>
      </c>
      <c r="C42">
        <v>0.2230791940364602</v>
      </c>
      <c r="D42" t="s">
        <v>109</v>
      </c>
      <c r="E42">
        <v>30.915370359269474</v>
      </c>
      <c r="F42">
        <v>26.311620730871752</v>
      </c>
      <c r="G42">
        <f t="shared" si="0"/>
        <v>0.46037496283977219</v>
      </c>
      <c r="H42">
        <f t="shared" si="1"/>
        <v>206.37288243229364</v>
      </c>
      <c r="K42" s="71">
        <f t="shared" si="2"/>
        <v>3.0915370359269473E-2</v>
      </c>
      <c r="L42" s="71">
        <f t="shared" si="3"/>
        <v>2.6311620730871753E-2</v>
      </c>
      <c r="N42" s="90">
        <f t="shared" si="4"/>
        <v>0.21640759251488631</v>
      </c>
      <c r="O42" s="90">
        <f t="shared" si="5"/>
        <v>0.18418134511610226</v>
      </c>
      <c r="P42" s="90">
        <f t="shared" si="6"/>
        <v>3.2226247398784045E-3</v>
      </c>
      <c r="Q42" s="96">
        <f t="shared" si="7"/>
        <v>1.4446101770260551</v>
      </c>
    </row>
    <row r="43" spans="1:17" x14ac:dyDescent="0.2">
      <c r="A43">
        <v>47</v>
      </c>
      <c r="B43" t="s">
        <v>111</v>
      </c>
      <c r="C43">
        <v>0.28714296258026423</v>
      </c>
      <c r="D43" t="s">
        <v>109</v>
      </c>
      <c r="E43">
        <v>42.094148383487187</v>
      </c>
      <c r="F43">
        <v>32.534880071816872</v>
      </c>
      <c r="G43">
        <f t="shared" si="0"/>
        <v>0.95592683116703159</v>
      </c>
      <c r="H43">
        <f t="shared" si="1"/>
        <v>332.90971945719343</v>
      </c>
      <c r="K43" s="71">
        <f t="shared" si="2"/>
        <v>4.2094148383487184E-2</v>
      </c>
      <c r="L43" s="71">
        <f t="shared" si="3"/>
        <v>3.2534880071816874E-2</v>
      </c>
      <c r="N43" s="90">
        <f t="shared" si="4"/>
        <v>0.29465903868441029</v>
      </c>
      <c r="O43" s="90">
        <f t="shared" si="5"/>
        <v>0.22774416050271809</v>
      </c>
      <c r="P43" s="90">
        <f t="shared" si="6"/>
        <v>6.6914878181692202E-3</v>
      </c>
      <c r="Q43" s="96">
        <f t="shared" si="7"/>
        <v>2.3303680362003538</v>
      </c>
    </row>
    <row r="44" spans="1:17" x14ac:dyDescent="0.2">
      <c r="A44">
        <v>48</v>
      </c>
      <c r="B44" t="s">
        <v>111</v>
      </c>
      <c r="C44">
        <v>0.17703336039560116</v>
      </c>
      <c r="D44" t="s">
        <v>109</v>
      </c>
      <c r="E44">
        <v>53.611677256923635</v>
      </c>
      <c r="F44">
        <v>47.847150330327629</v>
      </c>
      <c r="G44">
        <f t="shared" si="0"/>
        <v>0.57645269265960053</v>
      </c>
      <c r="H44">
        <f t="shared" si="1"/>
        <v>325.61811591411441</v>
      </c>
      <c r="K44" s="71">
        <f t="shared" si="2"/>
        <v>5.3611677256923632E-2</v>
      </c>
      <c r="L44" s="71">
        <f t="shared" si="3"/>
        <v>4.7847150330327631E-2</v>
      </c>
      <c r="N44" s="90">
        <f t="shared" si="4"/>
        <v>0.37528174079846544</v>
      </c>
      <c r="O44" s="90">
        <f t="shared" si="5"/>
        <v>0.33493005231229339</v>
      </c>
      <c r="P44" s="90">
        <f t="shared" si="6"/>
        <v>4.0351688486172047E-3</v>
      </c>
      <c r="Q44" s="96">
        <f t="shared" si="7"/>
        <v>2.2793268113988012</v>
      </c>
    </row>
    <row r="45" spans="1:17" x14ac:dyDescent="0.2">
      <c r="A45">
        <v>49</v>
      </c>
      <c r="B45" t="s">
        <v>111</v>
      </c>
      <c r="C45">
        <v>0.23308915787142959</v>
      </c>
      <c r="D45" t="s">
        <v>109</v>
      </c>
      <c r="E45">
        <v>36.08132080985493</v>
      </c>
      <c r="F45">
        <v>32.127909433716916</v>
      </c>
      <c r="G45">
        <f t="shared" si="0"/>
        <v>0.39534113761380141</v>
      </c>
      <c r="H45">
        <f t="shared" si="1"/>
        <v>169.60940664252985</v>
      </c>
      <c r="K45" s="71">
        <f t="shared" si="2"/>
        <v>3.6081320809854926E-2</v>
      </c>
      <c r="L45" s="71">
        <f t="shared" si="3"/>
        <v>3.2127909433716913E-2</v>
      </c>
      <c r="N45" s="90">
        <f t="shared" si="4"/>
        <v>0.25256924566898448</v>
      </c>
      <c r="O45" s="90">
        <f t="shared" si="5"/>
        <v>0.2248953660360184</v>
      </c>
      <c r="P45" s="90">
        <f t="shared" si="6"/>
        <v>2.7673879632966079E-3</v>
      </c>
      <c r="Q45" s="96">
        <f t="shared" si="7"/>
        <v>1.1872658464977082</v>
      </c>
    </row>
    <row r="46" spans="1:17" x14ac:dyDescent="0.2">
      <c r="A46">
        <v>50</v>
      </c>
      <c r="B46" t="s">
        <v>111</v>
      </c>
      <c r="C46">
        <v>0.13699350505572364</v>
      </c>
      <c r="D46" t="s">
        <v>109</v>
      </c>
      <c r="E46">
        <v>27.392361527394794</v>
      </c>
      <c r="F46">
        <v>24.938094827284406</v>
      </c>
      <c r="G46">
        <f t="shared" si="0"/>
        <v>0.24542667001103879</v>
      </c>
      <c r="H46">
        <f t="shared" si="1"/>
        <v>179.15204805600729</v>
      </c>
      <c r="K46" s="71">
        <f t="shared" si="2"/>
        <v>2.7392361527394795E-2</v>
      </c>
      <c r="L46" s="71">
        <f t="shared" si="3"/>
        <v>2.4938094827284405E-2</v>
      </c>
      <c r="N46" s="90">
        <f t="shared" si="4"/>
        <v>0.19174653069176356</v>
      </c>
      <c r="O46" s="90">
        <f t="shared" si="5"/>
        <v>0.17456666379099084</v>
      </c>
      <c r="P46" s="90">
        <f t="shared" si="6"/>
        <v>1.7179866900772721E-3</v>
      </c>
      <c r="Q46" s="96">
        <f t="shared" si="7"/>
        <v>1.2540643363920514</v>
      </c>
    </row>
    <row r="47" spans="1:17" x14ac:dyDescent="0.2">
      <c r="A47">
        <v>51</v>
      </c>
      <c r="B47" t="s">
        <v>111</v>
      </c>
      <c r="C47">
        <v>0.27112702044431325</v>
      </c>
      <c r="D47" t="s">
        <v>109</v>
      </c>
      <c r="E47">
        <v>44.685592380010391</v>
      </c>
      <c r="F47">
        <v>41.335620120728365</v>
      </c>
      <c r="G47">
        <f t="shared" si="0"/>
        <v>0.33499722592820264</v>
      </c>
      <c r="H47">
        <f t="shared" si="1"/>
        <v>123.55729996192234</v>
      </c>
      <c r="K47" s="71">
        <f t="shared" si="2"/>
        <v>4.4685592380010394E-2</v>
      </c>
      <c r="L47" s="71">
        <f t="shared" si="3"/>
        <v>4.1335620120728361E-2</v>
      </c>
      <c r="N47" s="90">
        <f t="shared" si="4"/>
        <v>0.31279914666007275</v>
      </c>
      <c r="O47" s="90">
        <f t="shared" si="5"/>
        <v>0.2893493408450985</v>
      </c>
      <c r="P47" s="90">
        <f t="shared" si="6"/>
        <v>2.3449805814974244E-3</v>
      </c>
      <c r="Q47" s="96">
        <f t="shared" si="7"/>
        <v>0.86490109973345852</v>
      </c>
    </row>
    <row r="48" spans="1:17" x14ac:dyDescent="0.2">
      <c r="A48">
        <v>52</v>
      </c>
      <c r="B48" t="s">
        <v>111</v>
      </c>
      <c r="C48">
        <v>0.30315890471621521</v>
      </c>
      <c r="D48" t="s">
        <v>109</v>
      </c>
      <c r="E48">
        <v>44.245216276026056</v>
      </c>
      <c r="F48">
        <v>38.707268082999505</v>
      </c>
      <c r="G48">
        <f t="shared" si="0"/>
        <v>0.55379481930265517</v>
      </c>
      <c r="H48">
        <f t="shared" si="1"/>
        <v>182.67476583643762</v>
      </c>
      <c r="K48" s="71">
        <f t="shared" si="2"/>
        <v>4.4245216276026053E-2</v>
      </c>
      <c r="L48" s="71">
        <f t="shared" si="3"/>
        <v>3.8707268082999506E-2</v>
      </c>
      <c r="N48" s="90">
        <f t="shared" si="4"/>
        <v>0.30971651393218236</v>
      </c>
      <c r="O48" s="90">
        <f t="shared" si="5"/>
        <v>0.27095087658099654</v>
      </c>
      <c r="P48" s="90">
        <f t="shared" si="6"/>
        <v>3.8765637351185823E-3</v>
      </c>
      <c r="Q48" s="96">
        <f t="shared" si="7"/>
        <v>1.2787233608550621</v>
      </c>
    </row>
    <row r="49" spans="1:17" x14ac:dyDescent="0.2">
      <c r="A49">
        <v>53</v>
      </c>
      <c r="B49" t="s">
        <v>111</v>
      </c>
      <c r="C49">
        <v>0.14299948335670526</v>
      </c>
      <c r="D49" t="s">
        <v>109</v>
      </c>
      <c r="E49">
        <v>33.998003087159809</v>
      </c>
      <c r="F49">
        <v>29.906528034088009</v>
      </c>
      <c r="G49">
        <f t="shared" si="0"/>
        <v>0.40914750530718003</v>
      </c>
      <c r="H49">
        <f t="shared" si="1"/>
        <v>286.11817029197334</v>
      </c>
      <c r="K49" s="71">
        <f t="shared" si="2"/>
        <v>3.3998003087159806E-2</v>
      </c>
      <c r="L49" s="71">
        <f t="shared" si="3"/>
        <v>2.9906528034088008E-2</v>
      </c>
      <c r="N49" s="90">
        <f t="shared" si="4"/>
        <v>0.23798602161011864</v>
      </c>
      <c r="O49" s="90">
        <f t="shared" si="5"/>
        <v>0.20934569623861604</v>
      </c>
      <c r="P49" s="90">
        <f t="shared" si="6"/>
        <v>2.8640325371502599E-3</v>
      </c>
      <c r="Q49" s="96">
        <f t="shared" si="7"/>
        <v>2.0028271920438132</v>
      </c>
    </row>
    <row r="50" spans="1:17" x14ac:dyDescent="0.2">
      <c r="A50">
        <v>54</v>
      </c>
      <c r="B50" t="s">
        <v>111</v>
      </c>
      <c r="C50">
        <v>0.19505129529854598</v>
      </c>
      <c r="D50" t="s">
        <v>109</v>
      </c>
      <c r="E50">
        <v>31.62674714262878</v>
      </c>
      <c r="F50">
        <v>29.533471615829711</v>
      </c>
      <c r="G50">
        <f t="shared" si="0"/>
        <v>0.20932755267990685</v>
      </c>
      <c r="H50">
        <f t="shared" si="1"/>
        <v>107.31923228682466</v>
      </c>
      <c r="K50" s="71">
        <f t="shared" si="2"/>
        <v>3.1626747142628781E-2</v>
      </c>
      <c r="L50" s="71">
        <f t="shared" si="3"/>
        <v>2.9533471615829712E-2</v>
      </c>
      <c r="N50" s="90">
        <f t="shared" si="4"/>
        <v>0.22138722999840149</v>
      </c>
      <c r="O50" s="90">
        <f t="shared" si="5"/>
        <v>0.206734301310808</v>
      </c>
      <c r="P50" s="90">
        <f t="shared" si="6"/>
        <v>1.4652928687593492E-3</v>
      </c>
      <c r="Q50" s="96">
        <f t="shared" si="7"/>
        <v>0.75123462600777313</v>
      </c>
    </row>
    <row r="51" spans="1:17" x14ac:dyDescent="0.2">
      <c r="A51">
        <v>55</v>
      </c>
      <c r="B51" t="s">
        <v>111</v>
      </c>
      <c r="C51">
        <v>0.57943390656136984</v>
      </c>
      <c r="D51" t="s">
        <v>109</v>
      </c>
      <c r="E51">
        <v>76.392671866882466</v>
      </c>
      <c r="F51">
        <v>73.367600761178878</v>
      </c>
      <c r="G51">
        <f t="shared" si="0"/>
        <v>0.30250711057035884</v>
      </c>
      <c r="H51">
        <f t="shared" si="1"/>
        <v>52.207353961313146</v>
      </c>
      <c r="K51" s="71">
        <f t="shared" si="2"/>
        <v>7.6392671866882464E-2</v>
      </c>
      <c r="L51" s="71">
        <f t="shared" si="3"/>
        <v>7.3367600761178875E-2</v>
      </c>
      <c r="N51" s="90">
        <f t="shared" si="4"/>
        <v>0.53474870306817723</v>
      </c>
      <c r="O51" s="90">
        <f t="shared" si="5"/>
        <v>0.51357320532825212</v>
      </c>
      <c r="P51" s="90">
        <f t="shared" si="6"/>
        <v>2.117549773992511E-3</v>
      </c>
      <c r="Q51" s="96">
        <f t="shared" si="7"/>
        <v>0.3654514777291919</v>
      </c>
    </row>
    <row r="52" spans="1:17" x14ac:dyDescent="0.2">
      <c r="A52">
        <v>56</v>
      </c>
      <c r="B52" t="s">
        <v>111</v>
      </c>
      <c r="C52">
        <v>0.27913499151228877</v>
      </c>
      <c r="D52" t="s">
        <v>109</v>
      </c>
      <c r="E52">
        <v>39.63820472665148</v>
      </c>
      <c r="F52">
        <v>38.062897906007905</v>
      </c>
      <c r="G52">
        <f t="shared" si="0"/>
        <v>0.15753068206435755</v>
      </c>
      <c r="H52">
        <f t="shared" si="1"/>
        <v>56.435304370438395</v>
      </c>
      <c r="K52" s="71">
        <f t="shared" si="2"/>
        <v>3.9638204726651478E-2</v>
      </c>
      <c r="L52" s="71">
        <f t="shared" si="3"/>
        <v>3.8062897906007906E-2</v>
      </c>
      <c r="N52" s="90">
        <f t="shared" si="4"/>
        <v>0.2774674330865603</v>
      </c>
      <c r="O52" s="90">
        <f t="shared" si="5"/>
        <v>0.26644028534205533</v>
      </c>
      <c r="P52" s="90">
        <f t="shared" si="6"/>
        <v>1.1027147744504973E-3</v>
      </c>
      <c r="Q52" s="96">
        <f t="shared" si="7"/>
        <v>0.39504713059306673</v>
      </c>
    </row>
    <row r="53" spans="1:17" x14ac:dyDescent="0.2">
      <c r="A53">
        <v>57</v>
      </c>
      <c r="B53" t="s">
        <v>111</v>
      </c>
      <c r="C53">
        <v>0.36321868772603144</v>
      </c>
      <c r="D53" t="s">
        <v>109</v>
      </c>
      <c r="E53">
        <v>44.194403648643245</v>
      </c>
      <c r="F53">
        <v>37.67288437782878</v>
      </c>
      <c r="G53">
        <f t="shared" si="0"/>
        <v>0.65215192708144654</v>
      </c>
      <c r="H53">
        <f t="shared" si="1"/>
        <v>179.54801036375957</v>
      </c>
      <c r="K53" s="71">
        <f t="shared" si="2"/>
        <v>4.4194403648643243E-2</v>
      </c>
      <c r="L53" s="71">
        <f t="shared" si="3"/>
        <v>3.7672884377828779E-2</v>
      </c>
      <c r="N53" s="90">
        <f t="shared" si="4"/>
        <v>0.3093608255405027</v>
      </c>
      <c r="O53" s="90">
        <f t="shared" si="5"/>
        <v>0.2637101906448015</v>
      </c>
      <c r="P53" s="90">
        <f t="shared" si="6"/>
        <v>4.56506348957012E-3</v>
      </c>
      <c r="Q53" s="96">
        <f t="shared" si="7"/>
        <v>1.2568360725463155</v>
      </c>
    </row>
    <row r="54" spans="1:17" x14ac:dyDescent="0.2">
      <c r="A54">
        <v>58</v>
      </c>
      <c r="B54" t="s">
        <v>111</v>
      </c>
      <c r="C54">
        <v>0.13298951952173588</v>
      </c>
      <c r="D54" t="s">
        <v>109</v>
      </c>
      <c r="E54">
        <v>30.085430778683605</v>
      </c>
      <c r="F54">
        <v>26.837291138417523</v>
      </c>
      <c r="G54">
        <f t="shared" si="0"/>
        <v>0.32481396402660823</v>
      </c>
      <c r="H54">
        <f t="shared" si="1"/>
        <v>244.2402718610623</v>
      </c>
      <c r="K54" s="71">
        <f t="shared" si="2"/>
        <v>3.0085430778683607E-2</v>
      </c>
      <c r="L54" s="71">
        <f t="shared" si="3"/>
        <v>2.6837291138417523E-2</v>
      </c>
      <c r="N54" s="90">
        <f t="shared" si="4"/>
        <v>0.21059801545078524</v>
      </c>
      <c r="O54" s="90">
        <f t="shared" si="5"/>
        <v>0.18786103796892265</v>
      </c>
      <c r="P54" s="90">
        <f t="shared" si="6"/>
        <v>2.2736977481862598E-3</v>
      </c>
      <c r="Q54" s="96">
        <f t="shared" si="7"/>
        <v>1.7096819030274377</v>
      </c>
    </row>
    <row r="55" spans="1:17" x14ac:dyDescent="0.2">
      <c r="A55">
        <v>59</v>
      </c>
      <c r="B55" t="s">
        <v>111</v>
      </c>
      <c r="C55">
        <v>0.16902538932762559</v>
      </c>
      <c r="D55" t="s">
        <v>109</v>
      </c>
      <c r="E55">
        <v>33.371314016105181</v>
      </c>
      <c r="F55">
        <v>29.770871154721355</v>
      </c>
      <c r="G55">
        <f t="shared" si="0"/>
        <v>0.36004428613838257</v>
      </c>
      <c r="H55">
        <f t="shared" si="1"/>
        <v>213.01195493210838</v>
      </c>
      <c r="K55" s="71">
        <f t="shared" si="2"/>
        <v>3.3371314016105179E-2</v>
      </c>
      <c r="L55" s="71">
        <f t="shared" si="3"/>
        <v>2.9770871154721355E-2</v>
      </c>
      <c r="N55" s="90">
        <f t="shared" si="4"/>
        <v>0.23359919811273624</v>
      </c>
      <c r="O55" s="90">
        <f t="shared" si="5"/>
        <v>0.20839609808304949</v>
      </c>
      <c r="P55" s="90">
        <f t="shared" si="6"/>
        <v>2.5203100029686761E-3</v>
      </c>
      <c r="Q55" s="96">
        <f t="shared" si="7"/>
        <v>1.4910836845247575</v>
      </c>
    </row>
    <row r="56" spans="1:17" x14ac:dyDescent="0.2">
      <c r="A56">
        <v>60</v>
      </c>
      <c r="B56" t="s">
        <v>111</v>
      </c>
      <c r="C56">
        <v>0.11697357738578487</v>
      </c>
      <c r="D56" t="s">
        <v>109</v>
      </c>
      <c r="E56">
        <v>42.077210841026258</v>
      </c>
      <c r="F56">
        <v>40.606464394132615</v>
      </c>
      <c r="G56">
        <f t="shared" si="0"/>
        <v>0.14707464468936421</v>
      </c>
      <c r="H56">
        <f t="shared" si="1"/>
        <v>125.73321939561143</v>
      </c>
      <c r="K56" s="71">
        <f t="shared" si="2"/>
        <v>4.2077210841026259E-2</v>
      </c>
      <c r="L56" s="71">
        <f t="shared" si="3"/>
        <v>4.0606464394132617E-2</v>
      </c>
      <c r="N56" s="90">
        <f t="shared" si="4"/>
        <v>0.29454047588718379</v>
      </c>
      <c r="O56" s="90">
        <f t="shared" si="5"/>
        <v>0.28424525075892837</v>
      </c>
      <c r="P56" s="90">
        <f t="shared" si="6"/>
        <v>1.0295225128255426E-3</v>
      </c>
      <c r="Q56" s="96">
        <f t="shared" si="7"/>
        <v>0.88013253576927408</v>
      </c>
    </row>
    <row r="57" spans="1:17" x14ac:dyDescent="0.2">
      <c r="A57">
        <v>61</v>
      </c>
      <c r="B57" t="s">
        <v>111</v>
      </c>
      <c r="C57">
        <v>0.17302937486161335</v>
      </c>
      <c r="D57" t="s">
        <v>109</v>
      </c>
      <c r="E57">
        <v>26.562421946808936</v>
      </c>
      <c r="F57">
        <v>23.344126494726257</v>
      </c>
      <c r="G57">
        <f t="shared" si="0"/>
        <v>0.32182954520826784</v>
      </c>
      <c r="H57">
        <f t="shared" si="1"/>
        <v>185.99705712724383</v>
      </c>
      <c r="K57" s="71">
        <f t="shared" si="2"/>
        <v>2.6562421946808936E-2</v>
      </c>
      <c r="L57" s="71">
        <f t="shared" si="3"/>
        <v>2.3344126494726256E-2</v>
      </c>
      <c r="N57" s="90">
        <f t="shared" si="4"/>
        <v>0.18593695362766255</v>
      </c>
      <c r="O57" s="90">
        <f t="shared" si="5"/>
        <v>0.1634088854630838</v>
      </c>
      <c r="P57" s="90">
        <f t="shared" si="6"/>
        <v>2.2528068164578753E-3</v>
      </c>
      <c r="Q57" s="96">
        <f t="shared" si="7"/>
        <v>1.301979399890707</v>
      </c>
    </row>
    <row r="58" spans="1:17" x14ac:dyDescent="0.2">
      <c r="A58">
        <v>62</v>
      </c>
      <c r="B58" t="s">
        <v>111</v>
      </c>
      <c r="C58">
        <v>0.20506125913351536</v>
      </c>
      <c r="D58" t="s">
        <v>109</v>
      </c>
      <c r="E58">
        <v>43.821777714502652</v>
      </c>
      <c r="F58">
        <v>41.335620120728365</v>
      </c>
      <c r="G58">
        <f t="shared" si="0"/>
        <v>0.24861575937742869</v>
      </c>
      <c r="H58">
        <f t="shared" si="1"/>
        <v>121.23975071056935</v>
      </c>
      <c r="K58" s="71">
        <f t="shared" si="2"/>
        <v>4.3821777714502651E-2</v>
      </c>
      <c r="L58" s="71">
        <f t="shared" si="3"/>
        <v>4.1335620120728361E-2</v>
      </c>
      <c r="N58" s="90">
        <f t="shared" si="4"/>
        <v>0.30675244400151858</v>
      </c>
      <c r="O58" s="90">
        <f t="shared" si="5"/>
        <v>0.2893493408450985</v>
      </c>
      <c r="P58" s="90">
        <f t="shared" si="6"/>
        <v>1.7403103156420074E-3</v>
      </c>
      <c r="Q58" s="96">
        <f t="shared" si="7"/>
        <v>0.84867825497398874</v>
      </c>
    </row>
    <row r="59" spans="1:17" x14ac:dyDescent="0.2">
      <c r="A59">
        <v>63</v>
      </c>
      <c r="B59" t="s">
        <v>111</v>
      </c>
      <c r="C59">
        <v>0.27112702044431325</v>
      </c>
      <c r="D59" t="s">
        <v>109</v>
      </c>
      <c r="E59">
        <v>42.144961010869999</v>
      </c>
      <c r="F59">
        <v>38.809010742524485</v>
      </c>
      <c r="G59">
        <f t="shared" si="0"/>
        <v>0.33359502683455133</v>
      </c>
      <c r="H59">
        <f t="shared" si="1"/>
        <v>123.04012572699975</v>
      </c>
      <c r="K59" s="71">
        <f t="shared" si="2"/>
        <v>4.2144961010870001E-2</v>
      </c>
      <c r="L59" s="71">
        <f t="shared" si="3"/>
        <v>3.8809010742524484E-2</v>
      </c>
      <c r="N59" s="90">
        <f t="shared" si="4"/>
        <v>0.29501472707609</v>
      </c>
      <c r="O59" s="90">
        <f t="shared" si="5"/>
        <v>0.27166307519767136</v>
      </c>
      <c r="P59" s="90">
        <f t="shared" si="6"/>
        <v>2.3351651878418646E-3</v>
      </c>
      <c r="Q59" s="96">
        <f t="shared" si="7"/>
        <v>0.86128088008900017</v>
      </c>
    </row>
    <row r="60" spans="1:17" x14ac:dyDescent="0.2">
      <c r="A60">
        <v>64</v>
      </c>
      <c r="B60" t="s">
        <v>111</v>
      </c>
      <c r="C60">
        <v>0.15701343272566234</v>
      </c>
      <c r="D60" t="s">
        <v>109</v>
      </c>
      <c r="E60">
        <v>22.768412435559281</v>
      </c>
      <c r="F60">
        <v>20.257932489134944</v>
      </c>
      <c r="G60">
        <f t="shared" si="0"/>
        <v>0.25104799464243366</v>
      </c>
      <c r="H60">
        <f t="shared" si="1"/>
        <v>159.88950135309173</v>
      </c>
      <c r="K60" s="71">
        <f t="shared" si="2"/>
        <v>2.2768412435559281E-2</v>
      </c>
      <c r="L60" s="71">
        <f t="shared" si="3"/>
        <v>2.0257932489134944E-2</v>
      </c>
      <c r="N60" s="90">
        <f t="shared" si="4"/>
        <v>0.15937888704891495</v>
      </c>
      <c r="O60" s="90">
        <f t="shared" si="5"/>
        <v>0.14180552742394459</v>
      </c>
      <c r="P60" s="90">
        <f t="shared" si="6"/>
        <v>1.7573359624970363E-3</v>
      </c>
      <c r="Q60" s="96">
        <f t="shared" si="7"/>
        <v>1.1192265094716425</v>
      </c>
    </row>
    <row r="61" spans="1:17" x14ac:dyDescent="0.2">
      <c r="A61">
        <v>65</v>
      </c>
      <c r="B61" t="s">
        <v>111</v>
      </c>
      <c r="C61">
        <v>0.1389954978227175</v>
      </c>
      <c r="D61" t="s">
        <v>109</v>
      </c>
      <c r="E61">
        <v>20.66815717040323</v>
      </c>
      <c r="F61">
        <v>19.08789190459758</v>
      </c>
      <c r="G61">
        <f t="shared" si="0"/>
        <v>0.15802652658056501</v>
      </c>
      <c r="H61">
        <f t="shared" si="1"/>
        <v>113.69183107075939</v>
      </c>
      <c r="K61" s="71">
        <f t="shared" si="2"/>
        <v>2.0668157170403229E-2</v>
      </c>
      <c r="L61" s="71">
        <f t="shared" si="3"/>
        <v>1.908789190459758E-2</v>
      </c>
      <c r="N61" s="90">
        <f t="shared" si="4"/>
        <v>0.14467710019282262</v>
      </c>
      <c r="O61" s="90">
        <f t="shared" si="5"/>
        <v>0.13361524333218305</v>
      </c>
      <c r="P61" s="90">
        <f t="shared" si="6"/>
        <v>1.1061856860639569E-3</v>
      </c>
      <c r="Q61" s="96">
        <f t="shared" si="7"/>
        <v>0.79584281749531705</v>
      </c>
    </row>
    <row r="62" spans="1:17" x14ac:dyDescent="0.2">
      <c r="A62">
        <v>66</v>
      </c>
      <c r="B62" t="s">
        <v>111</v>
      </c>
      <c r="C62">
        <v>0.29713736854337325</v>
      </c>
      <c r="D62" t="s">
        <v>110</v>
      </c>
      <c r="E62">
        <v>28.364608848845879</v>
      </c>
      <c r="F62">
        <v>25.801330886639459</v>
      </c>
      <c r="G62">
        <f t="shared" si="0"/>
        <v>0.25632779622064206</v>
      </c>
      <c r="H62">
        <f t="shared" si="1"/>
        <v>86.265755625827921</v>
      </c>
      <c r="K62" s="71">
        <f t="shared" si="2"/>
        <v>2.8364608848845878E-2</v>
      </c>
      <c r="L62" s="71">
        <f t="shared" si="3"/>
        <v>2.5801330886639461E-2</v>
      </c>
      <c r="N62" s="90">
        <f t="shared" si="4"/>
        <v>0.19855226194192116</v>
      </c>
      <c r="O62" s="90">
        <f t="shared" si="5"/>
        <v>0.18060931620647624</v>
      </c>
      <c r="P62" s="90">
        <f t="shared" si="6"/>
        <v>1.7942945735444915E-3</v>
      </c>
      <c r="Q62" s="96">
        <f t="shared" si="7"/>
        <v>0.6038602893807945</v>
      </c>
    </row>
    <row r="63" spans="1:17" x14ac:dyDescent="0.2">
      <c r="A63">
        <v>67</v>
      </c>
      <c r="B63" t="s">
        <v>111</v>
      </c>
      <c r="C63">
        <v>0.25970672825518548</v>
      </c>
      <c r="D63" t="s">
        <v>110</v>
      </c>
      <c r="E63">
        <v>31.216752680947419</v>
      </c>
      <c r="F63">
        <v>28.927987042238591</v>
      </c>
      <c r="G63">
        <f t="shared" si="0"/>
        <v>0.22887656387088279</v>
      </c>
      <c r="H63">
        <f t="shared" si="1"/>
        <v>88.128854192021834</v>
      </c>
      <c r="K63" s="71">
        <f t="shared" si="2"/>
        <v>3.121675268094742E-2</v>
      </c>
      <c r="L63" s="71">
        <f t="shared" si="3"/>
        <v>2.892798704223859E-2</v>
      </c>
      <c r="N63" s="90">
        <f t="shared" si="4"/>
        <v>0.21851726876663194</v>
      </c>
      <c r="O63" s="90">
        <f t="shared" si="5"/>
        <v>0.2024959092956701</v>
      </c>
      <c r="P63" s="90">
        <f t="shared" si="6"/>
        <v>1.6021359470961838E-3</v>
      </c>
      <c r="Q63" s="96">
        <f t="shared" si="7"/>
        <v>0.61690197934415447</v>
      </c>
    </row>
    <row r="64" spans="1:17" x14ac:dyDescent="0.2">
      <c r="A64">
        <v>68</v>
      </c>
      <c r="B64" t="s">
        <v>111</v>
      </c>
      <c r="C64">
        <v>0.32274780663529123</v>
      </c>
      <c r="D64" t="s">
        <v>110</v>
      </c>
      <c r="E64">
        <v>50.822999275205134</v>
      </c>
      <c r="F64">
        <v>47.166814616566846</v>
      </c>
      <c r="G64">
        <f t="shared" si="0"/>
        <v>0.36561846586382885</v>
      </c>
      <c r="H64">
        <f t="shared" si="1"/>
        <v>113.28302109175351</v>
      </c>
      <c r="K64" s="71">
        <f t="shared" si="2"/>
        <v>5.0822999275205137E-2</v>
      </c>
      <c r="L64" s="71">
        <f t="shared" si="3"/>
        <v>4.7166814616566848E-2</v>
      </c>
      <c r="N64" s="90">
        <f t="shared" si="4"/>
        <v>0.35576099492643593</v>
      </c>
      <c r="O64" s="90">
        <f t="shared" si="5"/>
        <v>0.33016770231596793</v>
      </c>
      <c r="P64" s="90">
        <f t="shared" si="6"/>
        <v>2.5593292610468E-3</v>
      </c>
      <c r="Q64" s="96">
        <f t="shared" si="7"/>
        <v>0.79298114764227401</v>
      </c>
    </row>
    <row r="65" spans="1:17" x14ac:dyDescent="0.2">
      <c r="A65">
        <v>69</v>
      </c>
      <c r="B65" t="s">
        <v>111</v>
      </c>
      <c r="C65">
        <v>0.41927945790482823</v>
      </c>
      <c r="D65" t="s">
        <v>110</v>
      </c>
      <c r="E65">
        <v>75.559517164941099</v>
      </c>
      <c r="F65">
        <v>71.227691584079707</v>
      </c>
      <c r="G65">
        <f t="shared" si="0"/>
        <v>0.43318255808613915</v>
      </c>
      <c r="H65">
        <f t="shared" si="1"/>
        <v>103.31595071477763</v>
      </c>
      <c r="K65" s="71">
        <f t="shared" si="2"/>
        <v>7.5559517164941095E-2</v>
      </c>
      <c r="L65" s="71">
        <f t="shared" si="3"/>
        <v>7.1227691584079711E-2</v>
      </c>
      <c r="N65" s="90">
        <f t="shared" si="4"/>
        <v>0.52891662015458751</v>
      </c>
      <c r="O65" s="90">
        <f t="shared" si="5"/>
        <v>0.49859384108855803</v>
      </c>
      <c r="P65" s="90">
        <f t="shared" si="6"/>
        <v>3.032277906602948E-3</v>
      </c>
      <c r="Q65" s="96">
        <f t="shared" si="7"/>
        <v>0.7232116550034372</v>
      </c>
    </row>
    <row r="66" spans="1:17" x14ac:dyDescent="0.2">
      <c r="A66">
        <v>70</v>
      </c>
      <c r="B66" t="s">
        <v>111</v>
      </c>
      <c r="C66">
        <v>0.51975117657312175</v>
      </c>
      <c r="D66" t="s">
        <v>110</v>
      </c>
      <c r="E66">
        <v>58.410778149286578</v>
      </c>
      <c r="F66">
        <v>51.353658778949594</v>
      </c>
      <c r="G66">
        <f t="shared" si="0"/>
        <v>0.70571193703369839</v>
      </c>
      <c r="H66">
        <f t="shared" si="1"/>
        <v>135.77880509798413</v>
      </c>
      <c r="K66" s="71">
        <f t="shared" si="2"/>
        <v>5.841077814928658E-2</v>
      </c>
      <c r="L66" s="71">
        <f t="shared" si="3"/>
        <v>5.1353658778949596E-2</v>
      </c>
      <c r="N66" s="90">
        <f t="shared" si="4"/>
        <v>0.40887544704500606</v>
      </c>
      <c r="O66" s="90">
        <f t="shared" si="5"/>
        <v>0.35947561145264711</v>
      </c>
      <c r="P66" s="90">
        <f t="shared" si="6"/>
        <v>4.9399835592358939E-3</v>
      </c>
      <c r="Q66" s="96">
        <f t="shared" si="7"/>
        <v>0.95045163568588997</v>
      </c>
    </row>
    <row r="67" spans="1:17" x14ac:dyDescent="0.2">
      <c r="A67">
        <v>71</v>
      </c>
      <c r="B67" t="s">
        <v>111</v>
      </c>
      <c r="C67">
        <v>0.25773669455580717</v>
      </c>
      <c r="D67" t="s">
        <v>110</v>
      </c>
      <c r="E67">
        <v>34.302090662843412</v>
      </c>
      <c r="F67">
        <v>29.64675857226138</v>
      </c>
      <c r="G67">
        <f t="shared" ref="G67:G80" si="8">(E67-F67)/10</f>
        <v>0.46553320905820322</v>
      </c>
      <c r="H67">
        <f t="shared" ref="H67:H80" si="9">G67/(C67*0.01)</f>
        <v>180.62356617885558</v>
      </c>
      <c r="K67" s="71">
        <f t="shared" ref="K67:K80" si="10">E67/1000</f>
        <v>3.4302090662843412E-2</v>
      </c>
      <c r="L67" s="71">
        <f t="shared" ref="L67:L80" si="11">F67/1000</f>
        <v>2.9646758572261379E-2</v>
      </c>
      <c r="N67" s="90">
        <f t="shared" ref="N67:N80" si="12">((K67*0.000007)*1000)*1000</f>
        <v>0.24011463463990387</v>
      </c>
      <c r="O67" s="90">
        <f t="shared" ref="O67:O80" si="13">((L67*0.000007)*1000)*1000</f>
        <v>0.20752731000582963</v>
      </c>
      <c r="P67" s="90">
        <f t="shared" ref="P67:P80" si="14">(N67-O67)/10</f>
        <v>3.2587324634074238E-3</v>
      </c>
      <c r="Q67" s="96">
        <f t="shared" ref="Q67:Q80" si="15">P67/(C67*0.01)</f>
        <v>1.2643649632519895</v>
      </c>
    </row>
    <row r="68" spans="1:17" x14ac:dyDescent="0.2">
      <c r="A68">
        <v>72</v>
      </c>
      <c r="B68" t="s">
        <v>111</v>
      </c>
      <c r="C68">
        <v>0.29122726744523836</v>
      </c>
      <c r="D68" t="s">
        <v>110</v>
      </c>
      <c r="E68">
        <v>67.989676302382293</v>
      </c>
      <c r="F68">
        <v>64.902502119879159</v>
      </c>
      <c r="G68">
        <f t="shared" si="8"/>
        <v>0.30871741825031335</v>
      </c>
      <c r="H68">
        <f t="shared" si="9"/>
        <v>106.0056707459111</v>
      </c>
      <c r="K68" s="71">
        <f t="shared" si="10"/>
        <v>6.7989676302382299E-2</v>
      </c>
      <c r="L68" s="71">
        <f t="shared" si="11"/>
        <v>6.4902502119879163E-2</v>
      </c>
      <c r="N68" s="90">
        <f t="shared" si="12"/>
        <v>0.4759277341166761</v>
      </c>
      <c r="O68" s="90">
        <f t="shared" si="13"/>
        <v>0.45431751483915417</v>
      </c>
      <c r="P68" s="90">
        <f t="shared" si="14"/>
        <v>2.1610219277521936E-3</v>
      </c>
      <c r="Q68" s="96">
        <f t="shared" si="15"/>
        <v>0.7420396952213778</v>
      </c>
    </row>
    <row r="69" spans="1:17" x14ac:dyDescent="0.2">
      <c r="A69">
        <v>73</v>
      </c>
      <c r="B69" t="s">
        <v>111</v>
      </c>
      <c r="C69">
        <v>0.72266464760908722</v>
      </c>
      <c r="D69" t="s">
        <v>110</v>
      </c>
      <c r="E69">
        <v>65.496292700733775</v>
      </c>
      <c r="F69">
        <v>57.30149318988817</v>
      </c>
      <c r="G69">
        <f t="shared" si="8"/>
        <v>0.81947995108456051</v>
      </c>
      <c r="H69">
        <f t="shared" si="9"/>
        <v>113.3969890177669</v>
      </c>
      <c r="K69" s="71">
        <f t="shared" si="10"/>
        <v>6.5496292700733774E-2</v>
      </c>
      <c r="L69" s="71">
        <f t="shared" si="11"/>
        <v>5.730149318988817E-2</v>
      </c>
      <c r="N69" s="90">
        <f t="shared" si="12"/>
        <v>0.45847404890513638</v>
      </c>
      <c r="O69" s="90">
        <f t="shared" si="13"/>
        <v>0.40111045232921716</v>
      </c>
      <c r="P69" s="90">
        <f t="shared" si="14"/>
        <v>5.7363596575919218E-3</v>
      </c>
      <c r="Q69" s="96">
        <f t="shared" si="15"/>
        <v>0.79377892312436804</v>
      </c>
    </row>
    <row r="70" spans="1:17" x14ac:dyDescent="0.2">
      <c r="A70">
        <v>75</v>
      </c>
      <c r="B70" t="s">
        <v>111</v>
      </c>
      <c r="C70">
        <v>0.3385080762303177</v>
      </c>
      <c r="D70" t="s">
        <v>110</v>
      </c>
      <c r="E70">
        <v>40.149882419227701</v>
      </c>
      <c r="F70">
        <v>33.815633446393555</v>
      </c>
      <c r="G70">
        <f t="shared" si="8"/>
        <v>0.63342489728341467</v>
      </c>
      <c r="H70">
        <f t="shared" si="9"/>
        <v>187.12253614074433</v>
      </c>
      <c r="K70" s="71">
        <f t="shared" si="10"/>
        <v>4.0149882419227699E-2</v>
      </c>
      <c r="L70" s="71">
        <f t="shared" si="11"/>
        <v>3.3815633446393552E-2</v>
      </c>
      <c r="N70" s="90">
        <f t="shared" si="12"/>
        <v>0.28104917693459391</v>
      </c>
      <c r="O70" s="90">
        <f t="shared" si="13"/>
        <v>0.23670943412475487</v>
      </c>
      <c r="P70" s="90">
        <f t="shared" si="14"/>
        <v>4.4339742809839048E-3</v>
      </c>
      <c r="Q70" s="96">
        <f t="shared" si="15"/>
        <v>1.3098577529852111</v>
      </c>
    </row>
    <row r="71" spans="1:17" x14ac:dyDescent="0.2">
      <c r="A71">
        <v>76</v>
      </c>
      <c r="B71" t="s">
        <v>111</v>
      </c>
      <c r="C71">
        <v>0.38578888501539704</v>
      </c>
      <c r="D71" t="s">
        <v>110</v>
      </c>
      <c r="E71">
        <v>31.396132796173926</v>
      </c>
      <c r="F71">
        <v>27.50841327044358</v>
      </c>
      <c r="G71">
        <f t="shared" si="8"/>
        <v>0.38877195257303471</v>
      </c>
      <c r="H71">
        <f t="shared" si="9"/>
        <v>100.77323833669251</v>
      </c>
      <c r="K71" s="71">
        <f t="shared" si="10"/>
        <v>3.1396132796173926E-2</v>
      </c>
      <c r="L71" s="71">
        <f t="shared" si="11"/>
        <v>2.750841327044358E-2</v>
      </c>
      <c r="N71" s="90">
        <f t="shared" si="12"/>
        <v>0.21977292957321748</v>
      </c>
      <c r="O71" s="90">
        <f t="shared" si="13"/>
        <v>0.19255889289310504</v>
      </c>
      <c r="P71" s="90">
        <f t="shared" si="14"/>
        <v>2.7214036680112434E-3</v>
      </c>
      <c r="Q71" s="96">
        <f t="shared" si="15"/>
        <v>0.70541266835684768</v>
      </c>
    </row>
    <row r="72" spans="1:17" x14ac:dyDescent="0.2">
      <c r="A72">
        <v>77</v>
      </c>
      <c r="B72" t="s">
        <v>111</v>
      </c>
      <c r="C72">
        <v>0.3109276044390214</v>
      </c>
      <c r="D72" t="s">
        <v>110</v>
      </c>
      <c r="E72">
        <v>38.625151439802337</v>
      </c>
      <c r="F72">
        <v>35.540685118448245</v>
      </c>
      <c r="G72">
        <f t="shared" si="8"/>
        <v>0.30844663213540924</v>
      </c>
      <c r="H72">
        <f t="shared" si="9"/>
        <v>99.202073965710326</v>
      </c>
      <c r="K72" s="71">
        <f t="shared" si="10"/>
        <v>3.8625151439802337E-2</v>
      </c>
      <c r="L72" s="71">
        <f t="shared" si="11"/>
        <v>3.5540685118448247E-2</v>
      </c>
      <c r="N72" s="90">
        <f t="shared" si="12"/>
        <v>0.27037606007861636</v>
      </c>
      <c r="O72" s="90">
        <f t="shared" si="13"/>
        <v>0.24878479582913776</v>
      </c>
      <c r="P72" s="90">
        <f t="shared" si="14"/>
        <v>2.1591264249478602E-3</v>
      </c>
      <c r="Q72" s="96">
        <f t="shared" si="15"/>
        <v>0.69441451775997087</v>
      </c>
    </row>
    <row r="73" spans="1:17" x14ac:dyDescent="0.2">
      <c r="A73">
        <v>78</v>
      </c>
      <c r="B73" t="s">
        <v>111</v>
      </c>
      <c r="C73">
        <v>0.28137709894834678</v>
      </c>
      <c r="D73" t="s">
        <v>110</v>
      </c>
      <c r="E73">
        <v>42.535637951740298</v>
      </c>
      <c r="F73">
        <v>38.613433409295659</v>
      </c>
      <c r="G73">
        <f t="shared" si="8"/>
        <v>0.39222045424446395</v>
      </c>
      <c r="H73">
        <f t="shared" si="9"/>
        <v>139.39316870861086</v>
      </c>
      <c r="K73" s="71">
        <f t="shared" si="10"/>
        <v>4.2535637951740299E-2</v>
      </c>
      <c r="L73" s="71">
        <f t="shared" si="11"/>
        <v>3.8613433409295662E-2</v>
      </c>
      <c r="N73" s="90">
        <f t="shared" si="12"/>
        <v>0.29774946566218208</v>
      </c>
      <c r="O73" s="90">
        <f t="shared" si="13"/>
        <v>0.27029403386506962</v>
      </c>
      <c r="P73" s="90">
        <f t="shared" si="14"/>
        <v>2.7455431797112463E-3</v>
      </c>
      <c r="Q73" s="96">
        <f t="shared" si="15"/>
        <v>0.97575218096027549</v>
      </c>
    </row>
    <row r="74" spans="1:17" x14ac:dyDescent="0.2">
      <c r="A74">
        <v>79</v>
      </c>
      <c r="B74" t="s">
        <v>111</v>
      </c>
      <c r="C74">
        <v>0.3877589187147753</v>
      </c>
      <c r="D74" t="s">
        <v>110</v>
      </c>
      <c r="E74">
        <v>56.473472904840243</v>
      </c>
      <c r="F74">
        <v>50.167685754411991</v>
      </c>
      <c r="G74">
        <f t="shared" si="8"/>
        <v>0.63057871504282514</v>
      </c>
      <c r="H74">
        <f t="shared" si="9"/>
        <v>162.62133109223498</v>
      </c>
      <c r="K74" s="71">
        <f t="shared" si="10"/>
        <v>5.6473472904840241E-2</v>
      </c>
      <c r="L74" s="71">
        <f t="shared" si="11"/>
        <v>5.0167685754411988E-2</v>
      </c>
      <c r="N74" s="90">
        <f t="shared" si="12"/>
        <v>0.39531431033388165</v>
      </c>
      <c r="O74" s="90">
        <f t="shared" si="13"/>
        <v>0.35117380028088391</v>
      </c>
      <c r="P74" s="90">
        <f t="shared" si="14"/>
        <v>4.4140510052997741E-3</v>
      </c>
      <c r="Q74" s="96">
        <f t="shared" si="15"/>
        <v>1.1383493176456445</v>
      </c>
    </row>
    <row r="75" spans="1:17" x14ac:dyDescent="0.2">
      <c r="A75">
        <v>80</v>
      </c>
      <c r="B75" t="s">
        <v>111</v>
      </c>
      <c r="C75">
        <v>0.3306279414328045</v>
      </c>
      <c r="D75" t="s">
        <v>110</v>
      </c>
      <c r="E75">
        <v>41.064721006882898</v>
      </c>
      <c r="F75">
        <v>39.655652127828702</v>
      </c>
      <c r="G75">
        <f t="shared" si="8"/>
        <v>0.14090688790541961</v>
      </c>
      <c r="H75">
        <f t="shared" si="9"/>
        <v>42.61796123303661</v>
      </c>
      <c r="K75" s="71">
        <f t="shared" si="10"/>
        <v>4.1064721006882896E-2</v>
      </c>
      <c r="L75" s="71">
        <f t="shared" si="11"/>
        <v>3.9655652127828706E-2</v>
      </c>
      <c r="N75" s="90">
        <f t="shared" si="12"/>
        <v>0.28745304704818025</v>
      </c>
      <c r="O75" s="90">
        <f t="shared" si="13"/>
        <v>0.27758956489480091</v>
      </c>
      <c r="P75" s="90">
        <f t="shared" si="14"/>
        <v>9.8634821533793429E-4</v>
      </c>
      <c r="Q75" s="96">
        <f t="shared" si="15"/>
        <v>0.29832572863125539</v>
      </c>
    </row>
    <row r="76" spans="1:17" x14ac:dyDescent="0.2">
      <c r="A76">
        <v>81</v>
      </c>
      <c r="B76" t="s">
        <v>111</v>
      </c>
      <c r="C76">
        <v>0.25970672825518548</v>
      </c>
      <c r="D76" t="s">
        <v>110</v>
      </c>
      <c r="E76">
        <v>32.56210354514625</v>
      </c>
      <c r="F76">
        <v>28.40687768297207</v>
      </c>
      <c r="G76">
        <f t="shared" si="8"/>
        <v>0.41552258621741806</v>
      </c>
      <c r="H76">
        <f t="shared" si="9"/>
        <v>159.99685068194663</v>
      </c>
      <c r="K76" s="71">
        <f t="shared" si="10"/>
        <v>3.256210354514625E-2</v>
      </c>
      <c r="L76" s="71">
        <f t="shared" si="11"/>
        <v>2.8406877682972068E-2</v>
      </c>
      <c r="N76" s="90">
        <f t="shared" si="12"/>
        <v>0.22793472481602375</v>
      </c>
      <c r="O76" s="90">
        <f t="shared" si="13"/>
        <v>0.19884814378080445</v>
      </c>
      <c r="P76" s="90">
        <f t="shared" si="14"/>
        <v>2.9086581035219299E-3</v>
      </c>
      <c r="Q76" s="96">
        <f t="shared" si="15"/>
        <v>1.1199779547736277</v>
      </c>
    </row>
    <row r="77" spans="1:17" x14ac:dyDescent="0.2">
      <c r="A77">
        <v>82</v>
      </c>
      <c r="B77" t="s">
        <v>111</v>
      </c>
      <c r="C77">
        <v>0.29319730114461662</v>
      </c>
      <c r="D77" t="s">
        <v>110</v>
      </c>
      <c r="E77">
        <v>26.678435765716674</v>
      </c>
      <c r="F77">
        <v>24.525511420849007</v>
      </c>
      <c r="G77">
        <f t="shared" si="8"/>
        <v>0.21529243448676674</v>
      </c>
      <c r="H77">
        <f t="shared" si="9"/>
        <v>73.429200625750624</v>
      </c>
      <c r="K77" s="71">
        <f t="shared" si="10"/>
        <v>2.6678435765716674E-2</v>
      </c>
      <c r="L77" s="71">
        <f t="shared" si="11"/>
        <v>2.4525511420849008E-2</v>
      </c>
      <c r="N77" s="90">
        <f t="shared" si="12"/>
        <v>0.18674905036001671</v>
      </c>
      <c r="O77" s="90">
        <f t="shared" si="13"/>
        <v>0.17167857994594304</v>
      </c>
      <c r="P77" s="90">
        <f t="shared" si="14"/>
        <v>1.5070470414073668E-3</v>
      </c>
      <c r="Q77" s="96">
        <f t="shared" si="15"/>
        <v>0.51400440438025419</v>
      </c>
    </row>
    <row r="78" spans="1:17" x14ac:dyDescent="0.2">
      <c r="A78">
        <v>83</v>
      </c>
      <c r="B78" t="s">
        <v>111</v>
      </c>
      <c r="C78">
        <v>0.34441817732845259</v>
      </c>
      <c r="D78" t="s">
        <v>110</v>
      </c>
      <c r="E78">
        <v>35.234867262021275</v>
      </c>
      <c r="F78">
        <v>42.530738247919864</v>
      </c>
      <c r="G78">
        <f t="shared" si="8"/>
        <v>-0.72958709858985882</v>
      </c>
      <c r="H78">
        <f t="shared" si="9"/>
        <v>-211.83176342463827</v>
      </c>
      <c r="K78" s="71">
        <f t="shared" si="10"/>
        <v>3.5234867262021276E-2</v>
      </c>
      <c r="L78" s="71">
        <f t="shared" si="11"/>
        <v>4.2530738247919864E-2</v>
      </c>
      <c r="N78" s="90">
        <f t="shared" si="12"/>
        <v>0.24664407083414894</v>
      </c>
      <c r="O78" s="90">
        <f t="shared" si="13"/>
        <v>0.29771516773543905</v>
      </c>
      <c r="P78" s="90">
        <f t="shared" si="14"/>
        <v>-5.1071096901290107E-3</v>
      </c>
      <c r="Q78" s="96">
        <f t="shared" si="15"/>
        <v>-1.4828223439724675</v>
      </c>
    </row>
    <row r="79" spans="1:17" x14ac:dyDescent="0.2">
      <c r="A79">
        <v>84</v>
      </c>
      <c r="B79" t="s">
        <v>111</v>
      </c>
      <c r="C79">
        <v>0.33653804253093939</v>
      </c>
      <c r="D79" t="s">
        <v>110</v>
      </c>
      <c r="E79">
        <v>38.409895301530533</v>
      </c>
      <c r="F79">
        <v>35.199268641687425</v>
      </c>
      <c r="G79">
        <f t="shared" si="8"/>
        <v>0.32106266598431077</v>
      </c>
      <c r="H79">
        <f t="shared" si="9"/>
        <v>95.401596672326903</v>
      </c>
      <c r="K79" s="71">
        <f t="shared" si="10"/>
        <v>3.8409895301530536E-2</v>
      </c>
      <c r="L79" s="71">
        <f t="shared" si="11"/>
        <v>3.5199268641687424E-2</v>
      </c>
      <c r="N79" s="90">
        <f t="shared" si="12"/>
        <v>0.26886926711071374</v>
      </c>
      <c r="O79" s="90">
        <f t="shared" si="13"/>
        <v>0.24639488049181199</v>
      </c>
      <c r="P79" s="90">
        <f t="shared" si="14"/>
        <v>2.2474386618901747E-3</v>
      </c>
      <c r="Q79" s="96">
        <f t="shared" si="15"/>
        <v>0.66781117670628809</v>
      </c>
    </row>
    <row r="80" spans="1:17" x14ac:dyDescent="0.2">
      <c r="A80">
        <v>85</v>
      </c>
      <c r="B80" t="s">
        <v>111</v>
      </c>
      <c r="C80">
        <v>0.31683770553715634</v>
      </c>
      <c r="D80" t="s">
        <v>110</v>
      </c>
      <c r="E80">
        <v>34.284152651320767</v>
      </c>
      <c r="F80">
        <v>29.449096401505109</v>
      </c>
      <c r="G80">
        <f t="shared" si="8"/>
        <v>0.4835056249815658</v>
      </c>
      <c r="H80">
        <f t="shared" si="9"/>
        <v>152.60356218078465</v>
      </c>
      <c r="K80" s="71">
        <f t="shared" si="10"/>
        <v>3.4284152651320766E-2</v>
      </c>
      <c r="L80" s="71">
        <f t="shared" si="11"/>
        <v>2.9449096401505108E-2</v>
      </c>
      <c r="N80" s="90">
        <f t="shared" si="12"/>
        <v>0.23998906855924537</v>
      </c>
      <c r="O80" s="90">
        <f t="shared" si="13"/>
        <v>0.20614367481053575</v>
      </c>
      <c r="P80" s="90">
        <f t="shared" si="14"/>
        <v>3.3845393748709622E-3</v>
      </c>
      <c r="Q80" s="96">
        <f t="shared" si="15"/>
        <v>1.0682249352654931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1"/>
  <sheetViews>
    <sheetView topLeftCell="A34" workbookViewId="0">
      <selection activeCell="A93" sqref="A93"/>
    </sheetView>
  </sheetViews>
  <sheetFormatPr baseColWidth="10" defaultRowHeight="16" x14ac:dyDescent="0.2"/>
  <sheetData>
    <row r="1" spans="1:13" x14ac:dyDescent="0.2">
      <c r="A1" s="7" t="s">
        <v>112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</row>
    <row r="2" spans="1:13" x14ac:dyDescent="0.2">
      <c r="A2" s="8" t="s">
        <v>87</v>
      </c>
      <c r="B2" s="9">
        <v>1.274</v>
      </c>
      <c r="C2" s="13">
        <v>1.1850000000000001</v>
      </c>
      <c r="D2" s="16">
        <v>1.0449999999999999</v>
      </c>
      <c r="E2" s="16">
        <v>1.022</v>
      </c>
      <c r="F2" s="13">
        <v>1.07</v>
      </c>
      <c r="G2" s="13">
        <v>1.0860000000000001</v>
      </c>
      <c r="H2" s="16">
        <v>1.0329999999999999</v>
      </c>
      <c r="I2" s="13">
        <v>1.0760000000000001</v>
      </c>
      <c r="J2" s="9">
        <v>1.2769999999999999</v>
      </c>
      <c r="K2" s="9">
        <v>1.2729999999999999</v>
      </c>
      <c r="L2" s="10">
        <v>1.5649999999999999</v>
      </c>
      <c r="M2" s="11">
        <v>1.6080000000000001</v>
      </c>
    </row>
    <row r="3" spans="1:13" x14ac:dyDescent="0.2">
      <c r="A3" s="8" t="s">
        <v>88</v>
      </c>
      <c r="B3" s="13">
        <v>1.1299999999999999</v>
      </c>
      <c r="C3" s="13">
        <v>1.0820000000000001</v>
      </c>
      <c r="D3" s="9">
        <v>1.327</v>
      </c>
      <c r="E3" s="9">
        <v>1.4</v>
      </c>
      <c r="F3" s="9">
        <v>1.367</v>
      </c>
      <c r="G3" s="9">
        <v>1.3580000000000001</v>
      </c>
      <c r="H3" s="12">
        <v>2.3639999999999999</v>
      </c>
      <c r="I3" s="12">
        <v>2.3879999999999999</v>
      </c>
      <c r="J3" s="9">
        <v>1.3380000000000001</v>
      </c>
      <c r="K3" s="9">
        <v>1.27</v>
      </c>
      <c r="L3" s="17">
        <v>0.89800000000000002</v>
      </c>
      <c r="M3" s="17">
        <v>0.82599999999999996</v>
      </c>
    </row>
    <row r="4" spans="1:13" x14ac:dyDescent="0.2">
      <c r="A4" s="8" t="s">
        <v>89</v>
      </c>
      <c r="B4" s="16">
        <v>1.042</v>
      </c>
      <c r="C4" s="13">
        <v>1.22</v>
      </c>
      <c r="D4" s="11">
        <v>1.6319999999999999</v>
      </c>
      <c r="E4" s="15">
        <v>1.7749999999999999</v>
      </c>
      <c r="F4" s="13">
        <v>1.121</v>
      </c>
      <c r="G4" s="13">
        <v>1.161</v>
      </c>
      <c r="H4" s="9">
        <v>1.256</v>
      </c>
      <c r="I4" s="9">
        <v>1.3260000000000001</v>
      </c>
      <c r="J4" s="16">
        <v>0.95799999999999996</v>
      </c>
      <c r="K4" s="16">
        <v>0.97099999999999997</v>
      </c>
      <c r="L4" s="18">
        <v>0.59499999999999997</v>
      </c>
      <c r="M4" s="19">
        <v>0.47599999999999998</v>
      </c>
    </row>
    <row r="5" spans="1:13" x14ac:dyDescent="0.2">
      <c r="A5" s="8" t="s">
        <v>90</v>
      </c>
      <c r="B5" s="13">
        <v>1.123</v>
      </c>
      <c r="C5" s="16">
        <v>1.04</v>
      </c>
      <c r="D5" s="13">
        <v>1.18</v>
      </c>
      <c r="E5" s="13">
        <v>1.1919999999999999</v>
      </c>
      <c r="F5" s="16">
        <v>0.99299999999999999</v>
      </c>
      <c r="G5" s="16">
        <v>0.98199999999999998</v>
      </c>
      <c r="H5" s="9">
        <v>1.351</v>
      </c>
      <c r="I5" s="10">
        <v>1.5</v>
      </c>
      <c r="J5" s="9">
        <v>1.3160000000000001</v>
      </c>
      <c r="K5" s="10">
        <v>1.5129999999999999</v>
      </c>
      <c r="L5" s="27">
        <v>0.29199999999999998</v>
      </c>
      <c r="M5" s="27">
        <v>0.27900000000000003</v>
      </c>
    </row>
    <row r="6" spans="1:13" x14ac:dyDescent="0.2">
      <c r="A6" s="8" t="s">
        <v>91</v>
      </c>
      <c r="B6" s="13">
        <v>1.2130000000000001</v>
      </c>
      <c r="C6" s="13">
        <v>1.1379999999999999</v>
      </c>
      <c r="D6" s="16">
        <v>0.91600000000000004</v>
      </c>
      <c r="E6" s="16">
        <v>0.94299999999999995</v>
      </c>
      <c r="F6" s="13">
        <v>1.137</v>
      </c>
      <c r="G6" s="13">
        <v>1.0940000000000001</v>
      </c>
      <c r="H6" s="16">
        <v>1</v>
      </c>
      <c r="I6" s="16">
        <v>1.018</v>
      </c>
      <c r="J6" s="9">
        <v>1.367</v>
      </c>
      <c r="K6" s="9">
        <v>1.363</v>
      </c>
      <c r="L6" s="20">
        <v>0.23300000000000001</v>
      </c>
      <c r="M6" s="20">
        <v>0.19</v>
      </c>
    </row>
    <row r="7" spans="1:13" x14ac:dyDescent="0.2">
      <c r="A7" s="8" t="s">
        <v>92</v>
      </c>
      <c r="B7" s="13">
        <v>1.131</v>
      </c>
      <c r="C7" s="13">
        <v>1.113</v>
      </c>
      <c r="D7" s="10">
        <v>1.5109999999999999</v>
      </c>
      <c r="E7" s="9">
        <v>1.369</v>
      </c>
      <c r="F7" s="16">
        <v>1.032</v>
      </c>
      <c r="G7" s="16">
        <v>1.004</v>
      </c>
      <c r="H7" s="13">
        <v>1.075</v>
      </c>
      <c r="I7" s="13">
        <v>1.137</v>
      </c>
      <c r="J7" s="17">
        <v>0.82599999999999996</v>
      </c>
      <c r="K7" s="17">
        <v>0.76</v>
      </c>
      <c r="L7" s="20">
        <v>0.109</v>
      </c>
      <c r="M7" s="20">
        <v>9.9000000000000005E-2</v>
      </c>
    </row>
    <row r="8" spans="1:13" x14ac:dyDescent="0.2">
      <c r="A8" s="8" t="s">
        <v>93</v>
      </c>
      <c r="B8" s="17">
        <v>0.86499999999999999</v>
      </c>
      <c r="C8" s="16">
        <v>0.92400000000000004</v>
      </c>
      <c r="D8" s="10">
        <v>1.5149999999999999</v>
      </c>
      <c r="E8" s="9">
        <v>1.339</v>
      </c>
      <c r="F8" s="10">
        <v>1.4079999999999999</v>
      </c>
      <c r="G8" s="10">
        <v>1.4430000000000001</v>
      </c>
      <c r="H8" s="9">
        <v>1.377</v>
      </c>
      <c r="I8" s="9">
        <v>1.349</v>
      </c>
      <c r="J8" s="19">
        <v>0.54200000000000004</v>
      </c>
      <c r="K8" s="16">
        <v>0.92</v>
      </c>
      <c r="L8" s="20">
        <v>0.19700000000000001</v>
      </c>
      <c r="M8" s="20">
        <v>7.4999999999999997E-2</v>
      </c>
    </row>
    <row r="9" spans="1:13" x14ac:dyDescent="0.2">
      <c r="A9" s="8" t="s">
        <v>94</v>
      </c>
      <c r="B9" s="16">
        <v>1.0469999999999999</v>
      </c>
      <c r="C9" s="13">
        <v>1.2330000000000001</v>
      </c>
      <c r="D9" s="13">
        <v>1.1919999999999999</v>
      </c>
      <c r="E9" s="16">
        <v>1.0569999999999999</v>
      </c>
      <c r="F9" s="9">
        <v>1.3620000000000001</v>
      </c>
      <c r="G9" s="9">
        <v>1.2749999999999999</v>
      </c>
      <c r="H9" s="16">
        <v>0.95799999999999996</v>
      </c>
      <c r="I9" s="17">
        <v>0.85199999999999998</v>
      </c>
      <c r="J9" s="19">
        <v>0.54300000000000004</v>
      </c>
      <c r="K9" s="19">
        <v>0.54300000000000004</v>
      </c>
      <c r="L9" s="20">
        <v>7.4999999999999997E-2</v>
      </c>
      <c r="M9" s="20">
        <v>7.4999999999999997E-2</v>
      </c>
    </row>
    <row r="11" spans="1:13" ht="32" x14ac:dyDescent="0.2">
      <c r="A11" s="31" t="s">
        <v>113</v>
      </c>
      <c r="B11" s="8">
        <v>1</v>
      </c>
      <c r="C11" s="8">
        <v>2</v>
      </c>
      <c r="D11" s="8">
        <v>3</v>
      </c>
      <c r="E11" s="8">
        <v>4</v>
      </c>
      <c r="F11" s="8">
        <v>5</v>
      </c>
      <c r="G11" s="8">
        <v>6</v>
      </c>
      <c r="H11" s="8">
        <v>7</v>
      </c>
      <c r="I11" s="8">
        <v>8</v>
      </c>
      <c r="J11" s="8">
        <v>9</v>
      </c>
      <c r="K11" s="8">
        <v>10</v>
      </c>
      <c r="L11" s="8">
        <v>11</v>
      </c>
      <c r="M11" s="8">
        <v>12</v>
      </c>
    </row>
    <row r="12" spans="1:13" x14ac:dyDescent="0.2">
      <c r="A12" s="8" t="s">
        <v>87</v>
      </c>
      <c r="B12" s="13">
        <v>1.1819999999999999</v>
      </c>
      <c r="C12" s="16">
        <v>1.014</v>
      </c>
      <c r="D12" s="17">
        <v>0.89100000000000001</v>
      </c>
      <c r="E12" s="17">
        <v>0.90100000000000002</v>
      </c>
      <c r="F12" s="16">
        <v>0.96699999999999997</v>
      </c>
      <c r="G12" s="16">
        <v>0.97799999999999998</v>
      </c>
      <c r="H12" s="16">
        <v>0.96099999999999997</v>
      </c>
      <c r="I12" s="16">
        <v>1.0209999999999999</v>
      </c>
      <c r="J12" s="16">
        <v>0.96399999999999997</v>
      </c>
      <c r="K12" s="16">
        <v>1.06</v>
      </c>
      <c r="L12" s="10">
        <v>1.5620000000000001</v>
      </c>
      <c r="M12" s="11">
        <v>1.6060000000000001</v>
      </c>
    </row>
    <row r="13" spans="1:13" x14ac:dyDescent="0.2">
      <c r="A13" s="8" t="s">
        <v>88</v>
      </c>
      <c r="B13" s="16">
        <v>1.018</v>
      </c>
      <c r="C13" s="16">
        <v>1.014</v>
      </c>
      <c r="D13" s="16">
        <v>1.0649999999999999</v>
      </c>
      <c r="E13" s="13">
        <v>1.0940000000000001</v>
      </c>
      <c r="F13" s="13">
        <v>1.2190000000000001</v>
      </c>
      <c r="G13" s="13">
        <v>1.2030000000000001</v>
      </c>
      <c r="H13" s="12">
        <v>2.343</v>
      </c>
      <c r="I13" s="21">
        <v>2.2240000000000002</v>
      </c>
      <c r="J13" s="13">
        <v>1.145</v>
      </c>
      <c r="K13" s="13">
        <v>1.089</v>
      </c>
      <c r="L13" s="17">
        <v>0.89600000000000002</v>
      </c>
      <c r="M13" s="17">
        <v>0.82499999999999996</v>
      </c>
    </row>
    <row r="14" spans="1:13" x14ac:dyDescent="0.2">
      <c r="A14" s="8" t="s">
        <v>89</v>
      </c>
      <c r="B14" s="17">
        <v>0.86199999999999999</v>
      </c>
      <c r="C14" s="16">
        <v>0.95499999999999996</v>
      </c>
      <c r="D14" s="10">
        <v>1.5</v>
      </c>
      <c r="E14" s="10">
        <v>1.5620000000000001</v>
      </c>
      <c r="F14" s="16">
        <v>0.97599999999999998</v>
      </c>
      <c r="G14" s="16">
        <v>1.028</v>
      </c>
      <c r="H14" s="13">
        <v>1.224</v>
      </c>
      <c r="I14" s="9">
        <v>1.2609999999999999</v>
      </c>
      <c r="J14" s="17">
        <v>0.83599999999999997</v>
      </c>
      <c r="K14" s="16">
        <v>0.91</v>
      </c>
      <c r="L14" s="18">
        <v>0.59299999999999997</v>
      </c>
      <c r="M14" s="19">
        <v>0.47599999999999998</v>
      </c>
    </row>
    <row r="15" spans="1:13" x14ac:dyDescent="0.2">
      <c r="A15" s="8" t="s">
        <v>90</v>
      </c>
      <c r="B15" s="16">
        <v>1.014</v>
      </c>
      <c r="C15" s="16">
        <v>0.92</v>
      </c>
      <c r="D15" s="13">
        <v>1.079</v>
      </c>
      <c r="E15" s="16">
        <v>1.056</v>
      </c>
      <c r="F15" s="16">
        <v>0.93400000000000005</v>
      </c>
      <c r="G15" s="16">
        <v>0.94099999999999995</v>
      </c>
      <c r="H15" s="13">
        <v>1.159</v>
      </c>
      <c r="I15" s="9">
        <v>1.3029999999999999</v>
      </c>
      <c r="J15" s="9">
        <v>1.2769999999999999</v>
      </c>
      <c r="K15" s="9">
        <v>1.401</v>
      </c>
      <c r="L15" s="27">
        <v>0.29199999999999998</v>
      </c>
      <c r="M15" s="27">
        <v>0.27800000000000002</v>
      </c>
    </row>
    <row r="16" spans="1:13" x14ac:dyDescent="0.2">
      <c r="A16" s="8" t="s">
        <v>91</v>
      </c>
      <c r="B16" s="13">
        <v>1.1919999999999999</v>
      </c>
      <c r="C16" s="16">
        <v>1.0649999999999999</v>
      </c>
      <c r="D16" s="17">
        <v>0.83599999999999997</v>
      </c>
      <c r="E16" s="17">
        <v>0.875</v>
      </c>
      <c r="F16" s="16">
        <v>1.0229999999999999</v>
      </c>
      <c r="G16" s="16">
        <v>0.95299999999999996</v>
      </c>
      <c r="H16" s="16">
        <v>0.90700000000000003</v>
      </c>
      <c r="I16" s="16">
        <v>0.91600000000000004</v>
      </c>
      <c r="J16" s="9">
        <v>1.252</v>
      </c>
      <c r="K16" s="9">
        <v>1.2769999999999999</v>
      </c>
      <c r="L16" s="20">
        <v>0.23100000000000001</v>
      </c>
      <c r="M16" s="20">
        <v>0.19</v>
      </c>
    </row>
    <row r="17" spans="1:13" x14ac:dyDescent="0.2">
      <c r="A17" s="8" t="s">
        <v>92</v>
      </c>
      <c r="B17" s="13">
        <v>1.0820000000000001</v>
      </c>
      <c r="C17" s="13">
        <v>1.1579999999999999</v>
      </c>
      <c r="D17" s="10">
        <v>1.4079999999999999</v>
      </c>
      <c r="E17" s="9">
        <v>1.27</v>
      </c>
      <c r="F17" s="16">
        <v>0.91900000000000004</v>
      </c>
      <c r="G17" s="17">
        <v>0.88600000000000001</v>
      </c>
      <c r="H17" s="16">
        <v>0.94699999999999995</v>
      </c>
      <c r="I17" s="16">
        <v>1.0489999999999999</v>
      </c>
      <c r="J17" s="18">
        <v>0.71799999999999997</v>
      </c>
      <c r="K17" s="18">
        <v>0.71699999999999997</v>
      </c>
      <c r="L17" s="20">
        <v>0.108</v>
      </c>
      <c r="M17" s="20">
        <v>9.8000000000000004E-2</v>
      </c>
    </row>
    <row r="18" spans="1:13" x14ac:dyDescent="0.2">
      <c r="A18" s="8" t="s">
        <v>93</v>
      </c>
      <c r="B18" s="17">
        <v>0.79400000000000004</v>
      </c>
      <c r="C18" s="17">
        <v>0.83499999999999996</v>
      </c>
      <c r="D18" s="9">
        <v>1.3540000000000001</v>
      </c>
      <c r="E18" s="13">
        <v>1.169</v>
      </c>
      <c r="F18" s="9">
        <v>1.2729999999999999</v>
      </c>
      <c r="G18" s="9">
        <v>1.288</v>
      </c>
      <c r="H18" s="9">
        <v>1.3680000000000001</v>
      </c>
      <c r="I18" s="9">
        <v>1.2669999999999999</v>
      </c>
      <c r="J18" s="19">
        <v>0.54100000000000004</v>
      </c>
      <c r="K18" s="17">
        <v>0.82499999999999996</v>
      </c>
      <c r="L18" s="20">
        <v>0.19600000000000001</v>
      </c>
      <c r="M18" s="20">
        <v>7.4999999999999997E-2</v>
      </c>
    </row>
    <row r="19" spans="1:13" x14ac:dyDescent="0.2">
      <c r="A19" s="8" t="s">
        <v>94</v>
      </c>
      <c r="B19" s="17">
        <v>0.874</v>
      </c>
      <c r="C19" s="13">
        <v>1.0920000000000001</v>
      </c>
      <c r="D19" s="16">
        <v>1.0569999999999999</v>
      </c>
      <c r="E19" s="16">
        <v>0.94699999999999995</v>
      </c>
      <c r="F19" s="13">
        <v>1.079</v>
      </c>
      <c r="G19" s="16">
        <v>1.038</v>
      </c>
      <c r="H19" s="17">
        <v>0.84799999999999998</v>
      </c>
      <c r="I19" s="17">
        <v>0.76900000000000002</v>
      </c>
      <c r="J19" s="19">
        <v>0.54</v>
      </c>
      <c r="K19" s="19">
        <v>0.54</v>
      </c>
      <c r="L19" s="20">
        <v>7.5999999999999998E-2</v>
      </c>
      <c r="M19" s="20">
        <v>7.4999999999999997E-2</v>
      </c>
    </row>
    <row r="21" spans="1:13" x14ac:dyDescent="0.2">
      <c r="A21" s="32" t="s">
        <v>99</v>
      </c>
      <c r="B21" s="33">
        <v>1</v>
      </c>
      <c r="C21" s="33">
        <v>2</v>
      </c>
      <c r="D21" s="33">
        <v>3</v>
      </c>
      <c r="E21" s="33">
        <v>4</v>
      </c>
      <c r="F21" s="33">
        <v>5</v>
      </c>
      <c r="G21" s="33">
        <v>6</v>
      </c>
      <c r="H21" s="33">
        <v>7</v>
      </c>
      <c r="I21" s="33">
        <v>8</v>
      </c>
      <c r="J21" s="33">
        <v>9</v>
      </c>
      <c r="K21" s="33">
        <v>10</v>
      </c>
      <c r="L21" s="33">
        <v>11</v>
      </c>
      <c r="M21" s="33">
        <v>12</v>
      </c>
    </row>
    <row r="22" spans="1:13" x14ac:dyDescent="0.2">
      <c r="A22" s="33" t="s">
        <v>87</v>
      </c>
      <c r="B22" s="34">
        <v>1</v>
      </c>
      <c r="C22" s="35">
        <f>(AVERAGE(B2:C2)-$M$29)/$M$28</f>
        <v>37.55488700395636</v>
      </c>
      <c r="D22" s="34">
        <v>46</v>
      </c>
      <c r="E22" s="35">
        <f>(AVERAGE(D2:E2)-$M$29)/$M$28</f>
        <v>30.915370359269474</v>
      </c>
      <c r="F22" s="34">
        <v>9</v>
      </c>
      <c r="G22" s="35">
        <f>(AVERAGE(F2:G2)-$M$29)/$M$28</f>
        <v>32.422811638292771</v>
      </c>
      <c r="H22" s="34">
        <v>54</v>
      </c>
      <c r="I22" s="35">
        <f>(AVERAGE(H2:I2)-$M$29)/$M$28</f>
        <v>31.62674714262878</v>
      </c>
      <c r="J22" s="34">
        <v>17</v>
      </c>
      <c r="K22" s="35">
        <f>(AVERAGE(J2:K2)-$M$29)/$M$28</f>
        <v>39.096203367901531</v>
      </c>
      <c r="L22" s="34">
        <v>50</v>
      </c>
      <c r="M22" s="35">
        <f>AVERAGE(L2:M2)</f>
        <v>1.5865</v>
      </c>
    </row>
    <row r="23" spans="1:13" x14ac:dyDescent="0.2">
      <c r="A23" s="33" t="s">
        <v>114</v>
      </c>
      <c r="B23" s="34">
        <v>2</v>
      </c>
      <c r="C23" s="35">
        <f t="shared" ref="C23:E29" si="0">(AVERAGE(B3:C3)-$M$29)/$M$28</f>
        <v>33.371314016105181</v>
      </c>
      <c r="D23" s="34">
        <v>47</v>
      </c>
      <c r="E23" s="35">
        <f t="shared" si="0"/>
        <v>42.094148383487187</v>
      </c>
      <c r="F23" s="34">
        <v>10</v>
      </c>
      <c r="G23" s="35">
        <f t="shared" ref="G23" si="1">(AVERAGE(F3:G3)-$M$29)/$M$28</f>
        <v>42.06027329856532</v>
      </c>
      <c r="H23" s="34">
        <v>55</v>
      </c>
      <c r="I23" s="35">
        <f t="shared" ref="I23" si="2">(AVERAGE(H3:I3)-$M$29)/$M$28</f>
        <v>76.392671866882466</v>
      </c>
      <c r="J23" s="34">
        <v>18</v>
      </c>
      <c r="K23" s="35">
        <f t="shared" ref="K23" si="3">(AVERAGE(J3:K3)-$M$29)/$M$28</f>
        <v>40.078580830635815</v>
      </c>
      <c r="L23" s="34">
        <f>0.5*L22</f>
        <v>25</v>
      </c>
      <c r="M23" s="35">
        <f t="shared" ref="M23:M27" si="4">AVERAGE(L3:M3)</f>
        <v>0.86199999999999999</v>
      </c>
    </row>
    <row r="24" spans="1:13" x14ac:dyDescent="0.2">
      <c r="A24" s="33" t="s">
        <v>89</v>
      </c>
      <c r="B24" s="34">
        <v>3</v>
      </c>
      <c r="C24" s="35">
        <f t="shared" si="0"/>
        <v>34.218191139151976</v>
      </c>
      <c r="D24" s="34">
        <v>48</v>
      </c>
      <c r="E24" s="35">
        <f t="shared" si="0"/>
        <v>53.611677256923635</v>
      </c>
      <c r="F24" s="34">
        <v>11</v>
      </c>
      <c r="G24" s="35">
        <f t="shared" ref="G24" si="5">(AVERAGE(F4:G4)-$M$29)/$M$28</f>
        <v>34.556941988370696</v>
      </c>
      <c r="H24" s="34">
        <v>56</v>
      </c>
      <c r="I24" s="35">
        <f t="shared" ref="I24" si="6">(AVERAGE(H4:I4)-$M$29)/$M$28</f>
        <v>39.63820472665148</v>
      </c>
      <c r="J24" s="34">
        <v>19</v>
      </c>
      <c r="K24" s="35">
        <f t="shared" ref="K24" si="7">(AVERAGE(J4:K4)-$M$29)/$M$28</f>
        <v>28.577989499660308</v>
      </c>
      <c r="L24" s="34">
        <f t="shared" ref="L24:L26" si="8">0.5*L23</f>
        <v>12.5</v>
      </c>
      <c r="M24" s="35">
        <f t="shared" si="4"/>
        <v>0.53549999999999998</v>
      </c>
    </row>
    <row r="25" spans="1:13" x14ac:dyDescent="0.2">
      <c r="A25" s="33" t="s">
        <v>90</v>
      </c>
      <c r="B25" s="34">
        <v>4</v>
      </c>
      <c r="C25" s="35">
        <f t="shared" si="0"/>
        <v>32.541374435519323</v>
      </c>
      <c r="D25" s="34">
        <v>49</v>
      </c>
      <c r="E25" s="35">
        <f t="shared" si="0"/>
        <v>36.08132080985493</v>
      </c>
      <c r="F25" s="34">
        <v>12</v>
      </c>
      <c r="G25" s="35">
        <f t="shared" ref="G25" si="9">(AVERAGE(F5:G5)-$M$29)/$M$28</f>
        <v>29.357116452863366</v>
      </c>
      <c r="H25" s="34">
        <v>57</v>
      </c>
      <c r="I25" s="35">
        <f t="shared" ref="I25" si="10">(AVERAGE(H5:I5)-$M$29)/$M$28</f>
        <v>44.194403648643245</v>
      </c>
      <c r="J25" s="34">
        <v>62</v>
      </c>
      <c r="K25" s="35">
        <f t="shared" ref="K25" si="11">(AVERAGE(J5:K5)-$M$29)/$M$28</f>
        <v>43.821777714502652</v>
      </c>
      <c r="L25" s="34">
        <f t="shared" si="8"/>
        <v>6.25</v>
      </c>
      <c r="M25" s="35">
        <f t="shared" si="4"/>
        <v>0.28549999999999998</v>
      </c>
    </row>
    <row r="26" spans="1:13" x14ac:dyDescent="0.2">
      <c r="A26" s="33" t="s">
        <v>91</v>
      </c>
      <c r="B26" s="34">
        <v>5</v>
      </c>
      <c r="C26" s="35">
        <f t="shared" si="0"/>
        <v>35.72563241817528</v>
      </c>
      <c r="D26" s="34">
        <v>50</v>
      </c>
      <c r="E26" s="35">
        <f t="shared" si="0"/>
        <v>27.392361527394794</v>
      </c>
      <c r="F26" s="34">
        <v>13</v>
      </c>
      <c r="G26" s="35">
        <f t="shared" ref="G26" si="12">(AVERAGE(F6:G6)-$M$29)/$M$28</f>
        <v>33.693127322862964</v>
      </c>
      <c r="H26" s="34">
        <v>58</v>
      </c>
      <c r="I26" s="35">
        <f t="shared" ref="I26" si="13">(AVERAGE(H6:I6)-$M$29)/$M$28</f>
        <v>30.085430778683605</v>
      </c>
      <c r="J26" s="34">
        <v>63</v>
      </c>
      <c r="K26" s="35">
        <f t="shared" ref="K26" si="14">(AVERAGE(J6:K6)-$M$29)/$M$28</f>
        <v>42.144961010869999</v>
      </c>
      <c r="L26" s="34">
        <f t="shared" si="8"/>
        <v>3.125</v>
      </c>
      <c r="M26" s="35">
        <f t="shared" si="4"/>
        <v>0.21150000000000002</v>
      </c>
    </row>
    <row r="27" spans="1:13" x14ac:dyDescent="0.2">
      <c r="A27" s="33" t="s">
        <v>92</v>
      </c>
      <c r="B27" s="34">
        <v>6</v>
      </c>
      <c r="C27" s="35">
        <f t="shared" si="0"/>
        <v>33.913315374855131</v>
      </c>
      <c r="D27" s="34">
        <v>51</v>
      </c>
      <c r="E27" s="35">
        <f t="shared" si="0"/>
        <v>44.685592380010391</v>
      </c>
      <c r="F27" s="34">
        <v>14</v>
      </c>
      <c r="G27" s="35">
        <f t="shared" ref="G27" si="15">(AVERAGE(F7:G7)-$M$29)/$M$28</f>
        <v>30.390306542980458</v>
      </c>
      <c r="H27" s="34">
        <v>59</v>
      </c>
      <c r="I27" s="35">
        <f t="shared" ref="I27" si="16">(AVERAGE(H7:I7)-$M$29)/$M$28</f>
        <v>33.371314016105181</v>
      </c>
      <c r="J27" s="34">
        <v>64</v>
      </c>
      <c r="K27" s="35">
        <f t="shared" ref="K27" si="17">(AVERAGE(J7:K7)-$M$29)/$M$28</f>
        <v>22.768412435559281</v>
      </c>
      <c r="L27" s="34">
        <v>0</v>
      </c>
      <c r="M27" s="35">
        <f t="shared" si="4"/>
        <v>0.10400000000000001</v>
      </c>
    </row>
    <row r="28" spans="1:13" x14ac:dyDescent="0.2">
      <c r="A28" s="33" t="s">
        <v>93</v>
      </c>
      <c r="B28" s="34">
        <v>7</v>
      </c>
      <c r="C28" s="35">
        <f t="shared" si="0"/>
        <v>26.206733555129283</v>
      </c>
      <c r="D28" s="34">
        <v>52</v>
      </c>
      <c r="E28" s="35">
        <f t="shared" si="0"/>
        <v>44.245216276026056</v>
      </c>
      <c r="F28" s="34">
        <v>15</v>
      </c>
      <c r="G28" s="35">
        <f t="shared" ref="G28" si="18">(AVERAGE(F8:G8)-$M$29)/$M$28</f>
        <v>44.194403648643245</v>
      </c>
      <c r="H28" s="34">
        <v>60</v>
      </c>
      <c r="I28" s="35">
        <f t="shared" ref="I28" si="19">(AVERAGE(H8:I8)-$M$29)/$M$28</f>
        <v>42.077210841026258</v>
      </c>
      <c r="J28" s="34">
        <v>65</v>
      </c>
      <c r="K28" s="35">
        <f t="shared" ref="K28" si="20">(AVERAGE(J8:K8)-$M$29)/$M$28</f>
        <v>20.66815717040323</v>
      </c>
      <c r="L28" s="34" t="s">
        <v>95</v>
      </c>
      <c r="M28" s="35">
        <f>SLOPE(M22:M27,L22:L27)</f>
        <v>2.9520221198156678E-2</v>
      </c>
    </row>
    <row r="29" spans="1:13" x14ac:dyDescent="0.2">
      <c r="A29" s="33" t="s">
        <v>94</v>
      </c>
      <c r="B29" s="34">
        <v>8</v>
      </c>
      <c r="C29" s="35">
        <f t="shared" si="0"/>
        <v>34.523066903448829</v>
      </c>
      <c r="D29" s="34">
        <v>53</v>
      </c>
      <c r="E29" s="35">
        <f t="shared" si="0"/>
        <v>33.998003087159809</v>
      </c>
      <c r="F29" s="34">
        <v>16</v>
      </c>
      <c r="G29" s="35">
        <f t="shared" ref="G29" si="21">(AVERAGE(F9:G9)-$M$29)/$M$28</f>
        <v>40.569769562002961</v>
      </c>
      <c r="H29" s="34">
        <v>61</v>
      </c>
      <c r="I29" s="35">
        <f t="shared" ref="I29" si="22">(AVERAGE(H9:I9)-$M$29)/$M$28</f>
        <v>26.562421946808936</v>
      </c>
      <c r="J29" s="34"/>
      <c r="K29" s="35"/>
      <c r="L29" s="34" t="s">
        <v>96</v>
      </c>
      <c r="M29" s="35">
        <f>INTERCEPT(M22:M27,L22:L27)</f>
        <v>0.12087142857142869</v>
      </c>
    </row>
    <row r="31" spans="1:13" x14ac:dyDescent="0.2">
      <c r="A31" s="32" t="s">
        <v>116</v>
      </c>
      <c r="B31" s="33">
        <v>1</v>
      </c>
      <c r="C31" s="33">
        <v>2</v>
      </c>
      <c r="D31" s="33">
        <v>3</v>
      </c>
      <c r="E31" s="33">
        <v>4</v>
      </c>
      <c r="F31" s="33">
        <v>5</v>
      </c>
      <c r="G31" s="33">
        <v>6</v>
      </c>
      <c r="H31" s="33">
        <v>7</v>
      </c>
      <c r="I31" s="33">
        <v>8</v>
      </c>
      <c r="J31" s="33">
        <v>9</v>
      </c>
      <c r="K31" s="33">
        <v>10</v>
      </c>
      <c r="L31" s="33">
        <v>11</v>
      </c>
      <c r="M31" s="33">
        <v>12</v>
      </c>
    </row>
    <row r="32" spans="1:13" x14ac:dyDescent="0.2">
      <c r="A32" s="33" t="s">
        <v>87</v>
      </c>
      <c r="B32" s="34">
        <v>1</v>
      </c>
      <c r="C32" s="35">
        <f>(AVERAGE(B12:C12)-$M$39)/$M$38</f>
        <v>33.162293138887627</v>
      </c>
      <c r="D32" s="34">
        <v>46</v>
      </c>
      <c r="E32" s="35">
        <f>(AVERAGE(D12:E12)-$M$39)/$M$38</f>
        <v>26.311620730871752</v>
      </c>
      <c r="F32" s="34">
        <v>9</v>
      </c>
      <c r="G32" s="35">
        <f>(AVERAGE(F12:G12)-$M$39)/$M$38</f>
        <v>28.906058548758953</v>
      </c>
      <c r="H32" s="34">
        <v>54</v>
      </c>
      <c r="I32" s="35">
        <f>(AVERAGE(H12:I12)-$M$39)/$M$38</f>
        <v>29.533471615829711</v>
      </c>
      <c r="J32" s="34">
        <v>17</v>
      </c>
      <c r="K32" s="35">
        <f>(AVERAGE(J12:K12)-$M$39)/$M$38</f>
        <v>30.245670232504636</v>
      </c>
      <c r="L32" s="34">
        <v>50</v>
      </c>
      <c r="M32" s="35">
        <f>AVERAGE(L12:M12)</f>
        <v>1.5840000000000001</v>
      </c>
    </row>
    <row r="33" spans="1:13" x14ac:dyDescent="0.2">
      <c r="A33" s="33" t="s">
        <v>114</v>
      </c>
      <c r="B33" s="34">
        <v>2</v>
      </c>
      <c r="C33" s="35">
        <f t="shared" ref="C33:E39" si="23">(AVERAGE(B13:C13)-$M$39)/$M$38</f>
        <v>30.381327111871286</v>
      </c>
      <c r="D33" s="34">
        <v>47</v>
      </c>
      <c r="E33" s="35">
        <f t="shared" si="23"/>
        <v>32.534880071816872</v>
      </c>
      <c r="F33" s="34">
        <v>10</v>
      </c>
      <c r="G33" s="35">
        <f t="shared" ref="G33" si="24">(AVERAGE(F13:G13)-$M$39)/$M$38</f>
        <v>36.994599980995531</v>
      </c>
      <c r="H33" s="34">
        <v>55</v>
      </c>
      <c r="I33" s="35">
        <f t="shared" ref="I33" si="25">(AVERAGE(H13:I13)-$M$39)/$M$38</f>
        <v>73.367600761178878</v>
      </c>
      <c r="J33" s="34">
        <v>18</v>
      </c>
      <c r="K33" s="35">
        <f t="shared" ref="K33" si="26">(AVERAGE(J13:K13)-$M$39)/$M$38</f>
        <v>33.806663315879227</v>
      </c>
      <c r="L33" s="34">
        <f>0.5*L32</f>
        <v>25</v>
      </c>
      <c r="M33" s="35">
        <f t="shared" ref="M33:M37" si="27">AVERAGE(L13:M13)</f>
        <v>0.86050000000000004</v>
      </c>
    </row>
    <row r="34" spans="1:13" x14ac:dyDescent="0.2">
      <c r="A34" s="33" t="s">
        <v>89</v>
      </c>
      <c r="B34" s="34">
        <v>3</v>
      </c>
      <c r="C34" s="35">
        <f t="shared" si="23"/>
        <v>26.735548478892536</v>
      </c>
      <c r="D34" s="34">
        <v>48</v>
      </c>
      <c r="E34" s="35">
        <f t="shared" si="23"/>
        <v>47.847150330327629</v>
      </c>
      <c r="F34" s="34">
        <v>11</v>
      </c>
      <c r="G34" s="35">
        <f t="shared" ref="G34" si="28">(AVERAGE(F14:G14)-$M$39)/$M$38</f>
        <v>29.906528034088009</v>
      </c>
      <c r="H34" s="34">
        <v>56</v>
      </c>
      <c r="I34" s="35">
        <f t="shared" ref="I34" si="29">(AVERAGE(H14:I14)-$M$39)/$M$38</f>
        <v>38.062897906007905</v>
      </c>
      <c r="J34" s="34">
        <v>19</v>
      </c>
      <c r="K34" s="35">
        <f t="shared" ref="K34" si="30">(AVERAGE(J14:K14)-$M$39)/$M$38</f>
        <v>25.531593674513509</v>
      </c>
      <c r="L34" s="34">
        <f t="shared" ref="L34:L36" si="31">0.5*L33</f>
        <v>12.5</v>
      </c>
      <c r="M34" s="35">
        <f t="shared" si="27"/>
        <v>0.53449999999999998</v>
      </c>
    </row>
    <row r="35" spans="1:13" x14ac:dyDescent="0.2">
      <c r="A35" s="33" t="s">
        <v>90</v>
      </c>
      <c r="B35" s="34">
        <v>4</v>
      </c>
      <c r="C35" s="35">
        <f t="shared" si="23"/>
        <v>28.719530339629813</v>
      </c>
      <c r="D35" s="34">
        <v>49</v>
      </c>
      <c r="E35" s="35">
        <f t="shared" si="23"/>
        <v>32.127909433716916</v>
      </c>
      <c r="F35" s="34">
        <v>12</v>
      </c>
      <c r="G35" s="35">
        <f t="shared" ref="G35" si="32">(AVERAGE(F15:G15)-$M$39)/$M$38</f>
        <v>27.719060854300757</v>
      </c>
      <c r="H35" s="34">
        <v>57</v>
      </c>
      <c r="I35" s="35">
        <f t="shared" ref="I35" si="33">(AVERAGE(H15:I15)-$M$39)/$M$38</f>
        <v>37.67288437782878</v>
      </c>
      <c r="J35" s="34">
        <v>62</v>
      </c>
      <c r="K35" s="35">
        <f t="shared" ref="K35" si="34">(AVERAGE(J15:K15)-$M$39)/$M$38</f>
        <v>41.335620120728365</v>
      </c>
      <c r="L35" s="34">
        <f t="shared" si="31"/>
        <v>6.25</v>
      </c>
      <c r="M35" s="35">
        <f t="shared" si="27"/>
        <v>0.28500000000000003</v>
      </c>
    </row>
    <row r="36" spans="1:13" x14ac:dyDescent="0.2">
      <c r="A36" s="33" t="s">
        <v>91</v>
      </c>
      <c r="B36" s="34">
        <v>5</v>
      </c>
      <c r="C36" s="35">
        <f t="shared" si="23"/>
        <v>34.196676844058345</v>
      </c>
      <c r="D36" s="34">
        <v>50</v>
      </c>
      <c r="E36" s="35">
        <f t="shared" si="23"/>
        <v>24.938094827284406</v>
      </c>
      <c r="F36" s="34">
        <v>13</v>
      </c>
      <c r="G36" s="35">
        <f t="shared" ref="G36" si="35">(AVERAGE(F16:G16)-$M$39)/$M$38</f>
        <v>29.431728956304728</v>
      </c>
      <c r="H36" s="34">
        <v>58</v>
      </c>
      <c r="I36" s="35">
        <f t="shared" ref="I36" si="36">(AVERAGE(H16:I16)-$M$39)/$M$38</f>
        <v>26.837291138417523</v>
      </c>
      <c r="J36" s="34">
        <v>63</v>
      </c>
      <c r="K36" s="35">
        <f t="shared" ref="K36" si="37">(AVERAGE(J16:K16)-$M$39)/$M$38</f>
        <v>38.809010742524485</v>
      </c>
      <c r="L36" s="34">
        <f t="shared" si="31"/>
        <v>3.125</v>
      </c>
      <c r="M36" s="35">
        <f t="shared" si="27"/>
        <v>0.21050000000000002</v>
      </c>
    </row>
    <row r="37" spans="1:13" x14ac:dyDescent="0.2">
      <c r="A37" s="33" t="s">
        <v>92</v>
      </c>
      <c r="B37" s="34">
        <v>6</v>
      </c>
      <c r="C37" s="35">
        <f t="shared" si="23"/>
        <v>33.908405975404222</v>
      </c>
      <c r="D37" s="34">
        <v>51</v>
      </c>
      <c r="E37" s="35">
        <f t="shared" si="23"/>
        <v>41.335620120728365</v>
      </c>
      <c r="F37" s="34">
        <v>14</v>
      </c>
      <c r="G37" s="35">
        <f t="shared" ref="G37" si="38">(AVERAGE(F17:G17)-$M$39)/$M$38</f>
        <v>26.532063159842561</v>
      </c>
      <c r="H37" s="34">
        <v>59</v>
      </c>
      <c r="I37" s="35">
        <f t="shared" ref="I37" si="39">(AVERAGE(H17:I17)-$M$39)/$M$38</f>
        <v>29.770871154721355</v>
      </c>
      <c r="J37" s="34">
        <v>64</v>
      </c>
      <c r="K37" s="35">
        <f t="shared" ref="K37" si="40">(AVERAGE(J17:K17)-$M$39)/$M$38</f>
        <v>20.257932489134944</v>
      </c>
      <c r="L37" s="34">
        <v>0</v>
      </c>
      <c r="M37" s="35">
        <f t="shared" si="27"/>
        <v>0.10300000000000001</v>
      </c>
    </row>
    <row r="38" spans="1:13" x14ac:dyDescent="0.2">
      <c r="A38" s="33" t="s">
        <v>93</v>
      </c>
      <c r="B38" s="34">
        <v>7</v>
      </c>
      <c r="C38" s="35">
        <f t="shared" si="23"/>
        <v>23.547611813776236</v>
      </c>
      <c r="D38" s="34">
        <v>52</v>
      </c>
      <c r="E38" s="35">
        <f t="shared" si="23"/>
        <v>38.707268082999505</v>
      </c>
      <c r="F38" s="34">
        <v>15</v>
      </c>
      <c r="G38" s="35">
        <f t="shared" ref="G38" si="41">(AVERAGE(F18:G18)-$M$39)/$M$38</f>
        <v>39.351638259991091</v>
      </c>
      <c r="H38" s="34">
        <v>60</v>
      </c>
      <c r="I38" s="35">
        <f t="shared" ref="I38" si="42">(AVERAGE(H18:I18)-$M$39)/$M$38</f>
        <v>40.606464394132615</v>
      </c>
      <c r="J38" s="34">
        <v>65</v>
      </c>
      <c r="K38" s="35">
        <f t="shared" ref="K38" si="43">(AVERAGE(J18:K18)-$M$39)/$M$38</f>
        <v>19.08789190459758</v>
      </c>
      <c r="L38" s="34" t="s">
        <v>95</v>
      </c>
      <c r="M38" s="35">
        <f>SLOPE(M32:M37,L32:L37)</f>
        <v>2.9486156682027653E-2</v>
      </c>
    </row>
    <row r="39" spans="1:13" x14ac:dyDescent="0.2">
      <c r="A39" s="33" t="s">
        <v>94</v>
      </c>
      <c r="B39" s="34">
        <v>8</v>
      </c>
      <c r="C39" s="35">
        <f t="shared" si="23"/>
        <v>29.262157857096419</v>
      </c>
      <c r="D39" s="34">
        <v>53</v>
      </c>
      <c r="E39" s="35">
        <f t="shared" si="23"/>
        <v>29.906528034088009</v>
      </c>
      <c r="F39" s="34">
        <v>16</v>
      </c>
      <c r="G39" s="35">
        <f t="shared" ref="G39" si="44">(AVERAGE(F19:G19)-$M$39)/$M$38</f>
        <v>31.822681455141954</v>
      </c>
      <c r="H39" s="34">
        <v>61</v>
      </c>
      <c r="I39" s="35">
        <f t="shared" ref="I39" si="45">(AVERAGE(H19:I19)-$M$39)/$M$38</f>
        <v>23.344126494726257</v>
      </c>
      <c r="J39" s="34"/>
      <c r="K39" s="35"/>
      <c r="L39" s="34" t="s">
        <v>96</v>
      </c>
      <c r="M39" s="35">
        <f>INTERCEPT(M32:M37,L32:L37)</f>
        <v>0.1201714285714286</v>
      </c>
    </row>
    <row r="41" spans="1:13" x14ac:dyDescent="0.2">
      <c r="A41" s="32" t="s">
        <v>101</v>
      </c>
      <c r="B41" s="33">
        <v>1</v>
      </c>
      <c r="C41" s="33">
        <v>2</v>
      </c>
      <c r="D41" s="33">
        <v>3</v>
      </c>
      <c r="E41" s="33">
        <v>4</v>
      </c>
      <c r="F41" s="33">
        <v>5</v>
      </c>
      <c r="G41" s="33">
        <v>6</v>
      </c>
      <c r="H41" s="33">
        <v>7</v>
      </c>
      <c r="I41" s="33">
        <v>8</v>
      </c>
      <c r="J41" s="33">
        <v>9</v>
      </c>
      <c r="K41" s="33">
        <v>10</v>
      </c>
      <c r="L41" s="33">
        <v>11</v>
      </c>
      <c r="M41" s="33">
        <v>12</v>
      </c>
    </row>
    <row r="42" spans="1:13" x14ac:dyDescent="0.2">
      <c r="A42" s="33" t="s">
        <v>87</v>
      </c>
      <c r="B42" s="34">
        <v>1</v>
      </c>
      <c r="C42" s="35">
        <f>(C22-C32)/10</f>
        <v>0.4392593865068733</v>
      </c>
      <c r="D42" s="34">
        <v>46</v>
      </c>
      <c r="E42" s="35">
        <f>(E22-E32)/10</f>
        <v>0.46037496283977219</v>
      </c>
      <c r="F42" s="34">
        <v>9</v>
      </c>
      <c r="G42" s="35">
        <f>(G22-G32)/10</f>
        <v>0.35167530895338184</v>
      </c>
      <c r="H42" s="34">
        <v>54</v>
      </c>
      <c r="I42" s="35">
        <f>(I22-I32)/10</f>
        <v>0.20932755267990685</v>
      </c>
      <c r="J42" s="34">
        <v>17</v>
      </c>
      <c r="K42" s="35">
        <f>(K22-K32)/10</f>
        <v>0.88505331353968941</v>
      </c>
      <c r="L42" s="34"/>
      <c r="M42" s="35"/>
    </row>
    <row r="43" spans="1:13" x14ac:dyDescent="0.2">
      <c r="A43" s="33" t="s">
        <v>114</v>
      </c>
      <c r="B43" s="34">
        <v>2</v>
      </c>
      <c r="C43" s="35">
        <f t="shared" ref="C43:E49" si="46">(C23-C33)/10</f>
        <v>0.2989986904233895</v>
      </c>
      <c r="D43" s="34">
        <v>47</v>
      </c>
      <c r="E43" s="35">
        <f t="shared" si="46"/>
        <v>0.95592683116703159</v>
      </c>
      <c r="F43" s="34">
        <v>10</v>
      </c>
      <c r="G43" s="35">
        <f t="shared" ref="G43" si="47">(G23-G33)/10</f>
        <v>0.50656733175697899</v>
      </c>
      <c r="H43" s="34">
        <v>55</v>
      </c>
      <c r="I43" s="35">
        <f t="shared" ref="I43" si="48">(I23-I33)/10</f>
        <v>0.30250711057035884</v>
      </c>
      <c r="J43" s="34">
        <v>18</v>
      </c>
      <c r="K43" s="35">
        <f t="shared" ref="K43" si="49">(K23-K33)/10</f>
        <v>0.62719175147565875</v>
      </c>
      <c r="L43" s="34"/>
      <c r="M43" s="35"/>
    </row>
    <row r="44" spans="1:13" x14ac:dyDescent="0.2">
      <c r="A44" s="33" t="s">
        <v>89</v>
      </c>
      <c r="B44" s="34">
        <v>3</v>
      </c>
      <c r="C44" s="35">
        <f t="shared" si="46"/>
        <v>0.74826426602594398</v>
      </c>
      <c r="D44" s="34">
        <v>48</v>
      </c>
      <c r="E44" s="35">
        <f t="shared" si="46"/>
        <v>0.57645269265960053</v>
      </c>
      <c r="F44" s="34">
        <v>11</v>
      </c>
      <c r="G44" s="35">
        <f t="shared" ref="G44" si="50">(G24-G34)/10</f>
        <v>0.46504139542826872</v>
      </c>
      <c r="H44" s="34">
        <v>56</v>
      </c>
      <c r="I44" s="35">
        <f t="shared" ref="I44" si="51">(I24-I34)/10</f>
        <v>0.15753068206435755</v>
      </c>
      <c r="J44" s="34">
        <v>19</v>
      </c>
      <c r="K44" s="35">
        <f t="shared" ref="K44" si="52">(K24-K34)/10</f>
        <v>0.30463958251467993</v>
      </c>
      <c r="L44" s="34"/>
      <c r="M44" s="35"/>
    </row>
    <row r="45" spans="1:13" x14ac:dyDescent="0.2">
      <c r="A45" s="33" t="s">
        <v>90</v>
      </c>
      <c r="B45" s="34">
        <v>4</v>
      </c>
      <c r="C45" s="35">
        <f t="shared" si="46"/>
        <v>0.382184409588951</v>
      </c>
      <c r="D45" s="34">
        <v>49</v>
      </c>
      <c r="E45" s="35">
        <f t="shared" si="46"/>
        <v>0.39534113761380141</v>
      </c>
      <c r="F45" s="34">
        <v>12</v>
      </c>
      <c r="G45" s="35">
        <f t="shared" ref="G45" si="53">(G25-G35)/10</f>
        <v>0.16380555985626088</v>
      </c>
      <c r="H45" s="34">
        <v>57</v>
      </c>
      <c r="I45" s="35">
        <f t="shared" ref="I45" si="54">(I25-I35)/10</f>
        <v>0.65215192708144654</v>
      </c>
      <c r="J45" s="34">
        <v>62</v>
      </c>
      <c r="K45" s="35">
        <f t="shared" ref="K45" si="55">(K25-K35)/10</f>
        <v>0.24861575937742869</v>
      </c>
      <c r="L45" s="34"/>
      <c r="M45" s="35"/>
    </row>
    <row r="46" spans="1:13" x14ac:dyDescent="0.2">
      <c r="A46" s="33" t="s">
        <v>91</v>
      </c>
      <c r="B46" s="34">
        <v>5</v>
      </c>
      <c r="C46" s="35">
        <f t="shared" si="46"/>
        <v>0.15289555741169353</v>
      </c>
      <c r="D46" s="34">
        <v>50</v>
      </c>
      <c r="E46" s="35">
        <f t="shared" si="46"/>
        <v>0.24542667001103879</v>
      </c>
      <c r="F46" s="34">
        <v>13</v>
      </c>
      <c r="G46" s="35">
        <f t="shared" ref="G46" si="56">(G26-G36)/10</f>
        <v>0.42613983665582361</v>
      </c>
      <c r="H46" s="34">
        <v>58</v>
      </c>
      <c r="I46" s="35">
        <f t="shared" ref="I46" si="57">(I26-I36)/10</f>
        <v>0.32481396402660823</v>
      </c>
      <c r="J46" s="34">
        <v>63</v>
      </c>
      <c r="K46" s="35">
        <f t="shared" ref="K46" si="58">(K26-K36)/10</f>
        <v>0.33359502683455133</v>
      </c>
      <c r="L46" s="34"/>
      <c r="M46" s="35"/>
    </row>
    <row r="47" spans="1:13" x14ac:dyDescent="0.2">
      <c r="A47" s="33" t="s">
        <v>92</v>
      </c>
      <c r="B47" s="34">
        <v>6</v>
      </c>
      <c r="C47" s="35">
        <f t="shared" si="46"/>
        <v>4.9093994509092904E-4</v>
      </c>
      <c r="D47" s="34">
        <v>51</v>
      </c>
      <c r="E47" s="35">
        <f t="shared" si="46"/>
        <v>0.33499722592820264</v>
      </c>
      <c r="F47" s="34">
        <v>14</v>
      </c>
      <c r="G47" s="35">
        <f t="shared" ref="G47" si="59">(G27-G37)/10</f>
        <v>0.38582433831378965</v>
      </c>
      <c r="H47" s="34">
        <v>59</v>
      </c>
      <c r="I47" s="35">
        <f t="shared" ref="I47" si="60">(I27-I37)/10</f>
        <v>0.36004428613838257</v>
      </c>
      <c r="J47" s="34">
        <v>64</v>
      </c>
      <c r="K47" s="35">
        <f t="shared" ref="K47" si="61">(K27-K37)/10</f>
        <v>0.25104799464243366</v>
      </c>
      <c r="L47" s="34"/>
      <c r="M47" s="35"/>
    </row>
    <row r="48" spans="1:13" x14ac:dyDescent="0.2">
      <c r="A48" s="33" t="s">
        <v>93</v>
      </c>
      <c r="B48" s="34">
        <v>7</v>
      </c>
      <c r="C48" s="35">
        <f t="shared" si="46"/>
        <v>0.26591217413530471</v>
      </c>
      <c r="D48" s="34">
        <v>52</v>
      </c>
      <c r="E48" s="35">
        <f t="shared" si="46"/>
        <v>0.55379481930265517</v>
      </c>
      <c r="F48" s="34">
        <v>15</v>
      </c>
      <c r="G48" s="35">
        <f t="shared" ref="G48" si="62">(G28-G38)/10</f>
        <v>0.48427653886521538</v>
      </c>
      <c r="H48" s="34">
        <v>60</v>
      </c>
      <c r="I48" s="35">
        <f t="shared" ref="I48" si="63">(I28-I38)/10</f>
        <v>0.14707464468936421</v>
      </c>
      <c r="J48" s="34">
        <v>65</v>
      </c>
      <c r="K48" s="35">
        <f t="shared" ref="K48" si="64">(K28-K38)/10</f>
        <v>0.15802652658056501</v>
      </c>
      <c r="L48" s="34"/>
      <c r="M48" s="35"/>
    </row>
    <row r="49" spans="1:13" x14ac:dyDescent="0.2">
      <c r="A49" s="33" t="s">
        <v>94</v>
      </c>
      <c r="B49" s="34">
        <v>8</v>
      </c>
      <c r="C49" s="35">
        <f t="shared" si="46"/>
        <v>0.526090904635241</v>
      </c>
      <c r="D49" s="34">
        <v>53</v>
      </c>
      <c r="E49" s="35">
        <f t="shared" si="46"/>
        <v>0.40914750530718003</v>
      </c>
      <c r="F49" s="34">
        <v>16</v>
      </c>
      <c r="G49" s="35">
        <f t="shared" ref="G49" si="65">(G29-G39)/10</f>
        <v>0.87470881068610074</v>
      </c>
      <c r="H49" s="34">
        <v>61</v>
      </c>
      <c r="I49" s="35">
        <f t="shared" ref="I49" si="66">(I29-I39)/10</f>
        <v>0.32182954520826784</v>
      </c>
      <c r="J49" s="34"/>
      <c r="K49" s="35"/>
      <c r="L49" s="34"/>
      <c r="M49" s="35"/>
    </row>
    <row r="53" spans="1:13" ht="32" x14ac:dyDescent="0.2">
      <c r="A53" s="7" t="s">
        <v>102</v>
      </c>
      <c r="B53" s="8">
        <v>1</v>
      </c>
      <c r="C53" s="8">
        <v>2</v>
      </c>
      <c r="D53" s="8">
        <v>3</v>
      </c>
      <c r="E53" s="8">
        <v>4</v>
      </c>
      <c r="F53" s="8">
        <v>5</v>
      </c>
      <c r="G53" s="8">
        <v>6</v>
      </c>
      <c r="H53" s="8">
        <v>7</v>
      </c>
      <c r="I53" s="8">
        <v>8</v>
      </c>
      <c r="J53" s="8">
        <v>9</v>
      </c>
      <c r="K53" s="8">
        <v>10</v>
      </c>
      <c r="L53" s="8">
        <v>11</v>
      </c>
      <c r="M53" s="8">
        <v>12</v>
      </c>
    </row>
    <row r="54" spans="1:13" x14ac:dyDescent="0.2">
      <c r="A54" s="8" t="s">
        <v>87</v>
      </c>
      <c r="B54" s="17">
        <v>0.86699999999999999</v>
      </c>
      <c r="C54" s="17">
        <v>0.85099999999999998</v>
      </c>
      <c r="D54" s="16">
        <v>0.97899999999999998</v>
      </c>
      <c r="E54" s="16">
        <v>0.95299999999999996</v>
      </c>
      <c r="F54" s="13">
        <v>1.091</v>
      </c>
      <c r="G54" s="13">
        <v>1.208</v>
      </c>
      <c r="H54" s="9">
        <v>1.2210000000000001</v>
      </c>
      <c r="I54" s="9">
        <v>1.3680000000000001</v>
      </c>
      <c r="J54" s="17">
        <v>0.78700000000000003</v>
      </c>
      <c r="K54" s="17">
        <v>0.79800000000000004</v>
      </c>
      <c r="L54" s="11">
        <v>1.61</v>
      </c>
      <c r="M54" s="11">
        <v>1.57</v>
      </c>
    </row>
    <row r="55" spans="1:13" x14ac:dyDescent="0.2">
      <c r="A55" s="8" t="s">
        <v>88</v>
      </c>
      <c r="B55" s="17">
        <v>0.84799999999999998</v>
      </c>
      <c r="C55" s="16">
        <v>0.89900000000000002</v>
      </c>
      <c r="D55" s="16">
        <v>0.98899999999999999</v>
      </c>
      <c r="E55" s="13">
        <v>1.1020000000000001</v>
      </c>
      <c r="F55" s="9">
        <v>1.226</v>
      </c>
      <c r="G55" s="9">
        <v>1.2609999999999999</v>
      </c>
      <c r="H55" s="16">
        <v>1.0309999999999999</v>
      </c>
      <c r="I55" s="13">
        <v>1.07</v>
      </c>
      <c r="J55" s="17">
        <v>0.84299999999999997</v>
      </c>
      <c r="K55" s="17">
        <v>0.88900000000000001</v>
      </c>
      <c r="L55" s="17">
        <v>0.85199999999999998</v>
      </c>
      <c r="M55" s="17">
        <v>0.83899999999999997</v>
      </c>
    </row>
    <row r="56" spans="1:13" x14ac:dyDescent="0.2">
      <c r="A56" s="8" t="s">
        <v>89</v>
      </c>
      <c r="B56" s="13">
        <v>1.0569999999999999</v>
      </c>
      <c r="C56" s="13">
        <v>1.056</v>
      </c>
      <c r="D56" s="11">
        <v>1.6339999999999999</v>
      </c>
      <c r="E56" s="11">
        <v>1.55</v>
      </c>
      <c r="F56" s="17">
        <v>0.747</v>
      </c>
      <c r="G56" s="17">
        <v>0.83199999999999996</v>
      </c>
      <c r="H56" s="9">
        <v>1.2529999999999999</v>
      </c>
      <c r="I56" s="9">
        <v>1.2509999999999999</v>
      </c>
      <c r="J56" s="13">
        <v>1.1299999999999999</v>
      </c>
      <c r="K56" s="13">
        <v>1.091</v>
      </c>
      <c r="L56" s="19">
        <v>0.47899999999999998</v>
      </c>
      <c r="M56" s="19">
        <v>0.47699999999999998</v>
      </c>
    </row>
    <row r="57" spans="1:13" x14ac:dyDescent="0.2">
      <c r="A57" s="8" t="s">
        <v>90</v>
      </c>
      <c r="B57" s="17">
        <v>0.85599999999999998</v>
      </c>
      <c r="C57" s="17">
        <v>0.85599999999999998</v>
      </c>
      <c r="D57" s="12">
        <v>2.3610000000000002</v>
      </c>
      <c r="E57" s="12">
        <v>2.202</v>
      </c>
      <c r="F57" s="16">
        <v>0.94</v>
      </c>
      <c r="G57" s="16">
        <v>0.93100000000000005</v>
      </c>
      <c r="H57" s="9">
        <v>1.3160000000000001</v>
      </c>
      <c r="I57" s="10">
        <v>1.4059999999999999</v>
      </c>
      <c r="J57" s="10">
        <v>1.4359999999999999</v>
      </c>
      <c r="K57" s="9">
        <v>1.274</v>
      </c>
      <c r="L57" s="27">
        <v>0.28899999999999998</v>
      </c>
      <c r="M57" s="27">
        <v>0.28899999999999998</v>
      </c>
    </row>
    <row r="58" spans="1:13" x14ac:dyDescent="0.2">
      <c r="A58" s="8" t="s">
        <v>91</v>
      </c>
      <c r="B58" s="9">
        <v>1.32</v>
      </c>
      <c r="C58" s="10">
        <v>1.4610000000000001</v>
      </c>
      <c r="D58" s="15">
        <v>1.7709999999999999</v>
      </c>
      <c r="E58" s="15">
        <v>1.8360000000000001</v>
      </c>
      <c r="F58" s="13">
        <v>1.0900000000000001</v>
      </c>
      <c r="G58" s="13">
        <v>1.155</v>
      </c>
      <c r="H58" s="11">
        <v>1.6379999999999999</v>
      </c>
      <c r="I58" s="15">
        <v>1.861</v>
      </c>
      <c r="J58" s="13">
        <v>1.127</v>
      </c>
      <c r="K58" s="13">
        <v>1.1060000000000001</v>
      </c>
      <c r="L58" s="18">
        <v>0.69799999999999995</v>
      </c>
      <c r="M58" s="20">
        <v>0.193</v>
      </c>
    </row>
    <row r="59" spans="1:13" x14ac:dyDescent="0.2">
      <c r="A59" s="8" t="s">
        <v>92</v>
      </c>
      <c r="B59" s="9">
        <v>1.28</v>
      </c>
      <c r="C59" s="10">
        <v>1.452</v>
      </c>
      <c r="D59" s="13">
        <v>1.151</v>
      </c>
      <c r="E59" s="13">
        <v>1.1120000000000001</v>
      </c>
      <c r="F59" s="9">
        <v>1.34</v>
      </c>
      <c r="G59" s="9">
        <v>1.282</v>
      </c>
      <c r="H59" s="9">
        <v>1.238</v>
      </c>
      <c r="I59" s="10">
        <v>1.4019999999999999</v>
      </c>
      <c r="J59" s="13">
        <v>1.1459999999999999</v>
      </c>
      <c r="K59" s="13">
        <v>1.169</v>
      </c>
      <c r="L59" s="20">
        <v>0.11</v>
      </c>
      <c r="M59" s="20">
        <v>9.9000000000000005E-2</v>
      </c>
    </row>
    <row r="60" spans="1:13" x14ac:dyDescent="0.2">
      <c r="A60" s="8" t="s">
        <v>93</v>
      </c>
      <c r="B60" s="15">
        <v>1.75</v>
      </c>
      <c r="C60" s="14">
        <v>2.0099999999999998</v>
      </c>
      <c r="D60" s="15">
        <v>1.857</v>
      </c>
      <c r="E60" s="12">
        <v>2.2839999999999998</v>
      </c>
      <c r="F60" s="13">
        <v>1.163</v>
      </c>
      <c r="G60" s="9">
        <v>1.2350000000000001</v>
      </c>
      <c r="H60" s="13">
        <v>1.1259999999999999</v>
      </c>
      <c r="I60" s="16">
        <v>1.04</v>
      </c>
      <c r="J60" s="9">
        <v>1.222</v>
      </c>
      <c r="K60" s="9">
        <v>1.27</v>
      </c>
      <c r="L60" s="20">
        <v>7.4999999999999997E-2</v>
      </c>
      <c r="M60" s="20">
        <v>7.4999999999999997E-2</v>
      </c>
    </row>
    <row r="61" spans="1:13" x14ac:dyDescent="0.2">
      <c r="A61" s="8" t="s">
        <v>94</v>
      </c>
      <c r="B61" s="11">
        <v>1.552</v>
      </c>
      <c r="C61" s="13">
        <v>1.2050000000000001</v>
      </c>
      <c r="D61" s="15">
        <v>1.8149999999999999</v>
      </c>
      <c r="E61" s="21">
        <v>2.1869999999999998</v>
      </c>
      <c r="F61" s="16">
        <v>1.026</v>
      </c>
      <c r="G61" s="13">
        <v>1.1140000000000001</v>
      </c>
      <c r="H61" s="17">
        <v>0.88500000000000001</v>
      </c>
      <c r="I61" s="16">
        <v>0.95299999999999996</v>
      </c>
      <c r="J61" s="13">
        <v>1.1200000000000001</v>
      </c>
      <c r="K61" s="13">
        <v>1.1419999999999999</v>
      </c>
      <c r="L61" s="20">
        <v>7.4999999999999997E-2</v>
      </c>
      <c r="M61" s="20">
        <v>7.4999999999999997E-2</v>
      </c>
    </row>
    <row r="63" spans="1:13" ht="32" x14ac:dyDescent="0.2">
      <c r="A63" s="7" t="s">
        <v>115</v>
      </c>
      <c r="B63" s="8">
        <v>1</v>
      </c>
      <c r="C63" s="8">
        <v>2</v>
      </c>
      <c r="D63" s="8">
        <v>3</v>
      </c>
      <c r="E63" s="8">
        <v>4</v>
      </c>
      <c r="F63" s="8">
        <v>5</v>
      </c>
      <c r="G63" s="8">
        <v>6</v>
      </c>
      <c r="H63" s="8">
        <v>7</v>
      </c>
      <c r="I63" s="8">
        <v>8</v>
      </c>
      <c r="J63" s="8">
        <v>9</v>
      </c>
      <c r="K63" s="8">
        <v>10</v>
      </c>
      <c r="L63" s="8">
        <v>11</v>
      </c>
      <c r="M63" s="8">
        <v>12</v>
      </c>
    </row>
    <row r="64" spans="1:13" x14ac:dyDescent="0.2">
      <c r="A64" s="8" t="s">
        <v>87</v>
      </c>
      <c r="B64" s="17">
        <v>0.77500000000000002</v>
      </c>
      <c r="C64" s="17">
        <v>0.81399999999999995</v>
      </c>
      <c r="D64" s="16">
        <v>0.89400000000000002</v>
      </c>
      <c r="E64" s="16">
        <v>0.89500000000000002</v>
      </c>
      <c r="F64" s="16">
        <v>0.95899999999999996</v>
      </c>
      <c r="G64" s="16">
        <v>1.0289999999999999</v>
      </c>
      <c r="H64" s="13">
        <v>1.0740000000000001</v>
      </c>
      <c r="I64" s="13">
        <v>1.161</v>
      </c>
      <c r="J64" s="18">
        <v>0.70599999999999996</v>
      </c>
      <c r="K64" s="18">
        <v>0.69699999999999995</v>
      </c>
      <c r="L64" s="11">
        <v>1.609</v>
      </c>
      <c r="M64" s="11">
        <v>1.57</v>
      </c>
    </row>
    <row r="65" spans="1:13" x14ac:dyDescent="0.2">
      <c r="A65" s="8" t="s">
        <v>88</v>
      </c>
      <c r="B65" s="17">
        <v>0.81299999999999994</v>
      </c>
      <c r="C65" s="16">
        <v>0.89200000000000002</v>
      </c>
      <c r="D65" s="16">
        <v>0.92600000000000005</v>
      </c>
      <c r="E65" s="16">
        <v>1.0369999999999999</v>
      </c>
      <c r="F65" s="13">
        <v>1.103</v>
      </c>
      <c r="G65" s="13">
        <v>1.115</v>
      </c>
      <c r="H65" s="16">
        <v>0.91200000000000003</v>
      </c>
      <c r="I65" s="16">
        <v>0.97199999999999998</v>
      </c>
      <c r="J65" s="17">
        <v>0.78300000000000003</v>
      </c>
      <c r="K65" s="17">
        <v>0.85499999999999998</v>
      </c>
      <c r="L65" s="17">
        <v>0.85099999999999998</v>
      </c>
      <c r="M65" s="17">
        <v>0.83799999999999997</v>
      </c>
    </row>
    <row r="66" spans="1:13" x14ac:dyDescent="0.2">
      <c r="A66" s="8" t="s">
        <v>89</v>
      </c>
      <c r="B66" s="17">
        <v>0.87</v>
      </c>
      <c r="C66" s="17">
        <v>0.89100000000000001</v>
      </c>
      <c r="D66" s="10">
        <v>1.5049999999999999</v>
      </c>
      <c r="E66" s="10">
        <v>1.4730000000000001</v>
      </c>
      <c r="F66" s="18">
        <v>0.67900000000000005</v>
      </c>
      <c r="G66" s="17">
        <v>0.748</v>
      </c>
      <c r="H66" s="13">
        <v>1.1739999999999999</v>
      </c>
      <c r="I66" s="13">
        <v>1.157</v>
      </c>
      <c r="J66" s="16">
        <v>0.95699999999999996</v>
      </c>
      <c r="K66" s="17">
        <v>0.84099999999999997</v>
      </c>
      <c r="L66" s="19">
        <v>0.47899999999999998</v>
      </c>
      <c r="M66" s="19">
        <v>0.47499999999999998</v>
      </c>
    </row>
    <row r="67" spans="1:13" x14ac:dyDescent="0.2">
      <c r="A67" s="8" t="s">
        <v>90</v>
      </c>
      <c r="B67" s="17">
        <v>0.75700000000000001</v>
      </c>
      <c r="C67" s="17">
        <v>0.75</v>
      </c>
      <c r="D67" s="12">
        <v>2.2189999999999999</v>
      </c>
      <c r="E67" s="21">
        <v>2.0979999999999999</v>
      </c>
      <c r="F67" s="9">
        <v>1.2290000000000001</v>
      </c>
      <c r="G67" s="17">
        <v>0.76400000000000001</v>
      </c>
      <c r="H67" s="9">
        <v>1.248</v>
      </c>
      <c r="I67" s="9">
        <v>1.254</v>
      </c>
      <c r="J67" s="9">
        <v>1.23</v>
      </c>
      <c r="K67" s="16">
        <v>1.038</v>
      </c>
      <c r="L67" s="27">
        <v>0.28799999999999998</v>
      </c>
      <c r="M67" s="27">
        <v>0.28899999999999998</v>
      </c>
    </row>
    <row r="68" spans="1:13" x14ac:dyDescent="0.2">
      <c r="A68" s="8" t="s">
        <v>91</v>
      </c>
      <c r="B68" s="13">
        <v>1.161</v>
      </c>
      <c r="C68" s="9">
        <v>1.228</v>
      </c>
      <c r="D68" s="11">
        <v>1.5609999999999999</v>
      </c>
      <c r="E68" s="11">
        <v>1.65</v>
      </c>
      <c r="F68" s="16">
        <v>0.995</v>
      </c>
      <c r="G68" s="13">
        <v>1.0640000000000001</v>
      </c>
      <c r="H68" s="10">
        <v>1.4830000000000001</v>
      </c>
      <c r="I68" s="11">
        <v>1.6619999999999999</v>
      </c>
      <c r="J68" s="16">
        <v>0.96099999999999997</v>
      </c>
      <c r="K68" s="16">
        <v>0.998</v>
      </c>
      <c r="L68" s="18">
        <v>0.71099999999999997</v>
      </c>
      <c r="M68" s="20">
        <v>0.193</v>
      </c>
    </row>
    <row r="69" spans="1:13" x14ac:dyDescent="0.2">
      <c r="A69" s="8" t="s">
        <v>92</v>
      </c>
      <c r="B69" s="16">
        <v>1.0429999999999999</v>
      </c>
      <c r="C69" s="13">
        <v>1.206</v>
      </c>
      <c r="D69" s="16">
        <v>1.02</v>
      </c>
      <c r="E69" s="16">
        <v>0.98299999999999998</v>
      </c>
      <c r="F69" s="16">
        <v>1</v>
      </c>
      <c r="G69" s="16">
        <v>1.0049999999999999</v>
      </c>
      <c r="H69" s="9">
        <v>1.2969999999999999</v>
      </c>
      <c r="I69" s="9">
        <v>1.2629999999999999</v>
      </c>
      <c r="J69" s="16">
        <v>0.97299999999999998</v>
      </c>
      <c r="K69" s="15">
        <v>1.7470000000000001</v>
      </c>
      <c r="L69" s="20">
        <v>0.109</v>
      </c>
      <c r="M69" s="20">
        <v>9.8000000000000004E-2</v>
      </c>
    </row>
    <row r="70" spans="1:13" x14ac:dyDescent="0.2">
      <c r="A70" s="8" t="s">
        <v>93</v>
      </c>
      <c r="B70" s="10">
        <v>1.528</v>
      </c>
      <c r="C70" s="15">
        <v>1.718</v>
      </c>
      <c r="D70" s="15">
        <v>1.8009999999999999</v>
      </c>
      <c r="E70" s="21">
        <v>2.1640000000000001</v>
      </c>
      <c r="F70" s="13">
        <v>1.103</v>
      </c>
      <c r="G70" s="13">
        <v>1.179</v>
      </c>
      <c r="H70" s="16">
        <v>0.998</v>
      </c>
      <c r="I70" s="16">
        <v>0.93600000000000005</v>
      </c>
      <c r="J70" s="13">
        <v>1.143</v>
      </c>
      <c r="K70" s="13">
        <v>1.169</v>
      </c>
      <c r="L70" s="20">
        <v>7.4999999999999997E-2</v>
      </c>
      <c r="M70" s="20">
        <v>7.4999999999999997E-2</v>
      </c>
    </row>
    <row r="71" spans="1:13" x14ac:dyDescent="0.2">
      <c r="A71" s="8" t="s">
        <v>94</v>
      </c>
      <c r="B71" s="9">
        <v>1.34</v>
      </c>
      <c r="C71" s="16">
        <v>1.002</v>
      </c>
      <c r="D71" s="11">
        <v>1.5680000000000001</v>
      </c>
      <c r="E71" s="14">
        <v>1.974</v>
      </c>
      <c r="F71" s="16">
        <v>0.94699999999999995</v>
      </c>
      <c r="G71" s="13">
        <v>1.069</v>
      </c>
      <c r="H71" s="17">
        <v>0.80800000000000005</v>
      </c>
      <c r="I71" s="16">
        <v>0.91</v>
      </c>
      <c r="J71" s="16">
        <v>0.95199999999999996</v>
      </c>
      <c r="K71" s="16">
        <v>1.04</v>
      </c>
      <c r="L71" s="20">
        <v>7.4999999999999997E-2</v>
      </c>
      <c r="M71" s="20">
        <v>7.4999999999999997E-2</v>
      </c>
    </row>
    <row r="73" spans="1:13" x14ac:dyDescent="0.2">
      <c r="A73" s="36" t="s">
        <v>104</v>
      </c>
      <c r="B73" s="36">
        <v>1</v>
      </c>
      <c r="C73" s="36">
        <v>2</v>
      </c>
      <c r="D73" s="36">
        <v>3</v>
      </c>
      <c r="E73" s="36">
        <v>4</v>
      </c>
      <c r="F73" s="36">
        <v>5</v>
      </c>
      <c r="G73" s="36">
        <v>6</v>
      </c>
      <c r="H73" s="36">
        <v>7</v>
      </c>
      <c r="I73" s="36">
        <v>8</v>
      </c>
      <c r="J73" s="36">
        <v>9</v>
      </c>
      <c r="K73" s="36">
        <v>10</v>
      </c>
      <c r="L73" s="36">
        <v>11</v>
      </c>
      <c r="M73" s="36">
        <v>12</v>
      </c>
    </row>
    <row r="74" spans="1:13" x14ac:dyDescent="0.2">
      <c r="A74" s="36" t="s">
        <v>87</v>
      </c>
      <c r="B74" s="37">
        <v>20</v>
      </c>
      <c r="C74" s="38">
        <f>(AVERAGE(B54:C54) - $M$81)/$M$80</f>
        <v>24.525874382998534</v>
      </c>
      <c r="D74" s="37">
        <v>66</v>
      </c>
      <c r="E74" s="38">
        <f>(AVERAGE(D54:E54) - $M$81)/$M$80</f>
        <v>28.364608848845879</v>
      </c>
      <c r="F74" s="37">
        <v>28</v>
      </c>
      <c r="G74" s="38">
        <f>(AVERAGE(F54:G54) - $M$81)/$M$80</f>
        <v>34.947859077658855</v>
      </c>
      <c r="H74" s="37">
        <v>75</v>
      </c>
      <c r="I74" s="38">
        <f>(AVERAGE(H54:I54) - $M$81)/$M$80</f>
        <v>40.149882419227701</v>
      </c>
      <c r="J74" s="37">
        <v>41</v>
      </c>
      <c r="K74" s="38">
        <f>(AVERAGE(J54:K54) - $M$81)/$M$80</f>
        <v>22.14011885048593</v>
      </c>
      <c r="L74" s="37">
        <v>50</v>
      </c>
      <c r="M74" s="38">
        <f>AVERAGE(L54:M54)</f>
        <v>1.59</v>
      </c>
    </row>
    <row r="75" spans="1:13" x14ac:dyDescent="0.2">
      <c r="A75" s="36" t="s">
        <v>114</v>
      </c>
      <c r="B75" s="37">
        <v>21</v>
      </c>
      <c r="C75" s="38">
        <f t="shared" ref="C75:E81" si="67">(AVERAGE(B55:C55) - $M$81)/$M$80</f>
        <v>25.046076717155415</v>
      </c>
      <c r="D75" s="37">
        <v>67</v>
      </c>
      <c r="E75" s="38">
        <f t="shared" si="67"/>
        <v>31.216752680947419</v>
      </c>
      <c r="F75" s="37">
        <v>29</v>
      </c>
      <c r="G75" s="38">
        <f t="shared" ref="G75" si="68">(AVERAGE(F55:G55) - $M$81)/$M$80</f>
        <v>38.320205243917279</v>
      </c>
      <c r="H75" s="37">
        <v>76</v>
      </c>
      <c r="I75" s="38">
        <f t="shared" ref="I75" si="69">(AVERAGE(H55:I55) - $M$81)/$M$80</f>
        <v>31.396132796173926</v>
      </c>
      <c r="J75" s="37">
        <v>42</v>
      </c>
      <c r="K75" s="38">
        <f t="shared" ref="K75" si="70">(AVERAGE(J55:K55) - $M$81)/$M$80</f>
        <v>24.77700654431565</v>
      </c>
      <c r="L75" s="37">
        <f>0.5*L74</f>
        <v>25</v>
      </c>
      <c r="M75" s="38">
        <f t="shared" ref="M75:M79" si="71">AVERAGE(L55:M55)</f>
        <v>0.84549999999999992</v>
      </c>
    </row>
    <row r="76" spans="1:13" x14ac:dyDescent="0.2">
      <c r="A76" s="36" t="s">
        <v>89</v>
      </c>
      <c r="B76" s="37">
        <v>22</v>
      </c>
      <c r="C76" s="38">
        <f t="shared" si="67"/>
        <v>31.611388934445742</v>
      </c>
      <c r="D76" s="37">
        <v>68</v>
      </c>
      <c r="E76" s="38">
        <f t="shared" si="67"/>
        <v>50.822999275205134</v>
      </c>
      <c r="F76" s="37">
        <v>30</v>
      </c>
      <c r="G76" s="38">
        <f t="shared" ref="G76" si="72">(AVERAGE(F56:G56) - $M$81)/$M$80</f>
        <v>22.03249078135002</v>
      </c>
      <c r="H76" s="37">
        <v>77</v>
      </c>
      <c r="I76" s="38">
        <f t="shared" ref="I76" si="73">(AVERAGE(H56:I56) - $M$81)/$M$80</f>
        <v>38.625151439802337</v>
      </c>
      <c r="J76" s="37">
        <v>43</v>
      </c>
      <c r="K76" s="38">
        <f t="shared" ref="K76" si="74">(AVERAGE(J56:K56) - $M$81)/$M$80</f>
        <v>33.54869417889207</v>
      </c>
      <c r="L76" s="37">
        <f t="shared" ref="L76:L78" si="75">0.5*L75</f>
        <v>12.5</v>
      </c>
      <c r="M76" s="38">
        <f t="shared" si="71"/>
        <v>0.47799999999999998</v>
      </c>
    </row>
    <row r="77" spans="1:13" x14ac:dyDescent="0.2">
      <c r="A77" s="36" t="s">
        <v>90</v>
      </c>
      <c r="B77" s="37">
        <v>23</v>
      </c>
      <c r="C77" s="38">
        <f t="shared" si="67"/>
        <v>24.418246313862625</v>
      </c>
      <c r="D77" s="37">
        <v>69</v>
      </c>
      <c r="E77" s="38">
        <f t="shared" si="67"/>
        <v>75.559517164941099</v>
      </c>
      <c r="F77" s="37">
        <v>31</v>
      </c>
      <c r="G77" s="38">
        <f t="shared" ref="G77" si="76">(AVERAGE(F57:G57) - $M$81)/$M$80</f>
        <v>27.270390145964161</v>
      </c>
      <c r="H77" s="37">
        <v>78</v>
      </c>
      <c r="I77" s="38">
        <f t="shared" ref="I77" si="77">(AVERAGE(H57:I57) - $M$81)/$M$80</f>
        <v>42.535637951740298</v>
      </c>
      <c r="J77" s="37">
        <v>44</v>
      </c>
      <c r="K77" s="38">
        <f t="shared" ref="K77" si="78">(AVERAGE(J57:K57) - $M$81)/$M$80</f>
        <v>42.320381813468487</v>
      </c>
      <c r="L77" s="37">
        <f t="shared" si="75"/>
        <v>6.25</v>
      </c>
      <c r="M77" s="38">
        <f t="shared" si="71"/>
        <v>0.28899999999999998</v>
      </c>
    </row>
    <row r="78" spans="1:13" x14ac:dyDescent="0.2">
      <c r="A78" s="36" t="s">
        <v>91</v>
      </c>
      <c r="B78" s="37">
        <v>24</v>
      </c>
      <c r="C78" s="38">
        <f t="shared" si="67"/>
        <v>43.59398063157672</v>
      </c>
      <c r="D78" s="37">
        <v>70</v>
      </c>
      <c r="E78" s="38">
        <f t="shared" si="67"/>
        <v>58.410778149286578</v>
      </c>
      <c r="F78" s="37">
        <v>32</v>
      </c>
      <c r="G78" s="38">
        <f t="shared" ref="G78" si="79">(AVERAGE(F58:G58) - $M$81)/$M$80</f>
        <v>33.979206455435694</v>
      </c>
      <c r="H78" s="37">
        <v>79</v>
      </c>
      <c r="I78" s="38">
        <f t="shared" ref="I78" si="80">(AVERAGE(H58:I58) - $M$81)/$M$80</f>
        <v>56.473472904840243</v>
      </c>
      <c r="J78" s="37">
        <v>45</v>
      </c>
      <c r="K78" s="38">
        <f t="shared" ref="K78" si="81">(AVERAGE(J58:K58) - $M$81)/$M$80</f>
        <v>33.763950317163882</v>
      </c>
      <c r="L78" s="37">
        <f t="shared" si="75"/>
        <v>3.125</v>
      </c>
      <c r="M78" s="38">
        <f t="shared" si="71"/>
        <v>0.44550000000000001</v>
      </c>
    </row>
    <row r="79" spans="1:13" x14ac:dyDescent="0.2">
      <c r="A79" s="36" t="s">
        <v>92</v>
      </c>
      <c r="B79" s="37">
        <v>25</v>
      </c>
      <c r="C79" s="38">
        <f t="shared" si="67"/>
        <v>42.715018066966813</v>
      </c>
      <c r="D79" s="37">
        <v>71</v>
      </c>
      <c r="E79" s="38">
        <f t="shared" si="67"/>
        <v>34.302090662843412</v>
      </c>
      <c r="F79" s="37">
        <v>33</v>
      </c>
      <c r="G79" s="38">
        <f t="shared" ref="G79" si="82">(AVERAGE(F59:G59) - $M$81)/$M$80</f>
        <v>40.74183679947518</v>
      </c>
      <c r="H79" s="37">
        <v>80</v>
      </c>
      <c r="I79" s="38">
        <f t="shared" ref="I79" si="83">(AVERAGE(H59:I59) - $M$81)/$M$80</f>
        <v>41.064721006882898</v>
      </c>
      <c r="J79" s="37">
        <v>83</v>
      </c>
      <c r="K79" s="38">
        <f t="shared" ref="K79" si="84">(AVERAGE(J59:K59) - $M$81)/$M$80</f>
        <v>35.234867262021275</v>
      </c>
      <c r="L79" s="37">
        <v>0</v>
      </c>
      <c r="M79" s="38">
        <f t="shared" si="71"/>
        <v>0.10450000000000001</v>
      </c>
    </row>
    <row r="80" spans="1:13" x14ac:dyDescent="0.2">
      <c r="A80" s="36" t="s">
        <v>93</v>
      </c>
      <c r="B80" s="37">
        <v>26</v>
      </c>
      <c r="C80" s="38">
        <f t="shared" si="67"/>
        <v>61.155293912252198</v>
      </c>
      <c r="D80" s="37">
        <v>72</v>
      </c>
      <c r="E80" s="38">
        <f t="shared" si="67"/>
        <v>67.989676302382293</v>
      </c>
      <c r="F80" s="37">
        <v>34</v>
      </c>
      <c r="G80" s="38">
        <f t="shared" ref="G80" si="85">(AVERAGE(F60:G60) - $M$81)/$M$80</f>
        <v>36.723722218401328</v>
      </c>
      <c r="H80" s="37">
        <v>81</v>
      </c>
      <c r="I80" s="38">
        <f t="shared" ref="I80" si="86">(AVERAGE(H60:I60) - $M$81)/$M$80</f>
        <v>32.56210354514625</v>
      </c>
      <c r="J80" s="37">
        <v>84</v>
      </c>
      <c r="K80" s="38">
        <f t="shared" ref="K80" si="87">(AVERAGE(J60:K60) - $M$81)/$M$80</f>
        <v>38.409895301530533</v>
      </c>
      <c r="L80" s="40" t="s">
        <v>95</v>
      </c>
      <c r="M80" s="38">
        <f>SLOPE(M74:M79,L74:L79)</f>
        <v>2.787376958525346E-2</v>
      </c>
    </row>
    <row r="81" spans="1:13" x14ac:dyDescent="0.2">
      <c r="A81" s="36" t="s">
        <v>94</v>
      </c>
      <c r="B81" s="37">
        <v>27</v>
      </c>
      <c r="C81" s="38">
        <f t="shared" si="67"/>
        <v>43.163468355033089</v>
      </c>
      <c r="D81" s="37">
        <v>73</v>
      </c>
      <c r="E81" s="38">
        <f t="shared" si="67"/>
        <v>65.496292700733775</v>
      </c>
      <c r="F81" s="37">
        <v>35</v>
      </c>
      <c r="G81" s="38">
        <f t="shared" ref="G81" si="88">(AVERAGE(F61:G61) - $M$81)/$M$80</f>
        <v>32.095715245557322</v>
      </c>
      <c r="H81" s="37">
        <v>82</v>
      </c>
      <c r="I81" s="38">
        <f t="shared" ref="I81" si="89">(AVERAGE(H61:I61) - $M$81)/$M$80</f>
        <v>26.678435765716674</v>
      </c>
      <c r="J81" s="37">
        <v>85</v>
      </c>
      <c r="K81" s="38">
        <f t="shared" ref="K81" si="90">(AVERAGE(J61:K61) - $M$81)/$M$80</f>
        <v>34.284152651320767</v>
      </c>
      <c r="L81" s="40" t="s">
        <v>96</v>
      </c>
      <c r="M81" s="38">
        <f>INTERCEPT(M74:M79,L74:L79)</f>
        <v>0.17537142857142851</v>
      </c>
    </row>
    <row r="83" spans="1:13" x14ac:dyDescent="0.2">
      <c r="A83" s="36" t="s">
        <v>117</v>
      </c>
      <c r="B83" s="36">
        <v>1</v>
      </c>
      <c r="C83" s="36">
        <v>2</v>
      </c>
      <c r="D83" s="36">
        <v>3</v>
      </c>
      <c r="E83" s="36">
        <v>4</v>
      </c>
      <c r="F83" s="36">
        <v>5</v>
      </c>
      <c r="G83" s="36">
        <v>6</v>
      </c>
      <c r="H83" s="36">
        <v>7</v>
      </c>
      <c r="I83" s="36">
        <v>8</v>
      </c>
      <c r="J83" s="36">
        <v>9</v>
      </c>
      <c r="K83" s="36">
        <v>10</v>
      </c>
      <c r="L83" s="36">
        <v>11</v>
      </c>
      <c r="M83" s="36">
        <v>12</v>
      </c>
    </row>
    <row r="84" spans="1:13" x14ac:dyDescent="0.2">
      <c r="A84" s="36" t="s">
        <v>87</v>
      </c>
      <c r="B84" s="37">
        <v>20</v>
      </c>
      <c r="C84" s="38">
        <f>(AVERAGE(B64:C64)-$M$91)/$M$90</f>
        <v>22.207473236525516</v>
      </c>
      <c r="D84" s="37">
        <v>66</v>
      </c>
      <c r="E84" s="38">
        <f>(AVERAGE(D64:E64)-$M$91)/$M$90</f>
        <v>25.801330886639459</v>
      </c>
      <c r="F84" s="37">
        <v>28</v>
      </c>
      <c r="G84" s="38">
        <f>(AVERAGE(F64:G64)-$M$91)/$M$90</f>
        <v>29.377219248502833</v>
      </c>
      <c r="H84" s="37">
        <v>75</v>
      </c>
      <c r="I84" s="38">
        <f>(AVERAGE(H64:I64)-$M$91)/$M$90</f>
        <v>33.815633446393555</v>
      </c>
      <c r="J84" s="37">
        <v>41</v>
      </c>
      <c r="K84" s="38">
        <f>(AVERAGE(J64:K64)-$M$91)/$M$90</f>
        <v>18.865185621919547</v>
      </c>
      <c r="L84" s="37">
        <v>50</v>
      </c>
      <c r="M84" s="38">
        <f>AVERAGE(L64:M64)</f>
        <v>1.5895000000000001</v>
      </c>
    </row>
    <row r="85" spans="1:13" x14ac:dyDescent="0.2">
      <c r="A85" s="36" t="s">
        <v>114</v>
      </c>
      <c r="B85" s="37">
        <v>21</v>
      </c>
      <c r="C85" s="38">
        <f t="shared" ref="C85:E91" si="91">(AVERAGE(B65:C65)-$M$91)/$M$90</f>
        <v>24.291910673591602</v>
      </c>
      <c r="D85" s="37">
        <v>67</v>
      </c>
      <c r="E85" s="38">
        <f t="shared" si="91"/>
        <v>28.927987042238591</v>
      </c>
      <c r="F85" s="37">
        <v>29</v>
      </c>
      <c r="G85" s="38">
        <f t="shared" ref="G85" si="92">(AVERAGE(F65:G65)-$M$91)/$M$90</f>
        <v>33.510155546133866</v>
      </c>
      <c r="H85" s="37">
        <v>76</v>
      </c>
      <c r="I85" s="38">
        <f t="shared" ref="I85" si="93">(AVERAGE(H65:I65)-$M$91)/$M$90</f>
        <v>27.50841327044358</v>
      </c>
      <c r="J85" s="37">
        <v>42</v>
      </c>
      <c r="K85" s="38">
        <f t="shared" ref="K85" si="94">(AVERAGE(J65:K65)-$M$91)/$M$90</f>
        <v>23.08796836080343</v>
      </c>
      <c r="L85" s="37">
        <f>0.5*L84</f>
        <v>25</v>
      </c>
      <c r="M85" s="38">
        <f t="shared" ref="M85:M89" si="95">AVERAGE(L65:M65)</f>
        <v>0.84450000000000003</v>
      </c>
    </row>
    <row r="86" spans="1:13" x14ac:dyDescent="0.2">
      <c r="A86" s="36" t="s">
        <v>89</v>
      </c>
      <c r="B86" s="37">
        <v>22</v>
      </c>
      <c r="C86" s="38">
        <f t="shared" si="91"/>
        <v>25.298190815623506</v>
      </c>
      <c r="D86" s="37">
        <v>68</v>
      </c>
      <c r="E86" s="38">
        <f t="shared" si="91"/>
        <v>47.166814616566846</v>
      </c>
      <c r="F86" s="37">
        <v>30</v>
      </c>
      <c r="G86" s="38">
        <f t="shared" ref="G86" si="96">(AVERAGE(F66:G66)-$M$91)/$M$90</f>
        <v>19.296448539933223</v>
      </c>
      <c r="H86" s="37">
        <v>77</v>
      </c>
      <c r="I86" s="38">
        <f t="shared" ref="I86" si="97">(AVERAGE(H66:I66)-$M$91)/$M$90</f>
        <v>35.540685118448245</v>
      </c>
      <c r="J86" s="37">
        <v>43</v>
      </c>
      <c r="K86" s="38">
        <f t="shared" ref="K86" si="98">(AVERAGE(J66:K66)-$M$91)/$M$90</f>
        <v>25.963054480894588</v>
      </c>
      <c r="L86" s="37">
        <f t="shared" ref="L86:L88" si="99">0.5*L85</f>
        <v>12.5</v>
      </c>
      <c r="M86" s="38">
        <f t="shared" si="95"/>
        <v>0.47699999999999998</v>
      </c>
    </row>
    <row r="87" spans="1:13" x14ac:dyDescent="0.2">
      <c r="A87" s="36" t="s">
        <v>90</v>
      </c>
      <c r="B87" s="37">
        <v>23</v>
      </c>
      <c r="C87" s="38">
        <f t="shared" si="91"/>
        <v>20.7339915999788</v>
      </c>
      <c r="D87" s="37">
        <v>69</v>
      </c>
      <c r="E87" s="38">
        <f t="shared" si="91"/>
        <v>71.227691584079707</v>
      </c>
      <c r="F87" s="37">
        <v>31</v>
      </c>
      <c r="G87" s="38">
        <f t="shared" ref="G87" si="100">(AVERAGE(F67:G67)-$M$91)/$M$90</f>
        <v>29.467065689755682</v>
      </c>
      <c r="H87" s="37">
        <v>78</v>
      </c>
      <c r="I87" s="38">
        <f t="shared" ref="I87" si="101">(AVERAGE(H67:I67)-$M$91)/$M$90</f>
        <v>38.613433409295659</v>
      </c>
      <c r="J87" s="37">
        <v>44</v>
      </c>
      <c r="K87" s="38">
        <f t="shared" ref="K87" si="102">(AVERAGE(J67:K67)-$M$91)/$M$90</f>
        <v>34.408619958662349</v>
      </c>
      <c r="L87" s="37">
        <f t="shared" si="99"/>
        <v>6.25</v>
      </c>
      <c r="M87" s="38">
        <f t="shared" si="95"/>
        <v>0.28849999999999998</v>
      </c>
    </row>
    <row r="88" spans="1:13" x14ac:dyDescent="0.2">
      <c r="A88" s="36" t="s">
        <v>91</v>
      </c>
      <c r="B88" s="37">
        <v>24</v>
      </c>
      <c r="C88" s="38">
        <f t="shared" si="91"/>
        <v>36.582903836981295</v>
      </c>
      <c r="D88" s="37">
        <v>70</v>
      </c>
      <c r="E88" s="38">
        <f t="shared" si="91"/>
        <v>51.353658778949594</v>
      </c>
      <c r="F88" s="37">
        <v>32</v>
      </c>
      <c r="G88" s="38">
        <f t="shared" ref="G88" si="103">(AVERAGE(F68:G68)-$M$91)/$M$90</f>
        <v>30.653038714293285</v>
      </c>
      <c r="H88" s="37">
        <v>79</v>
      </c>
      <c r="I88" s="38">
        <f t="shared" ref="I88" si="104">(AVERAGE(H68:I68)-$M$91)/$M$90</f>
        <v>50.167685754411991</v>
      </c>
      <c r="J88" s="37">
        <v>45</v>
      </c>
      <c r="K88" s="38">
        <f t="shared" ref="K88" si="105">(AVERAGE(J68:K68)-$M$91)/$M$90</f>
        <v>28.856109889236311</v>
      </c>
      <c r="L88" s="37">
        <f t="shared" si="99"/>
        <v>3.125</v>
      </c>
      <c r="M88" s="38">
        <f t="shared" si="95"/>
        <v>0.45199999999999996</v>
      </c>
    </row>
    <row r="89" spans="1:13" x14ac:dyDescent="0.2">
      <c r="A89" s="36" t="s">
        <v>92</v>
      </c>
      <c r="B89" s="37">
        <v>25</v>
      </c>
      <c r="C89" s="38">
        <f t="shared" si="91"/>
        <v>34.067203481901522</v>
      </c>
      <c r="D89" s="37">
        <v>71</v>
      </c>
      <c r="E89" s="38">
        <f t="shared" si="91"/>
        <v>29.64675857226138</v>
      </c>
      <c r="F89" s="37">
        <v>33</v>
      </c>
      <c r="G89" s="38">
        <f t="shared" ref="G89" si="106">(AVERAGE(F69:G69)-$M$91)/$M$90</f>
        <v>29.682697148762514</v>
      </c>
      <c r="H89" s="37">
        <v>80</v>
      </c>
      <c r="I89" s="38">
        <f t="shared" ref="I89" si="107">(AVERAGE(H69:I69)-$M$91)/$M$90</f>
        <v>39.655652127828702</v>
      </c>
      <c r="J89" s="37">
        <v>83</v>
      </c>
      <c r="K89" s="38">
        <f t="shared" ref="K89" si="108">(AVERAGE(J69:K69)-$M$91)/$M$90</f>
        <v>42.530738247919864</v>
      </c>
      <c r="L89" s="37">
        <v>0</v>
      </c>
      <c r="M89" s="38">
        <f t="shared" si="95"/>
        <v>0.10350000000000001</v>
      </c>
    </row>
    <row r="90" spans="1:13" x14ac:dyDescent="0.2">
      <c r="A90" s="36" t="s">
        <v>93</v>
      </c>
      <c r="B90" s="37">
        <v>26</v>
      </c>
      <c r="C90" s="38">
        <f t="shared" si="91"/>
        <v>51.982583867719534</v>
      </c>
      <c r="D90" s="37">
        <v>72</v>
      </c>
      <c r="E90" s="38">
        <f t="shared" si="91"/>
        <v>64.902502119879159</v>
      </c>
      <c r="F90" s="37">
        <v>34</v>
      </c>
      <c r="G90" s="38">
        <f t="shared" ref="G90" si="109">(AVERAGE(F70:G70)-$M$91)/$M$90</f>
        <v>34.660189994170331</v>
      </c>
      <c r="H90" s="37">
        <v>81</v>
      </c>
      <c r="I90" s="38">
        <f t="shared" ref="I90" si="110">(AVERAGE(H70:I70)-$M$91)/$M$90</f>
        <v>28.40687768297207</v>
      </c>
      <c r="J90" s="37">
        <v>84</v>
      </c>
      <c r="K90" s="38">
        <f t="shared" ref="K90" si="111">(AVERAGE(J70:K70)-$M$91)/$M$90</f>
        <v>35.199268641687425</v>
      </c>
      <c r="L90" s="40" t="s">
        <v>95</v>
      </c>
      <c r="M90" s="38">
        <f>SLOPE(M84:M89,L84:L89)</f>
        <v>2.7825253456221201E-2</v>
      </c>
    </row>
    <row r="91" spans="1:13" x14ac:dyDescent="0.2">
      <c r="A91" s="36" t="s">
        <v>94</v>
      </c>
      <c r="B91" s="37">
        <v>27</v>
      </c>
      <c r="C91" s="38">
        <f t="shared" si="91"/>
        <v>35.738347289204512</v>
      </c>
      <c r="D91" s="37">
        <v>73</v>
      </c>
      <c r="E91" s="38">
        <f t="shared" si="91"/>
        <v>57.30149318988817</v>
      </c>
      <c r="F91" s="37">
        <v>35</v>
      </c>
      <c r="G91" s="38">
        <f t="shared" ref="G91" si="112">(AVERAGE(F71:G71)-$M$91)/$M$90</f>
        <v>29.880359319518785</v>
      </c>
      <c r="H91" s="37">
        <v>82</v>
      </c>
      <c r="I91" s="38">
        <f t="shared" ref="I91" si="113">(AVERAGE(H71:I71)-$M$91)/$M$90</f>
        <v>24.525511420849007</v>
      </c>
      <c r="J91" s="37">
        <v>85</v>
      </c>
      <c r="K91" s="38">
        <f t="shared" ref="K91" si="114">(AVERAGE(J71:K71)-$M$91)/$M$90</f>
        <v>29.449096401505109</v>
      </c>
      <c r="L91" s="40" t="s">
        <v>96</v>
      </c>
      <c r="M91" s="38">
        <f>INTERCEPT(M84:M89,L84:L89)</f>
        <v>0.1765714285714286</v>
      </c>
    </row>
    <row r="93" spans="1:13" x14ac:dyDescent="0.2">
      <c r="A93" s="36" t="s">
        <v>101</v>
      </c>
      <c r="B93" s="36">
        <v>1</v>
      </c>
      <c r="C93" s="36">
        <v>2</v>
      </c>
      <c r="D93" s="36">
        <v>3</v>
      </c>
      <c r="E93" s="36">
        <v>4</v>
      </c>
      <c r="F93" s="36">
        <v>5</v>
      </c>
      <c r="G93" s="36">
        <v>6</v>
      </c>
      <c r="H93" s="36">
        <v>7</v>
      </c>
      <c r="I93" s="36">
        <v>8</v>
      </c>
      <c r="J93" s="36">
        <v>9</v>
      </c>
      <c r="K93" s="36">
        <v>10</v>
      </c>
      <c r="L93" s="36">
        <v>11</v>
      </c>
      <c r="M93" s="36">
        <v>12</v>
      </c>
    </row>
    <row r="94" spans="1:13" x14ac:dyDescent="0.2">
      <c r="A94" s="36" t="s">
        <v>87</v>
      </c>
      <c r="B94" s="37">
        <v>20</v>
      </c>
      <c r="C94" s="38">
        <f>(C74-C84)/10</f>
        <v>0.23184011464730184</v>
      </c>
      <c r="D94" s="37">
        <v>66</v>
      </c>
      <c r="E94" s="38">
        <f>(E74-E84)/10</f>
        <v>0.25632779622064206</v>
      </c>
      <c r="F94" s="37">
        <v>28</v>
      </c>
      <c r="G94" s="38">
        <f>(G74-G84)/10</f>
        <v>0.55706398291560222</v>
      </c>
      <c r="H94" s="37">
        <v>75</v>
      </c>
      <c r="I94" s="38">
        <f>(I74-I84)/10</f>
        <v>0.63342489728341467</v>
      </c>
      <c r="J94" s="37">
        <v>41</v>
      </c>
      <c r="K94" s="38">
        <f>(K74-K84)/10</f>
        <v>0.32749332285663824</v>
      </c>
      <c r="L94" s="37"/>
      <c r="M94" s="38"/>
    </row>
    <row r="95" spans="1:13" x14ac:dyDescent="0.2">
      <c r="A95" s="36" t="s">
        <v>114</v>
      </c>
      <c r="B95" s="37">
        <v>21</v>
      </c>
      <c r="C95" s="38">
        <f t="shared" ref="C95:E101" si="115">(C75-C85)/10</f>
        <v>7.5416604356381353E-2</v>
      </c>
      <c r="D95" s="37">
        <v>67</v>
      </c>
      <c r="E95" s="38">
        <f t="shared" si="115"/>
        <v>0.22887656387088279</v>
      </c>
      <c r="F95" s="37">
        <v>29</v>
      </c>
      <c r="G95" s="38">
        <f t="shared" ref="G95" si="116">(G75-G85)/10</f>
        <v>0.48100496977834128</v>
      </c>
      <c r="H95" s="37">
        <v>76</v>
      </c>
      <c r="I95" s="38">
        <f t="shared" ref="I95" si="117">(I75-I85)/10</f>
        <v>0.38877195257303471</v>
      </c>
      <c r="J95" s="37">
        <v>42</v>
      </c>
      <c r="K95" s="38">
        <f t="shared" ref="K95" si="118">(K75-K85)/10</f>
        <v>0.16890381835122206</v>
      </c>
      <c r="L95" s="37"/>
      <c r="M95" s="38"/>
    </row>
    <row r="96" spans="1:13" x14ac:dyDescent="0.2">
      <c r="A96" s="36" t="s">
        <v>89</v>
      </c>
      <c r="B96" s="37">
        <v>22</v>
      </c>
      <c r="C96" s="38">
        <f t="shared" si="115"/>
        <v>0.63131981188222352</v>
      </c>
      <c r="D96" s="37">
        <v>68</v>
      </c>
      <c r="E96" s="38">
        <f t="shared" si="115"/>
        <v>0.36561846586382885</v>
      </c>
      <c r="F96" s="37">
        <v>30</v>
      </c>
      <c r="G96" s="38">
        <f t="shared" ref="G96" si="119">(G76-G86)/10</f>
        <v>0.27360422414167973</v>
      </c>
      <c r="H96" s="37">
        <v>77</v>
      </c>
      <c r="I96" s="38">
        <f t="shared" ref="I96" si="120">(I76-I86)/10</f>
        <v>0.30844663213540924</v>
      </c>
      <c r="J96" s="37">
        <v>43</v>
      </c>
      <c r="K96" s="38">
        <f t="shared" ref="K96" si="121">(K76-K86)/10</f>
        <v>0.75856396979974827</v>
      </c>
      <c r="L96" s="37"/>
      <c r="M96" s="38"/>
    </row>
    <row r="97" spans="1:13" x14ac:dyDescent="0.2">
      <c r="A97" s="36" t="s">
        <v>90</v>
      </c>
      <c r="B97" s="37">
        <v>23</v>
      </c>
      <c r="C97" s="38">
        <f t="shared" si="115"/>
        <v>0.36842547138838244</v>
      </c>
      <c r="D97" s="37">
        <v>69</v>
      </c>
      <c r="E97" s="38">
        <f t="shared" si="115"/>
        <v>0.43318255808613915</v>
      </c>
      <c r="F97" s="37">
        <v>31</v>
      </c>
      <c r="G97" s="38">
        <f t="shared" ref="G97" si="122">(G77-G87)/10</f>
        <v>-0.21966755437915211</v>
      </c>
      <c r="H97" s="37">
        <v>78</v>
      </c>
      <c r="I97" s="38">
        <f t="shared" ref="I97" si="123">(I77-I87)/10</f>
        <v>0.39222045424446395</v>
      </c>
      <c r="J97" s="37">
        <v>44</v>
      </c>
      <c r="K97" s="38">
        <f t="shared" ref="K97" si="124">(K77-K87)/10</f>
        <v>0.79117618548061375</v>
      </c>
      <c r="L97" s="37"/>
      <c r="M97" s="38"/>
    </row>
    <row r="98" spans="1:13" x14ac:dyDescent="0.2">
      <c r="A98" s="36" t="s">
        <v>91</v>
      </c>
      <c r="B98" s="37">
        <v>24</v>
      </c>
      <c r="C98" s="38">
        <f t="shared" si="115"/>
        <v>0.70110767945954255</v>
      </c>
      <c r="D98" s="37">
        <v>70</v>
      </c>
      <c r="E98" s="38">
        <f t="shared" si="115"/>
        <v>0.70571193703369839</v>
      </c>
      <c r="F98" s="37">
        <v>32</v>
      </c>
      <c r="G98" s="38">
        <f t="shared" ref="G98" si="125">(G78-G88)/10</f>
        <v>0.33261677411424095</v>
      </c>
      <c r="H98" s="37">
        <v>79</v>
      </c>
      <c r="I98" s="38">
        <f t="shared" ref="I98" si="126">(I78-I88)/10</f>
        <v>0.63057871504282514</v>
      </c>
      <c r="J98" s="37">
        <v>45</v>
      </c>
      <c r="K98" s="38">
        <f t="shared" ref="K98" si="127">(K78-K88)/10</f>
        <v>0.49078404279275711</v>
      </c>
      <c r="L98" s="37"/>
      <c r="M98" s="38"/>
    </row>
    <row r="99" spans="1:13" x14ac:dyDescent="0.2">
      <c r="A99" s="36" t="s">
        <v>92</v>
      </c>
      <c r="B99" s="37">
        <v>25</v>
      </c>
      <c r="C99" s="38">
        <f t="shared" si="115"/>
        <v>0.8647814585065291</v>
      </c>
      <c r="D99" s="37">
        <v>71</v>
      </c>
      <c r="E99" s="38">
        <f t="shared" si="115"/>
        <v>0.46553320905820322</v>
      </c>
      <c r="F99" s="37">
        <v>33</v>
      </c>
      <c r="G99" s="38">
        <f t="shared" ref="G99" si="128">(G79-G89)/10</f>
        <v>1.1059139650712666</v>
      </c>
      <c r="H99" s="37">
        <v>80</v>
      </c>
      <c r="I99" s="38">
        <f t="shared" ref="I99" si="129">(I79-I89)/10</f>
        <v>0.14090688790541961</v>
      </c>
      <c r="J99" s="37">
        <v>83</v>
      </c>
      <c r="K99" s="38">
        <f t="shared" ref="K99" si="130">(K79-K89)/10</f>
        <v>-0.72958709858985882</v>
      </c>
      <c r="L99" s="37"/>
      <c r="M99" s="38"/>
    </row>
    <row r="100" spans="1:13" x14ac:dyDescent="0.2">
      <c r="A100" s="36" t="s">
        <v>93</v>
      </c>
      <c r="B100" s="37">
        <v>26</v>
      </c>
      <c r="C100" s="38">
        <f t="shared" si="115"/>
        <v>0.91727100445326637</v>
      </c>
      <c r="D100" s="37">
        <v>72</v>
      </c>
      <c r="E100" s="38">
        <f t="shared" si="115"/>
        <v>0.30871741825031335</v>
      </c>
      <c r="F100" s="37">
        <v>34</v>
      </c>
      <c r="G100" s="38">
        <f t="shared" ref="G100" si="131">(G80-G90)/10</f>
        <v>0.20635322242309967</v>
      </c>
      <c r="H100" s="37">
        <v>81</v>
      </c>
      <c r="I100" s="38">
        <f t="shared" ref="I100" si="132">(I80-I90)/10</f>
        <v>0.41552258621741806</v>
      </c>
      <c r="J100" s="37">
        <v>84</v>
      </c>
      <c r="K100" s="38">
        <f t="shared" ref="K100" si="133">(K80-K90)/10</f>
        <v>0.32106266598431077</v>
      </c>
      <c r="L100" s="39"/>
      <c r="M100" s="38"/>
    </row>
    <row r="101" spans="1:13" x14ac:dyDescent="0.2">
      <c r="A101" s="36" t="s">
        <v>94</v>
      </c>
      <c r="B101" s="37">
        <v>27</v>
      </c>
      <c r="C101" s="38">
        <f t="shared" si="115"/>
        <v>0.74251210658285771</v>
      </c>
      <c r="D101" s="37">
        <v>73</v>
      </c>
      <c r="E101" s="38">
        <f t="shared" si="115"/>
        <v>0.81947995108456051</v>
      </c>
      <c r="F101" s="37">
        <v>35</v>
      </c>
      <c r="G101" s="38">
        <f t="shared" ref="G101" si="134">(G81-G91)/10</f>
        <v>0.22153559260385372</v>
      </c>
      <c r="H101" s="37">
        <v>82</v>
      </c>
      <c r="I101" s="38">
        <f t="shared" ref="I101" si="135">(I81-I91)/10</f>
        <v>0.21529243448676674</v>
      </c>
      <c r="J101" s="37">
        <v>85</v>
      </c>
      <c r="K101" s="38">
        <f t="shared" ref="K101" si="136">(K81-K91)/10</f>
        <v>0.4835056249815658</v>
      </c>
      <c r="L101" s="39"/>
      <c r="M101" s="3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81"/>
  <sheetViews>
    <sheetView workbookViewId="0">
      <pane xSplit="1" topLeftCell="B1" activePane="topRight" state="frozen"/>
      <selection pane="topRight" activeCell="Q1" sqref="Q1:Q1048576"/>
    </sheetView>
  </sheetViews>
  <sheetFormatPr baseColWidth="10" defaultRowHeight="16" x14ac:dyDescent="0.2"/>
  <cols>
    <col min="17" max="17" width="10.83203125" style="96"/>
  </cols>
  <sheetData>
    <row r="1" spans="1:17" x14ac:dyDescent="0.2">
      <c r="A1" t="s">
        <v>9</v>
      </c>
      <c r="B1" t="s">
        <v>108</v>
      </c>
      <c r="C1" t="s">
        <v>12</v>
      </c>
      <c r="D1" t="s">
        <v>13</v>
      </c>
      <c r="E1" s="5" t="s">
        <v>85</v>
      </c>
      <c r="F1" s="5" t="s">
        <v>84</v>
      </c>
      <c r="G1" s="5" t="s">
        <v>86</v>
      </c>
      <c r="H1" s="6" t="s">
        <v>107</v>
      </c>
      <c r="K1" s="71" t="s">
        <v>136</v>
      </c>
      <c r="L1" s="71" t="s">
        <v>137</v>
      </c>
      <c r="N1" s="90" t="s">
        <v>135</v>
      </c>
      <c r="O1" s="90" t="s">
        <v>134</v>
      </c>
      <c r="P1" s="90" t="s">
        <v>86</v>
      </c>
      <c r="Q1" s="95" t="s">
        <v>138</v>
      </c>
    </row>
    <row r="2" spans="1:17" x14ac:dyDescent="0.2">
      <c r="A2">
        <v>1</v>
      </c>
      <c r="B2" t="s">
        <v>43</v>
      </c>
      <c r="C2">
        <v>0.6213779618652554</v>
      </c>
      <c r="D2" t="s">
        <v>109</v>
      </c>
      <c r="E2">
        <v>68.049302265273923</v>
      </c>
      <c r="F2">
        <v>66.359520474492939</v>
      </c>
      <c r="G2">
        <f>(E2-F2)/8</f>
        <v>0.21122272384762297</v>
      </c>
      <c r="H2">
        <f>G2/(C2*0.01)</f>
        <v>33.99263199061221</v>
      </c>
      <c r="K2" s="71">
        <f>E2/1000</f>
        <v>6.804930226527392E-2</v>
      </c>
      <c r="L2" s="71">
        <f>F2/1000</f>
        <v>6.6359520474492936E-2</v>
      </c>
      <c r="N2" s="90">
        <f>((K2*0.000007)*1000)*1000</f>
        <v>0.47634511585691741</v>
      </c>
      <c r="O2" s="90">
        <f>((L2*0.000007)*1000)*1000</f>
        <v>0.4645166433214506</v>
      </c>
      <c r="P2" s="90">
        <f>(N2-O2)/8</f>
        <v>1.478559066933352E-3</v>
      </c>
      <c r="Q2" s="96">
        <f>P2/(C2*0.01)</f>
        <v>0.23794842393428406</v>
      </c>
    </row>
    <row r="3" spans="1:17" x14ac:dyDescent="0.2">
      <c r="A3">
        <v>2</v>
      </c>
      <c r="B3" t="s">
        <v>43</v>
      </c>
      <c r="C3">
        <v>0.37440318097350789</v>
      </c>
      <c r="D3" t="s">
        <v>109</v>
      </c>
      <c r="E3">
        <v>47.000656365012595</v>
      </c>
      <c r="F3">
        <v>44.456825072212183</v>
      </c>
      <c r="G3">
        <f t="shared" ref="G3:G66" si="0">(E3-F3)/8</f>
        <v>0.31797891160005154</v>
      </c>
      <c r="H3">
        <f t="shared" ref="H3:H66" si="1">G3/(C3*0.01)</f>
        <v>84.929543272911232</v>
      </c>
      <c r="K3" s="71">
        <f t="shared" ref="K3:K66" si="2">E3/1000</f>
        <v>4.7000656365012598E-2</v>
      </c>
      <c r="L3" s="71">
        <f t="shared" ref="L3:L66" si="3">F3/1000</f>
        <v>4.4456825072212186E-2</v>
      </c>
      <c r="N3" s="90">
        <f t="shared" ref="N3:N66" si="4">((K3*0.000007)*1000)*1000</f>
        <v>0.32900459455508818</v>
      </c>
      <c r="O3" s="90">
        <f t="shared" ref="O3:O66" si="5">((L3*0.000007)*1000)*1000</f>
        <v>0.31119777550548527</v>
      </c>
      <c r="P3" s="90">
        <f t="shared" ref="P3:P66" si="6">(N3-O3)/8</f>
        <v>2.2258523812003633E-3</v>
      </c>
      <c r="Q3" s="96">
        <f t="shared" ref="Q3:Q66" si="7">P3/(C3*0.01)</f>
        <v>0.59450680291037927</v>
      </c>
    </row>
    <row r="4" spans="1:17" x14ac:dyDescent="0.2">
      <c r="A4">
        <v>3</v>
      </c>
      <c r="B4" t="s">
        <v>43</v>
      </c>
      <c r="C4">
        <v>0.23845376029915138</v>
      </c>
      <c r="D4" t="s">
        <v>109</v>
      </c>
      <c r="E4">
        <v>29.529735436581706</v>
      </c>
      <c r="F4">
        <v>27.920653875639761</v>
      </c>
      <c r="G4">
        <f t="shared" si="0"/>
        <v>0.20113519511774314</v>
      </c>
      <c r="H4">
        <f t="shared" si="1"/>
        <v>84.349768636657117</v>
      </c>
      <c r="K4" s="71">
        <f t="shared" si="2"/>
        <v>2.9529735436581706E-2</v>
      </c>
      <c r="L4" s="71">
        <f t="shared" si="3"/>
        <v>2.7920653875639762E-2</v>
      </c>
      <c r="N4" s="90">
        <f t="shared" si="4"/>
        <v>0.20670814805607196</v>
      </c>
      <c r="O4" s="90">
        <f t="shared" si="5"/>
        <v>0.19544457712947835</v>
      </c>
      <c r="P4" s="90">
        <f t="shared" si="6"/>
        <v>1.407946365824201E-3</v>
      </c>
      <c r="Q4" s="96">
        <f t="shared" si="7"/>
        <v>0.59044838045659942</v>
      </c>
    </row>
    <row r="5" spans="1:17" x14ac:dyDescent="0.2">
      <c r="A5">
        <v>4</v>
      </c>
      <c r="B5" t="s">
        <v>43</v>
      </c>
      <c r="C5">
        <v>0.19993475777475042</v>
      </c>
      <c r="D5" t="s">
        <v>109</v>
      </c>
      <c r="E5">
        <v>26.823740407126195</v>
      </c>
      <c r="F5">
        <v>25.319254006432004</v>
      </c>
      <c r="G5">
        <f t="shared" si="0"/>
        <v>0.18806080008677384</v>
      </c>
      <c r="H5">
        <f t="shared" si="1"/>
        <v>94.061083815474461</v>
      </c>
      <c r="K5" s="71">
        <f t="shared" si="2"/>
        <v>2.6823740407126196E-2</v>
      </c>
      <c r="L5" s="71">
        <f t="shared" si="3"/>
        <v>2.5319254006432004E-2</v>
      </c>
      <c r="N5" s="90">
        <f t="shared" si="4"/>
        <v>0.18776618284988336</v>
      </c>
      <c r="O5" s="90">
        <f t="shared" si="5"/>
        <v>0.17723477804502402</v>
      </c>
      <c r="P5" s="90">
        <f t="shared" si="6"/>
        <v>1.3164256006074175E-3</v>
      </c>
      <c r="Q5" s="96">
        <f t="shared" si="7"/>
        <v>0.65842758670832158</v>
      </c>
    </row>
    <row r="6" spans="1:17" x14ac:dyDescent="0.2">
      <c r="A6">
        <v>5</v>
      </c>
      <c r="B6" t="s">
        <v>43</v>
      </c>
      <c r="C6">
        <v>0.39706141775256726</v>
      </c>
      <c r="D6" t="s">
        <v>109</v>
      </c>
      <c r="E6">
        <v>36.376447692318138</v>
      </c>
      <c r="F6">
        <v>32.177490025252467</v>
      </c>
      <c r="G6">
        <f t="shared" si="0"/>
        <v>0.52486970838320879</v>
      </c>
      <c r="H6">
        <f t="shared" si="1"/>
        <v>132.18854437030356</v>
      </c>
      <c r="K6" s="71">
        <f t="shared" si="2"/>
        <v>3.637644769231814E-2</v>
      </c>
      <c r="L6" s="71">
        <f t="shared" si="3"/>
        <v>3.217749002525247E-2</v>
      </c>
      <c r="N6" s="90">
        <f t="shared" si="4"/>
        <v>0.25463513384622699</v>
      </c>
      <c r="O6" s="90">
        <f t="shared" si="5"/>
        <v>0.22524243017676726</v>
      </c>
      <c r="P6" s="90">
        <f t="shared" si="6"/>
        <v>3.6740879586824662E-3</v>
      </c>
      <c r="Q6" s="96">
        <f t="shared" si="7"/>
        <v>0.92531981059212609</v>
      </c>
    </row>
    <row r="7" spans="1:17" x14ac:dyDescent="0.2">
      <c r="A7">
        <v>6</v>
      </c>
      <c r="B7" t="s">
        <v>43</v>
      </c>
      <c r="C7">
        <v>0.23165628926543363</v>
      </c>
      <c r="D7" t="s">
        <v>109</v>
      </c>
      <c r="E7">
        <v>27.096156014118364</v>
      </c>
      <c r="F7">
        <v>23.591051296119151</v>
      </c>
      <c r="G7">
        <f t="shared" si="0"/>
        <v>0.43813808974990165</v>
      </c>
      <c r="H7">
        <f t="shared" si="1"/>
        <v>189.13282740529417</v>
      </c>
      <c r="K7" s="71">
        <f t="shared" si="2"/>
        <v>2.7096156014118362E-2</v>
      </c>
      <c r="L7" s="71">
        <f t="shared" si="3"/>
        <v>2.3591051296119152E-2</v>
      </c>
      <c r="N7" s="90">
        <f t="shared" si="4"/>
        <v>0.18967309209882854</v>
      </c>
      <c r="O7" s="90">
        <f t="shared" si="5"/>
        <v>0.16513735907283406</v>
      </c>
      <c r="P7" s="90">
        <f t="shared" si="6"/>
        <v>3.066966628249311E-3</v>
      </c>
      <c r="Q7" s="96">
        <f t="shared" si="7"/>
        <v>1.3239297918370589</v>
      </c>
    </row>
    <row r="8" spans="1:17" x14ac:dyDescent="0.2">
      <c r="A8">
        <v>7</v>
      </c>
      <c r="B8" t="s">
        <v>43</v>
      </c>
      <c r="C8">
        <v>0.5352766621048296</v>
      </c>
      <c r="D8" t="s">
        <v>109</v>
      </c>
      <c r="E8">
        <v>57.134516945121156</v>
      </c>
      <c r="F8">
        <v>55.244448306059759</v>
      </c>
      <c r="G8">
        <f t="shared" si="0"/>
        <v>0.23625857988267462</v>
      </c>
      <c r="H8">
        <f t="shared" si="1"/>
        <v>44.137657515956725</v>
      </c>
      <c r="K8" s="71">
        <f t="shared" si="2"/>
        <v>5.7134516945121158E-2</v>
      </c>
      <c r="L8" s="71">
        <f t="shared" si="3"/>
        <v>5.5244448306059762E-2</v>
      </c>
      <c r="N8" s="90">
        <f t="shared" si="4"/>
        <v>0.39994161861584809</v>
      </c>
      <c r="O8" s="90">
        <f t="shared" si="5"/>
        <v>0.38671113814241831</v>
      </c>
      <c r="P8" s="90">
        <f t="shared" si="6"/>
        <v>1.653810059178723E-3</v>
      </c>
      <c r="Q8" s="96">
        <f t="shared" si="7"/>
        <v>0.3089636026116972</v>
      </c>
    </row>
    <row r="9" spans="1:17" x14ac:dyDescent="0.2">
      <c r="A9">
        <v>8</v>
      </c>
      <c r="B9" t="s">
        <v>43</v>
      </c>
      <c r="C9">
        <v>0.1976689340968445</v>
      </c>
      <c r="D9" t="s">
        <v>109</v>
      </c>
      <c r="E9">
        <v>27.840758673230276</v>
      </c>
      <c r="F9">
        <v>25.555744903632707</v>
      </c>
      <c r="G9">
        <f t="shared" si="0"/>
        <v>0.28562672119969612</v>
      </c>
      <c r="H9">
        <f t="shared" si="1"/>
        <v>144.49752688996551</v>
      </c>
      <c r="K9" s="71">
        <f t="shared" si="2"/>
        <v>2.7840758673230277E-2</v>
      </c>
      <c r="L9" s="71">
        <f t="shared" si="3"/>
        <v>2.5555744903632709E-2</v>
      </c>
      <c r="N9" s="90">
        <f t="shared" si="4"/>
        <v>0.19488531071261195</v>
      </c>
      <c r="O9" s="90">
        <f t="shared" si="5"/>
        <v>0.17889021432542898</v>
      </c>
      <c r="P9" s="90">
        <f t="shared" si="6"/>
        <v>1.9993870483978708E-3</v>
      </c>
      <c r="Q9" s="96">
        <f t="shared" si="7"/>
        <v>1.0114826882297576</v>
      </c>
    </row>
    <row r="10" spans="1:17" x14ac:dyDescent="0.2">
      <c r="A10">
        <v>9</v>
      </c>
      <c r="B10" t="s">
        <v>43</v>
      </c>
      <c r="C10">
        <v>0.33052471843303011</v>
      </c>
      <c r="D10" t="s">
        <v>110</v>
      </c>
      <c r="E10">
        <v>31.926992778112758</v>
      </c>
      <c r="F10">
        <v>29.630664978475636</v>
      </c>
      <c r="G10">
        <f t="shared" si="0"/>
        <v>0.28704097495464032</v>
      </c>
      <c r="H10">
        <f t="shared" si="1"/>
        <v>86.844026769150588</v>
      </c>
      <c r="K10" s="71">
        <f t="shared" si="2"/>
        <v>3.1926992778112756E-2</v>
      </c>
      <c r="L10" s="71">
        <f t="shared" si="3"/>
        <v>2.9630664978475635E-2</v>
      </c>
      <c r="N10" s="90">
        <f t="shared" si="4"/>
        <v>0.22348894944678929</v>
      </c>
      <c r="O10" s="90">
        <f t="shared" si="5"/>
        <v>0.20741465484932944</v>
      </c>
      <c r="P10" s="90">
        <f t="shared" si="6"/>
        <v>2.009286824682481E-3</v>
      </c>
      <c r="Q10" s="96">
        <f t="shared" si="7"/>
        <v>0.60790818738405383</v>
      </c>
    </row>
    <row r="11" spans="1:17" x14ac:dyDescent="0.2">
      <c r="A11">
        <v>10</v>
      </c>
      <c r="B11" t="s">
        <v>43</v>
      </c>
      <c r="C11">
        <v>0.43734713965352134</v>
      </c>
      <c r="D11" t="s">
        <v>110</v>
      </c>
      <c r="E11">
        <v>57.043711742790435</v>
      </c>
      <c r="F11">
        <v>53.589012025654831</v>
      </c>
      <c r="G11">
        <f t="shared" si="0"/>
        <v>0.4318374646419505</v>
      </c>
      <c r="H11">
        <f t="shared" si="1"/>
        <v>98.74020554565972</v>
      </c>
      <c r="K11" s="71">
        <f t="shared" si="2"/>
        <v>5.7043711742790437E-2</v>
      </c>
      <c r="L11" s="71">
        <f t="shared" si="3"/>
        <v>5.3589012025654831E-2</v>
      </c>
      <c r="N11" s="90">
        <f t="shared" si="4"/>
        <v>0.39930598219953306</v>
      </c>
      <c r="O11" s="90">
        <f t="shared" si="5"/>
        <v>0.37512308417958379</v>
      </c>
      <c r="P11" s="90">
        <f t="shared" si="6"/>
        <v>3.0228622524936591E-3</v>
      </c>
      <c r="Q11" s="96">
        <f t="shared" si="7"/>
        <v>0.69118143881961935</v>
      </c>
    </row>
    <row r="12" spans="1:17" x14ac:dyDescent="0.2">
      <c r="A12">
        <v>11</v>
      </c>
      <c r="B12" t="s">
        <v>43</v>
      </c>
      <c r="C12">
        <v>0.43497330807084378</v>
      </c>
      <c r="D12" t="s">
        <v>110</v>
      </c>
      <c r="E12">
        <v>60.49430943135787</v>
      </c>
      <c r="F12">
        <v>57.281908343481227</v>
      </c>
      <c r="G12">
        <f t="shared" si="0"/>
        <v>0.40155013598458034</v>
      </c>
      <c r="H12">
        <f t="shared" si="1"/>
        <v>92.316040670518603</v>
      </c>
      <c r="K12" s="71">
        <f t="shared" si="2"/>
        <v>6.0494309431357869E-2</v>
      </c>
      <c r="L12" s="71">
        <f t="shared" si="3"/>
        <v>5.7281908343481229E-2</v>
      </c>
      <c r="N12" s="90">
        <f t="shared" si="4"/>
        <v>0.42346016601950509</v>
      </c>
      <c r="O12" s="90">
        <f t="shared" si="5"/>
        <v>0.4009733584043686</v>
      </c>
      <c r="P12" s="90">
        <f t="shared" si="6"/>
        <v>2.8108509518920619E-3</v>
      </c>
      <c r="Q12" s="96">
        <f t="shared" si="7"/>
        <v>0.64621228469363012</v>
      </c>
    </row>
    <row r="13" spans="1:17" x14ac:dyDescent="0.2">
      <c r="A13">
        <v>12</v>
      </c>
      <c r="B13" t="s">
        <v>43</v>
      </c>
      <c r="C13">
        <v>0.29491724469286629</v>
      </c>
      <c r="D13" t="s">
        <v>110</v>
      </c>
      <c r="E13">
        <v>31.418483645060725</v>
      </c>
      <c r="F13">
        <v>28.684701389672814</v>
      </c>
      <c r="G13">
        <f t="shared" si="0"/>
        <v>0.34172278192348893</v>
      </c>
      <c r="H13">
        <f t="shared" si="1"/>
        <v>115.87073596844668</v>
      </c>
      <c r="K13" s="71">
        <f t="shared" si="2"/>
        <v>3.1418483645060724E-2</v>
      </c>
      <c r="L13" s="71">
        <f t="shared" si="3"/>
        <v>2.8684701389672815E-2</v>
      </c>
      <c r="N13" s="90">
        <f t="shared" si="4"/>
        <v>0.21992938551542507</v>
      </c>
      <c r="O13" s="90">
        <f t="shared" si="5"/>
        <v>0.20079290972770972</v>
      </c>
      <c r="P13" s="90">
        <f t="shared" si="6"/>
        <v>2.3920594734644189E-3</v>
      </c>
      <c r="Q13" s="96">
        <f t="shared" si="7"/>
        <v>0.81109515177912561</v>
      </c>
    </row>
    <row r="14" spans="1:17" x14ac:dyDescent="0.2">
      <c r="A14">
        <v>13</v>
      </c>
      <c r="B14" t="s">
        <v>43</v>
      </c>
      <c r="C14">
        <v>0.23794528670860429</v>
      </c>
      <c r="D14" t="s">
        <v>110</v>
      </c>
      <c r="E14">
        <v>28.984904222597372</v>
      </c>
      <c r="F14">
        <v>26.374367240096689</v>
      </c>
      <c r="G14">
        <f t="shared" si="0"/>
        <v>0.3263171228125854</v>
      </c>
      <c r="H14">
        <f t="shared" si="1"/>
        <v>137.1395615044076</v>
      </c>
      <c r="K14" s="71">
        <f t="shared" si="2"/>
        <v>2.8984904222597373E-2</v>
      </c>
      <c r="L14" s="71">
        <f t="shared" si="3"/>
        <v>2.6374367240096688E-2</v>
      </c>
      <c r="N14" s="90">
        <f t="shared" si="4"/>
        <v>0.2028943295581816</v>
      </c>
      <c r="O14" s="90">
        <f t="shared" si="5"/>
        <v>0.18462057068067683</v>
      </c>
      <c r="P14" s="90">
        <f t="shared" si="6"/>
        <v>2.2842198596880955E-3</v>
      </c>
      <c r="Q14" s="96">
        <f t="shared" si="7"/>
        <v>0.95997693053085231</v>
      </c>
    </row>
    <row r="15" spans="1:17" x14ac:dyDescent="0.2">
      <c r="A15">
        <v>14</v>
      </c>
      <c r="B15" t="s">
        <v>43</v>
      </c>
      <c r="C15">
        <v>0.34714153951177318</v>
      </c>
      <c r="D15" t="s">
        <v>110</v>
      </c>
      <c r="E15">
        <v>42.478557288942653</v>
      </c>
      <c r="F15">
        <v>39.908923202967841</v>
      </c>
      <c r="G15">
        <f t="shared" si="0"/>
        <v>0.32120426074685149</v>
      </c>
      <c r="H15">
        <f t="shared" si="1"/>
        <v>92.528327551522523</v>
      </c>
      <c r="K15" s="71">
        <f t="shared" si="2"/>
        <v>4.2478557288942655E-2</v>
      </c>
      <c r="L15" s="71">
        <f t="shared" si="3"/>
        <v>3.9908923202967843E-2</v>
      </c>
      <c r="N15" s="90">
        <f t="shared" si="4"/>
        <v>0.29734990102259856</v>
      </c>
      <c r="O15" s="90">
        <f t="shared" si="5"/>
        <v>0.27936246242077489</v>
      </c>
      <c r="P15" s="90">
        <f t="shared" si="6"/>
        <v>2.2484298252279586E-3</v>
      </c>
      <c r="Q15" s="96">
        <f t="shared" si="7"/>
        <v>0.64769829286065717</v>
      </c>
    </row>
    <row r="16" spans="1:17" x14ac:dyDescent="0.2">
      <c r="A16">
        <v>15</v>
      </c>
      <c r="B16" t="s">
        <v>43</v>
      </c>
      <c r="C16">
        <v>0.39461817116532488</v>
      </c>
      <c r="D16" t="s">
        <v>110</v>
      </c>
      <c r="E16">
        <v>36.576219137445726</v>
      </c>
      <c r="F16">
        <v>34.233141670150914</v>
      </c>
      <c r="G16">
        <f t="shared" si="0"/>
        <v>0.29288468341185148</v>
      </c>
      <c r="H16">
        <f t="shared" si="1"/>
        <v>74.219766045478877</v>
      </c>
      <c r="K16" s="71">
        <f t="shared" si="2"/>
        <v>3.6576219137445729E-2</v>
      </c>
      <c r="L16" s="71">
        <f t="shared" si="3"/>
        <v>3.4233141670150916E-2</v>
      </c>
      <c r="N16" s="90">
        <f t="shared" si="4"/>
        <v>0.25603353396212009</v>
      </c>
      <c r="O16" s="90">
        <f t="shared" si="5"/>
        <v>0.2396319916910564</v>
      </c>
      <c r="P16" s="90">
        <f t="shared" si="6"/>
        <v>2.0501927838829613E-3</v>
      </c>
      <c r="Q16" s="96">
        <f t="shared" si="7"/>
        <v>0.51953836231835238</v>
      </c>
    </row>
    <row r="17" spans="1:17" x14ac:dyDescent="0.2">
      <c r="A17">
        <v>16</v>
      </c>
      <c r="B17" t="s">
        <v>43</v>
      </c>
      <c r="C17">
        <v>0.33052471843303011</v>
      </c>
      <c r="D17" t="s">
        <v>110</v>
      </c>
      <c r="E17">
        <v>30.673880985948799</v>
      </c>
      <c r="F17">
        <v>28.211719595271401</v>
      </c>
      <c r="G17">
        <f t="shared" si="0"/>
        <v>0.30777017383467475</v>
      </c>
      <c r="H17">
        <f t="shared" si="1"/>
        <v>93.115629987907894</v>
      </c>
      <c r="K17" s="71">
        <f t="shared" si="2"/>
        <v>3.0673880985948799E-2</v>
      </c>
      <c r="L17" s="71">
        <f t="shared" si="3"/>
        <v>2.8211719595271401E-2</v>
      </c>
      <c r="N17" s="90">
        <f t="shared" si="4"/>
        <v>0.21471716690164158</v>
      </c>
      <c r="O17" s="90">
        <f t="shared" si="5"/>
        <v>0.1974820371668998</v>
      </c>
      <c r="P17" s="90">
        <f t="shared" si="6"/>
        <v>2.1543912168427229E-3</v>
      </c>
      <c r="Q17" s="96">
        <f t="shared" si="7"/>
        <v>0.65180940991535519</v>
      </c>
    </row>
    <row r="18" spans="1:17" x14ac:dyDescent="0.2">
      <c r="A18">
        <v>17</v>
      </c>
      <c r="B18" t="s">
        <v>43</v>
      </c>
      <c r="C18">
        <v>0.36080823890607222</v>
      </c>
      <c r="D18" t="s">
        <v>109</v>
      </c>
      <c r="E18">
        <v>28.948582141665085</v>
      </c>
      <c r="F18">
        <v>27.593204941054175</v>
      </c>
      <c r="G18">
        <f t="shared" si="0"/>
        <v>0.16942215007636374</v>
      </c>
      <c r="H18">
        <f t="shared" si="1"/>
        <v>46.956286416859989</v>
      </c>
      <c r="K18" s="71">
        <f t="shared" si="2"/>
        <v>2.8948582141665086E-2</v>
      </c>
      <c r="L18" s="71">
        <f t="shared" si="3"/>
        <v>2.7593204941054175E-2</v>
      </c>
      <c r="N18" s="90">
        <f t="shared" si="4"/>
        <v>0.20264007499165562</v>
      </c>
      <c r="O18" s="90">
        <f t="shared" si="5"/>
        <v>0.19315243458737921</v>
      </c>
      <c r="P18" s="90">
        <f t="shared" si="6"/>
        <v>1.1859550505345512E-3</v>
      </c>
      <c r="Q18" s="96">
        <f t="shared" si="7"/>
        <v>0.32869400491802131</v>
      </c>
    </row>
    <row r="19" spans="1:17" x14ac:dyDescent="0.2">
      <c r="A19">
        <v>18</v>
      </c>
      <c r="B19" t="s">
        <v>43</v>
      </c>
      <c r="C19">
        <v>0.27923858650145833</v>
      </c>
      <c r="D19" t="s">
        <v>109</v>
      </c>
      <c r="E19">
        <v>26.278909193141864</v>
      </c>
      <c r="F19">
        <v>23.900308623227762</v>
      </c>
      <c r="G19">
        <f t="shared" si="0"/>
        <v>0.29732507123926277</v>
      </c>
      <c r="H19">
        <f t="shared" si="1"/>
        <v>106.47707215697068</v>
      </c>
      <c r="K19" s="71">
        <f t="shared" si="2"/>
        <v>2.6278909193141863E-2</v>
      </c>
      <c r="L19" s="71">
        <f t="shared" si="3"/>
        <v>2.3900308623227763E-2</v>
      </c>
      <c r="N19" s="90">
        <f t="shared" si="4"/>
        <v>0.18395236435199305</v>
      </c>
      <c r="O19" s="90">
        <f t="shared" si="5"/>
        <v>0.16730216036259432</v>
      </c>
      <c r="P19" s="90">
        <f t="shared" si="6"/>
        <v>2.0812754986748415E-3</v>
      </c>
      <c r="Q19" s="96">
        <f t="shared" si="7"/>
        <v>0.74533950509879543</v>
      </c>
    </row>
    <row r="20" spans="1:17" x14ac:dyDescent="0.2">
      <c r="A20">
        <v>19</v>
      </c>
      <c r="B20" t="s">
        <v>43</v>
      </c>
      <c r="C20">
        <v>0.4310487729211564</v>
      </c>
      <c r="D20" t="s">
        <v>109</v>
      </c>
      <c r="E20">
        <v>55.500023303168163</v>
      </c>
      <c r="F20">
        <v>52.915922549006666</v>
      </c>
      <c r="G20">
        <f t="shared" si="0"/>
        <v>0.32301259427018714</v>
      </c>
      <c r="H20">
        <f t="shared" si="1"/>
        <v>74.936437489701362</v>
      </c>
      <c r="K20" s="71">
        <f t="shared" si="2"/>
        <v>5.550002330316816E-2</v>
      </c>
      <c r="L20" s="71">
        <f t="shared" si="3"/>
        <v>5.2915922549006664E-2</v>
      </c>
      <c r="N20" s="90">
        <f t="shared" si="4"/>
        <v>0.38850016312217711</v>
      </c>
      <c r="O20" s="90">
        <f t="shared" si="5"/>
        <v>0.37041145784304663</v>
      </c>
      <c r="P20" s="90">
        <f t="shared" si="6"/>
        <v>2.2610881598913099E-3</v>
      </c>
      <c r="Q20" s="96">
        <f t="shared" si="7"/>
        <v>0.5245550624279095</v>
      </c>
    </row>
    <row r="21" spans="1:17" x14ac:dyDescent="0.2">
      <c r="A21">
        <v>20</v>
      </c>
      <c r="B21" t="s">
        <v>43</v>
      </c>
      <c r="C21">
        <v>0.30869429431423562</v>
      </c>
      <c r="D21" t="s">
        <v>109</v>
      </c>
      <c r="E21">
        <v>41.69763254889844</v>
      </c>
      <c r="F21">
        <v>40.582012679616</v>
      </c>
      <c r="G21">
        <f t="shared" si="0"/>
        <v>0.13945248366030505</v>
      </c>
      <c r="H21">
        <f t="shared" si="1"/>
        <v>45.174946939041661</v>
      </c>
      <c r="K21" s="71">
        <f t="shared" si="2"/>
        <v>4.1697632548898439E-2</v>
      </c>
      <c r="L21" s="71">
        <f t="shared" si="3"/>
        <v>4.0582012679616003E-2</v>
      </c>
      <c r="N21" s="90">
        <f t="shared" si="4"/>
        <v>0.29188342784228904</v>
      </c>
      <c r="O21" s="90">
        <f t="shared" si="5"/>
        <v>0.28407408875731205</v>
      </c>
      <c r="P21" s="90">
        <f t="shared" si="6"/>
        <v>9.7616738562212452E-4</v>
      </c>
      <c r="Q21" s="96">
        <f t="shared" si="7"/>
        <v>0.31622462857328815</v>
      </c>
    </row>
    <row r="22" spans="1:17" x14ac:dyDescent="0.2">
      <c r="A22">
        <v>21</v>
      </c>
      <c r="B22" t="s">
        <v>43</v>
      </c>
      <c r="C22">
        <v>0.34947912051654251</v>
      </c>
      <c r="D22" t="s">
        <v>109</v>
      </c>
      <c r="E22">
        <v>38.010941334271131</v>
      </c>
      <c r="F22">
        <v>35.54293740849328</v>
      </c>
      <c r="G22">
        <f t="shared" si="0"/>
        <v>0.30850049072223129</v>
      </c>
      <c r="H22">
        <f t="shared" si="1"/>
        <v>88.27436965798033</v>
      </c>
      <c r="K22" s="71">
        <f t="shared" si="2"/>
        <v>3.8010941334271131E-2</v>
      </c>
      <c r="L22" s="71">
        <f t="shared" si="3"/>
        <v>3.5542937408493278E-2</v>
      </c>
      <c r="N22" s="90">
        <f t="shared" si="4"/>
        <v>0.26607658933989792</v>
      </c>
      <c r="O22" s="90">
        <f t="shared" si="5"/>
        <v>0.24880056185945293</v>
      </c>
      <c r="P22" s="90">
        <f t="shared" si="6"/>
        <v>2.1595034350556236E-3</v>
      </c>
      <c r="Q22" s="96">
        <f t="shared" si="7"/>
        <v>0.61792058760586355</v>
      </c>
    </row>
    <row r="23" spans="1:17" x14ac:dyDescent="0.2">
      <c r="A23">
        <v>22</v>
      </c>
      <c r="B23" t="s">
        <v>43</v>
      </c>
      <c r="C23">
        <v>0.1727448736398792</v>
      </c>
      <c r="D23" t="s">
        <v>109</v>
      </c>
      <c r="E23">
        <v>24.826025955850312</v>
      </c>
      <c r="F23">
        <v>23.591051296119151</v>
      </c>
      <c r="G23">
        <f t="shared" si="0"/>
        <v>0.15437183246639519</v>
      </c>
      <c r="H23">
        <f t="shared" si="1"/>
        <v>89.364059965225792</v>
      </c>
      <c r="K23" s="71">
        <f t="shared" si="2"/>
        <v>2.4826025955850314E-2</v>
      </c>
      <c r="L23" s="71">
        <f t="shared" si="3"/>
        <v>2.3591051296119152E-2</v>
      </c>
      <c r="N23" s="90">
        <f t="shared" si="4"/>
        <v>0.17378218169095216</v>
      </c>
      <c r="O23" s="90">
        <f t="shared" si="5"/>
        <v>0.16513735907283406</v>
      </c>
      <c r="P23" s="90">
        <f t="shared" si="6"/>
        <v>1.0806028272647636E-3</v>
      </c>
      <c r="Q23" s="96">
        <f t="shared" si="7"/>
        <v>0.62554841975657904</v>
      </c>
    </row>
    <row r="24" spans="1:17" x14ac:dyDescent="0.2">
      <c r="A24">
        <v>23</v>
      </c>
      <c r="B24" t="s">
        <v>43</v>
      </c>
      <c r="C24">
        <v>0.1818081683515029</v>
      </c>
      <c r="D24" t="s">
        <v>109</v>
      </c>
      <c r="E24">
        <v>28.730649656071353</v>
      </c>
      <c r="F24">
        <v>25.901385445695279</v>
      </c>
      <c r="G24">
        <f t="shared" si="0"/>
        <v>0.35365802629700926</v>
      </c>
      <c r="H24">
        <f t="shared" si="1"/>
        <v>194.52262761552967</v>
      </c>
      <c r="K24" s="71">
        <f t="shared" si="2"/>
        <v>2.8730649656071354E-2</v>
      </c>
      <c r="L24" s="71">
        <f t="shared" si="3"/>
        <v>2.5901385445695278E-2</v>
      </c>
      <c r="N24" s="90">
        <f t="shared" si="4"/>
        <v>0.2011145475924995</v>
      </c>
      <c r="O24" s="90">
        <f t="shared" si="5"/>
        <v>0.18130969811986694</v>
      </c>
      <c r="P24" s="90">
        <f t="shared" si="6"/>
        <v>2.4756061840790697E-3</v>
      </c>
      <c r="Q24" s="96">
        <f t="shared" si="7"/>
        <v>1.3616583933087103</v>
      </c>
    </row>
    <row r="25" spans="1:17" x14ac:dyDescent="0.2">
      <c r="A25">
        <v>24</v>
      </c>
      <c r="B25" t="s">
        <v>43</v>
      </c>
      <c r="C25">
        <v>0.18633981570731478</v>
      </c>
      <c r="D25" t="s">
        <v>109</v>
      </c>
      <c r="E25">
        <v>28.29478468488389</v>
      </c>
      <c r="F25">
        <v>26.319792417665756</v>
      </c>
      <c r="G25">
        <f t="shared" si="0"/>
        <v>0.24687403340226677</v>
      </c>
      <c r="H25">
        <f t="shared" si="1"/>
        <v>132.48592763987352</v>
      </c>
      <c r="K25" s="71">
        <f t="shared" si="2"/>
        <v>2.8294784684883889E-2</v>
      </c>
      <c r="L25" s="71">
        <f t="shared" si="3"/>
        <v>2.6319792417665754E-2</v>
      </c>
      <c r="N25" s="90">
        <f t="shared" si="4"/>
        <v>0.19806349279418722</v>
      </c>
      <c r="O25" s="90">
        <f t="shared" si="5"/>
        <v>0.18423854692366026</v>
      </c>
      <c r="P25" s="90">
        <f t="shared" si="6"/>
        <v>1.7281182338158702E-3</v>
      </c>
      <c r="Q25" s="96">
        <f t="shared" si="7"/>
        <v>0.92740149347911616</v>
      </c>
    </row>
    <row r="26" spans="1:17" x14ac:dyDescent="0.2">
      <c r="A26">
        <v>25</v>
      </c>
      <c r="B26" t="s">
        <v>43</v>
      </c>
      <c r="C26">
        <v>0.30203873944089904</v>
      </c>
      <c r="D26" t="s">
        <v>110</v>
      </c>
      <c r="E26">
        <v>36.321964570919697</v>
      </c>
      <c r="F26">
        <v>34.105800417812063</v>
      </c>
      <c r="G26">
        <f t="shared" si="0"/>
        <v>0.27702051913845427</v>
      </c>
      <c r="H26">
        <f t="shared" si="1"/>
        <v>91.716883619380823</v>
      </c>
      <c r="K26" s="71">
        <f t="shared" si="2"/>
        <v>3.6321964570919699E-2</v>
      </c>
      <c r="L26" s="71">
        <f t="shared" si="3"/>
        <v>3.4105800417812061E-2</v>
      </c>
      <c r="N26" s="90">
        <f t="shared" si="4"/>
        <v>0.2542537519964379</v>
      </c>
      <c r="O26" s="90">
        <f t="shared" si="5"/>
        <v>0.23874060292468441</v>
      </c>
      <c r="P26" s="90">
        <f t="shared" si="6"/>
        <v>1.939143633969187E-3</v>
      </c>
      <c r="Q26" s="96">
        <f t="shared" si="7"/>
        <v>0.64201818533566812</v>
      </c>
    </row>
    <row r="27" spans="1:17" x14ac:dyDescent="0.2">
      <c r="A27">
        <v>26</v>
      </c>
      <c r="B27" t="s">
        <v>43</v>
      </c>
      <c r="C27">
        <v>0.2142069708818285</v>
      </c>
      <c r="D27" t="s">
        <v>110</v>
      </c>
      <c r="E27">
        <v>23.972457053941529</v>
      </c>
      <c r="F27">
        <v>21.480824828789778</v>
      </c>
      <c r="G27">
        <f t="shared" si="0"/>
        <v>0.31145402814396883</v>
      </c>
      <c r="H27">
        <f t="shared" si="1"/>
        <v>145.39864265938789</v>
      </c>
      <c r="K27" s="71">
        <f t="shared" si="2"/>
        <v>2.3972457053941527E-2</v>
      </c>
      <c r="L27" s="71">
        <f t="shared" si="3"/>
        <v>2.1480824828789779E-2</v>
      </c>
      <c r="N27" s="90">
        <f t="shared" si="4"/>
        <v>0.16780719937759067</v>
      </c>
      <c r="O27" s="90">
        <f t="shared" si="5"/>
        <v>0.15036577380152844</v>
      </c>
      <c r="P27" s="90">
        <f t="shared" si="6"/>
        <v>2.1801781970077795E-3</v>
      </c>
      <c r="Q27" s="96">
        <f t="shared" si="7"/>
        <v>1.017790498615714</v>
      </c>
    </row>
    <row r="28" spans="1:17" x14ac:dyDescent="0.2">
      <c r="A28">
        <v>27</v>
      </c>
      <c r="B28" t="s">
        <v>43</v>
      </c>
      <c r="C28">
        <v>0.36850602375587149</v>
      </c>
      <c r="D28" t="s">
        <v>110</v>
      </c>
      <c r="E28">
        <v>42.932583300596249</v>
      </c>
      <c r="F28">
        <v>40.472863034754148</v>
      </c>
      <c r="G28">
        <f t="shared" si="0"/>
        <v>0.30746503323026264</v>
      </c>
      <c r="H28">
        <f t="shared" si="1"/>
        <v>83.435551499682575</v>
      </c>
      <c r="K28" s="71">
        <f t="shared" si="2"/>
        <v>4.2932583300596253E-2</v>
      </c>
      <c r="L28" s="71">
        <f t="shared" si="3"/>
        <v>4.0472863034754149E-2</v>
      </c>
      <c r="N28" s="90">
        <f t="shared" si="4"/>
        <v>0.30052808310417378</v>
      </c>
      <c r="O28" s="90">
        <f t="shared" si="5"/>
        <v>0.28331004124327902</v>
      </c>
      <c r="P28" s="90">
        <f t="shared" si="6"/>
        <v>2.1522552326118452E-3</v>
      </c>
      <c r="Q28" s="96">
        <f t="shared" si="7"/>
        <v>0.58404886049777982</v>
      </c>
    </row>
    <row r="29" spans="1:17" x14ac:dyDescent="0.2">
      <c r="A29">
        <v>28</v>
      </c>
      <c r="B29" t="s">
        <v>43</v>
      </c>
      <c r="C29">
        <v>0.77917888755909348</v>
      </c>
      <c r="D29" t="s">
        <v>110</v>
      </c>
      <c r="E29">
        <v>63.472720067805547</v>
      </c>
      <c r="F29">
        <v>57.754890137882647</v>
      </c>
      <c r="G29">
        <f t="shared" si="0"/>
        <v>0.71472874124036245</v>
      </c>
      <c r="H29">
        <f t="shared" si="1"/>
        <v>91.728453202751453</v>
      </c>
      <c r="K29" s="71">
        <f t="shared" si="2"/>
        <v>6.3472720067805549E-2</v>
      </c>
      <c r="L29" s="71">
        <f t="shared" si="3"/>
        <v>5.7754890137882646E-2</v>
      </c>
      <c r="N29" s="90">
        <f t="shared" si="4"/>
        <v>0.44430904047463882</v>
      </c>
      <c r="O29" s="90">
        <f t="shared" si="5"/>
        <v>0.40428423096517857</v>
      </c>
      <c r="P29" s="90">
        <f t="shared" si="6"/>
        <v>5.0031011886825308E-3</v>
      </c>
      <c r="Q29" s="96">
        <f t="shared" si="7"/>
        <v>0.6420991724192594</v>
      </c>
    </row>
    <row r="30" spans="1:17" x14ac:dyDescent="0.2">
      <c r="A30">
        <v>29</v>
      </c>
      <c r="B30" t="s">
        <v>43</v>
      </c>
      <c r="C30">
        <v>0.34476770792909561</v>
      </c>
      <c r="D30" t="s">
        <v>110</v>
      </c>
      <c r="E30">
        <v>35.831616478333807</v>
      </c>
      <c r="F30">
        <v>34.14218363276602</v>
      </c>
      <c r="G30">
        <f t="shared" si="0"/>
        <v>0.21117910569597331</v>
      </c>
      <c r="H30">
        <f t="shared" si="1"/>
        <v>61.252576978411234</v>
      </c>
      <c r="K30" s="71">
        <f t="shared" si="2"/>
        <v>3.5831616478333807E-2</v>
      </c>
      <c r="L30" s="71">
        <f t="shared" si="3"/>
        <v>3.414218363276602E-2</v>
      </c>
      <c r="N30" s="90">
        <f t="shared" si="4"/>
        <v>0.25082131534833668</v>
      </c>
      <c r="O30" s="90">
        <f t="shared" si="5"/>
        <v>0.23899528542936213</v>
      </c>
      <c r="P30" s="90">
        <f t="shared" si="6"/>
        <v>1.4782537398718189E-3</v>
      </c>
      <c r="Q30" s="96">
        <f t="shared" si="7"/>
        <v>0.42876803884888026</v>
      </c>
    </row>
    <row r="31" spans="1:17" x14ac:dyDescent="0.2">
      <c r="A31">
        <v>30</v>
      </c>
      <c r="B31" t="s">
        <v>43</v>
      </c>
      <c r="C31">
        <v>0.2355714551259267</v>
      </c>
      <c r="D31" t="s">
        <v>110</v>
      </c>
      <c r="E31">
        <v>30.474109540821214</v>
      </c>
      <c r="F31">
        <v>29.157683184074223</v>
      </c>
      <c r="G31">
        <f t="shared" si="0"/>
        <v>0.16455329459337387</v>
      </c>
      <c r="H31">
        <f t="shared" si="1"/>
        <v>69.852815785940834</v>
      </c>
      <c r="K31" s="71">
        <f t="shared" si="2"/>
        <v>3.0474109540821213E-2</v>
      </c>
      <c r="L31" s="71">
        <f t="shared" si="3"/>
        <v>2.9157683184074221E-2</v>
      </c>
      <c r="N31" s="90">
        <f t="shared" si="4"/>
        <v>0.21331876678574849</v>
      </c>
      <c r="O31" s="90">
        <f t="shared" si="5"/>
        <v>0.20410378228851955</v>
      </c>
      <c r="P31" s="90">
        <f t="shared" si="6"/>
        <v>1.1518730621536168E-3</v>
      </c>
      <c r="Q31" s="96">
        <f t="shared" si="7"/>
        <v>0.48896971050158572</v>
      </c>
    </row>
    <row r="32" spans="1:17" x14ac:dyDescent="0.2">
      <c r="A32">
        <v>31</v>
      </c>
      <c r="B32" t="s">
        <v>43</v>
      </c>
      <c r="C32">
        <v>0.26405743411805777</v>
      </c>
      <c r="D32" t="s">
        <v>110</v>
      </c>
      <c r="E32">
        <v>31.327678442729997</v>
      </c>
      <c r="F32">
        <v>29.794389445768434</v>
      </c>
      <c r="G32">
        <f t="shared" si="0"/>
        <v>0.19166112462019536</v>
      </c>
      <c r="H32">
        <f t="shared" si="1"/>
        <v>72.583120130791443</v>
      </c>
      <c r="K32" s="71">
        <f t="shared" si="2"/>
        <v>3.1327678442729996E-2</v>
      </c>
      <c r="L32" s="71">
        <f t="shared" si="3"/>
        <v>2.9794389445768434E-2</v>
      </c>
      <c r="N32" s="90">
        <f t="shared" si="4"/>
        <v>0.21929374909910995</v>
      </c>
      <c r="O32" s="90">
        <f t="shared" si="5"/>
        <v>0.20856072612037901</v>
      </c>
      <c r="P32" s="90">
        <f t="shared" si="6"/>
        <v>1.3416278723413673E-3</v>
      </c>
      <c r="Q32" s="96">
        <f t="shared" si="7"/>
        <v>0.50808184091553998</v>
      </c>
    </row>
    <row r="33" spans="1:17" x14ac:dyDescent="0.2">
      <c r="A33">
        <v>32</v>
      </c>
      <c r="B33" t="s">
        <v>43</v>
      </c>
      <c r="C33">
        <v>0.32102939210231973</v>
      </c>
      <c r="D33" t="s">
        <v>110</v>
      </c>
      <c r="E33">
        <v>39.300375207367374</v>
      </c>
      <c r="F33">
        <v>36.652625464588901</v>
      </c>
      <c r="G33">
        <f t="shared" si="0"/>
        <v>0.33096871784730908</v>
      </c>
      <c r="H33">
        <f t="shared" si="1"/>
        <v>103.09607967043138</v>
      </c>
      <c r="K33" s="71">
        <f t="shared" si="2"/>
        <v>3.9300375207367372E-2</v>
      </c>
      <c r="L33" s="71">
        <f t="shared" si="3"/>
        <v>3.6652625464588903E-2</v>
      </c>
      <c r="N33" s="90">
        <f t="shared" si="4"/>
        <v>0.27510262645157163</v>
      </c>
      <c r="O33" s="90">
        <f t="shared" si="5"/>
        <v>0.25656837825212231</v>
      </c>
      <c r="P33" s="90">
        <f t="shared" si="6"/>
        <v>2.3167810249311652E-3</v>
      </c>
      <c r="Q33" s="96">
        <f t="shared" si="7"/>
        <v>0.72167255769302008</v>
      </c>
    </row>
    <row r="34" spans="1:17" x14ac:dyDescent="0.2">
      <c r="A34">
        <v>33</v>
      </c>
      <c r="B34" t="s">
        <v>43</v>
      </c>
      <c r="C34">
        <v>0.24071958397705734</v>
      </c>
      <c r="D34" t="s">
        <v>109</v>
      </c>
      <c r="E34">
        <v>35.686328154604652</v>
      </c>
      <c r="F34">
        <v>33.178028436486223</v>
      </c>
      <c r="G34">
        <f t="shared" si="0"/>
        <v>0.31353746476480371</v>
      </c>
      <c r="H34">
        <f t="shared" si="1"/>
        <v>130.25008584041362</v>
      </c>
      <c r="K34" s="71">
        <f t="shared" si="2"/>
        <v>3.5686328154604652E-2</v>
      </c>
      <c r="L34" s="71">
        <f t="shared" si="3"/>
        <v>3.317802843648622E-2</v>
      </c>
      <c r="N34" s="90">
        <f t="shared" si="4"/>
        <v>0.24980429708223256</v>
      </c>
      <c r="O34" s="90">
        <f t="shared" si="5"/>
        <v>0.23224619905540353</v>
      </c>
      <c r="P34" s="90">
        <f t="shared" si="6"/>
        <v>2.1947622533536292E-3</v>
      </c>
      <c r="Q34" s="96">
        <f t="shared" si="7"/>
        <v>0.91175060088289661</v>
      </c>
    </row>
    <row r="35" spans="1:17" x14ac:dyDescent="0.2">
      <c r="A35">
        <v>34</v>
      </c>
      <c r="B35" t="s">
        <v>43</v>
      </c>
      <c r="C35">
        <v>0.26337782075611677</v>
      </c>
      <c r="D35" t="s">
        <v>109</v>
      </c>
      <c r="E35">
        <v>32.290213587435652</v>
      </c>
      <c r="F35">
        <v>30.758544642048225</v>
      </c>
      <c r="G35">
        <f t="shared" si="0"/>
        <v>0.19145861817342835</v>
      </c>
      <c r="H35">
        <f t="shared" si="1"/>
        <v>72.693523556304186</v>
      </c>
      <c r="K35" s="71">
        <f t="shared" si="2"/>
        <v>3.2290213587435654E-2</v>
      </c>
      <c r="L35" s="71">
        <f t="shared" si="3"/>
        <v>3.0758544642048226E-2</v>
      </c>
      <c r="N35" s="90">
        <f t="shared" si="4"/>
        <v>0.22603149511204956</v>
      </c>
      <c r="O35" s="90">
        <f t="shared" si="5"/>
        <v>0.21530981249433759</v>
      </c>
      <c r="P35" s="90">
        <f t="shared" si="6"/>
        <v>1.3402103272139969E-3</v>
      </c>
      <c r="Q35" s="96">
        <f t="shared" si="7"/>
        <v>0.50885466489412867</v>
      </c>
    </row>
    <row r="36" spans="1:17" x14ac:dyDescent="0.2">
      <c r="A36">
        <v>35</v>
      </c>
      <c r="B36" t="s">
        <v>43</v>
      </c>
      <c r="C36">
        <v>0.1976689340968445</v>
      </c>
      <c r="D36" t="s">
        <v>109</v>
      </c>
      <c r="E36">
        <v>29.420769193784835</v>
      </c>
      <c r="F36">
        <v>27.629588156008126</v>
      </c>
      <c r="G36">
        <f t="shared" si="0"/>
        <v>0.22389762972208871</v>
      </c>
      <c r="H36">
        <f t="shared" si="1"/>
        <v>113.26900240803337</v>
      </c>
      <c r="K36" s="71">
        <f t="shared" si="2"/>
        <v>2.9420769193784835E-2</v>
      </c>
      <c r="L36" s="71">
        <f t="shared" si="3"/>
        <v>2.7629588156008127E-2</v>
      </c>
      <c r="N36" s="90">
        <f t="shared" si="4"/>
        <v>0.20594538435649387</v>
      </c>
      <c r="O36" s="90">
        <f t="shared" si="5"/>
        <v>0.19340711709205688</v>
      </c>
      <c r="P36" s="90">
        <f t="shared" si="6"/>
        <v>1.567283408054624E-3</v>
      </c>
      <c r="Q36" s="96">
        <f t="shared" si="7"/>
        <v>0.79288301685623519</v>
      </c>
    </row>
    <row r="37" spans="1:17" x14ac:dyDescent="0.2">
      <c r="A37">
        <v>36</v>
      </c>
      <c r="B37" t="s">
        <v>43</v>
      </c>
      <c r="C37">
        <v>0.38346647568513159</v>
      </c>
      <c r="D37" t="s">
        <v>109</v>
      </c>
      <c r="E37">
        <v>42.187980641484344</v>
      </c>
      <c r="F37">
        <v>38.835618361826185</v>
      </c>
      <c r="G37">
        <f t="shared" si="0"/>
        <v>0.41904528495726989</v>
      </c>
      <c r="H37">
        <f t="shared" si="1"/>
        <v>109.27820592623392</v>
      </c>
      <c r="K37" s="71">
        <f t="shared" si="2"/>
        <v>4.2187980641484345E-2</v>
      </c>
      <c r="L37" s="71">
        <f t="shared" si="3"/>
        <v>3.8835618361826182E-2</v>
      </c>
      <c r="N37" s="90">
        <f t="shared" si="4"/>
        <v>0.29531586449039038</v>
      </c>
      <c r="O37" s="90">
        <f t="shared" si="5"/>
        <v>0.27184932853278326</v>
      </c>
      <c r="P37" s="90">
        <f t="shared" si="6"/>
        <v>2.9333169947008894E-3</v>
      </c>
      <c r="Q37" s="96">
        <f t="shared" si="7"/>
        <v>0.76494744148363758</v>
      </c>
    </row>
    <row r="38" spans="1:17" x14ac:dyDescent="0.2">
      <c r="A38">
        <v>37</v>
      </c>
      <c r="B38" t="s">
        <v>43</v>
      </c>
      <c r="C38">
        <v>0.46956777544555739</v>
      </c>
      <c r="D38" t="s">
        <v>109</v>
      </c>
      <c r="E38">
        <v>51.559077522014839</v>
      </c>
      <c r="F38">
        <v>51.551551988233363</v>
      </c>
      <c r="G38">
        <f t="shared" si="0"/>
        <v>9.4069172268440582E-4</v>
      </c>
      <c r="H38">
        <f t="shared" si="1"/>
        <v>0.20033140515058009</v>
      </c>
      <c r="K38" s="71">
        <f t="shared" si="2"/>
        <v>5.1559077522014836E-2</v>
      </c>
      <c r="L38" s="71">
        <f t="shared" si="3"/>
        <v>5.1551551988233364E-2</v>
      </c>
      <c r="N38" s="90">
        <f t="shared" si="4"/>
        <v>0.3609135426541038</v>
      </c>
      <c r="O38" s="90">
        <f t="shared" si="5"/>
        <v>0.3608608639176335</v>
      </c>
      <c r="P38" s="90">
        <f t="shared" si="6"/>
        <v>6.5848420587877321E-6</v>
      </c>
      <c r="Q38" s="96">
        <f t="shared" si="7"/>
        <v>1.4023198360533988E-3</v>
      </c>
    </row>
    <row r="39" spans="1:17" x14ac:dyDescent="0.2">
      <c r="A39">
        <v>38</v>
      </c>
      <c r="B39" t="s">
        <v>43</v>
      </c>
      <c r="C39">
        <v>0.3947955940746613</v>
      </c>
      <c r="D39" t="s">
        <v>109</v>
      </c>
      <c r="E39">
        <v>48.253768157176559</v>
      </c>
      <c r="F39">
        <v>45.912153670370373</v>
      </c>
      <c r="G39">
        <f t="shared" si="0"/>
        <v>0.29270181085077329</v>
      </c>
      <c r="H39">
        <f t="shared" si="1"/>
        <v>74.140090528826761</v>
      </c>
      <c r="K39" s="71">
        <f t="shared" si="2"/>
        <v>4.8253768157176559E-2</v>
      </c>
      <c r="L39" s="71">
        <f t="shared" si="3"/>
        <v>4.5912153670370374E-2</v>
      </c>
      <c r="N39" s="90">
        <f t="shared" si="4"/>
        <v>0.33777637710023589</v>
      </c>
      <c r="O39" s="90">
        <f t="shared" si="5"/>
        <v>0.32138507569259261</v>
      </c>
      <c r="P39" s="90">
        <f t="shared" si="6"/>
        <v>2.0489126759554097E-3</v>
      </c>
      <c r="Q39" s="96">
        <f t="shared" si="7"/>
        <v>0.51898063370178649</v>
      </c>
    </row>
    <row r="40" spans="1:17" x14ac:dyDescent="0.2">
      <c r="A40">
        <v>39</v>
      </c>
      <c r="B40" t="s">
        <v>43</v>
      </c>
      <c r="C40">
        <v>0.32682088373748314</v>
      </c>
      <c r="D40" t="s">
        <v>109</v>
      </c>
      <c r="E40">
        <v>30.092727691032177</v>
      </c>
      <c r="F40">
        <v>27.720546193393009</v>
      </c>
      <c r="G40">
        <f t="shared" si="0"/>
        <v>0.29652268720489605</v>
      </c>
      <c r="H40">
        <f t="shared" si="1"/>
        <v>90.729418455118093</v>
      </c>
      <c r="K40" s="71">
        <f t="shared" si="2"/>
        <v>3.0092727691032176E-2</v>
      </c>
      <c r="L40" s="71">
        <f t="shared" si="3"/>
        <v>2.7720546193393009E-2</v>
      </c>
      <c r="N40" s="90">
        <f t="shared" si="4"/>
        <v>0.21064909383722522</v>
      </c>
      <c r="O40" s="90">
        <f t="shared" si="5"/>
        <v>0.19404382335375106</v>
      </c>
      <c r="P40" s="90">
        <f t="shared" si="6"/>
        <v>2.0756588104342694E-3</v>
      </c>
      <c r="Q40" s="96">
        <f t="shared" si="7"/>
        <v>0.63510592918582576</v>
      </c>
    </row>
    <row r="41" spans="1:17" x14ac:dyDescent="0.2">
      <c r="A41">
        <v>40</v>
      </c>
      <c r="B41" t="s">
        <v>43</v>
      </c>
      <c r="C41">
        <v>0.27470693914564648</v>
      </c>
      <c r="D41" t="s">
        <v>109</v>
      </c>
      <c r="E41">
        <v>37.466110120286793</v>
      </c>
      <c r="F41">
        <v>35.524745801016302</v>
      </c>
      <c r="G41">
        <f t="shared" si="0"/>
        <v>0.24267053990881138</v>
      </c>
      <c r="H41">
        <f t="shared" si="1"/>
        <v>88.337972336457881</v>
      </c>
      <c r="K41" s="71">
        <f t="shared" si="2"/>
        <v>3.7466110120286791E-2</v>
      </c>
      <c r="L41" s="71">
        <f t="shared" si="3"/>
        <v>3.5524745801016298E-2</v>
      </c>
      <c r="N41" s="90">
        <f t="shared" si="4"/>
        <v>0.2622627708420075</v>
      </c>
      <c r="O41" s="90">
        <f t="shared" si="5"/>
        <v>0.24867322060711411</v>
      </c>
      <c r="P41" s="90">
        <f t="shared" si="6"/>
        <v>1.6986937793616735E-3</v>
      </c>
      <c r="Q41" s="96">
        <f t="shared" si="7"/>
        <v>0.61836580635520288</v>
      </c>
    </row>
    <row r="42" spans="1:17" x14ac:dyDescent="0.2">
      <c r="A42">
        <v>41</v>
      </c>
      <c r="B42" t="s">
        <v>111</v>
      </c>
      <c r="C42">
        <v>0.39461817116532488</v>
      </c>
      <c r="D42" t="s">
        <v>110</v>
      </c>
      <c r="E42">
        <v>34.814598212229711</v>
      </c>
      <c r="F42">
        <v>28.539168529856994</v>
      </c>
      <c r="G42">
        <f t="shared" si="0"/>
        <v>0.78442871029658967</v>
      </c>
      <c r="H42">
        <f t="shared" si="1"/>
        <v>198.78170029021652</v>
      </c>
      <c r="K42" s="71">
        <f t="shared" si="2"/>
        <v>3.4814598212229708E-2</v>
      </c>
      <c r="L42" s="71">
        <f t="shared" si="3"/>
        <v>2.8539168529856995E-2</v>
      </c>
      <c r="N42" s="90">
        <f t="shared" si="4"/>
        <v>0.24370218748560796</v>
      </c>
      <c r="O42" s="90">
        <f t="shared" si="5"/>
        <v>0.19977417970899897</v>
      </c>
      <c r="P42" s="90">
        <f t="shared" si="6"/>
        <v>5.4910009720761238E-3</v>
      </c>
      <c r="Q42" s="96">
        <f t="shared" si="7"/>
        <v>1.3914719020315147</v>
      </c>
    </row>
    <row r="43" spans="1:17" x14ac:dyDescent="0.2">
      <c r="A43">
        <v>42</v>
      </c>
      <c r="B43" t="s">
        <v>111</v>
      </c>
      <c r="C43">
        <v>0.3898705079999697</v>
      </c>
      <c r="D43" t="s">
        <v>110</v>
      </c>
      <c r="E43">
        <v>47.817903185989088</v>
      </c>
      <c r="F43">
        <v>46.021303315232238</v>
      </c>
      <c r="G43">
        <f t="shared" si="0"/>
        <v>0.22457498384460628</v>
      </c>
      <c r="H43">
        <f t="shared" si="1"/>
        <v>57.602454978365209</v>
      </c>
      <c r="K43" s="71">
        <f t="shared" si="2"/>
        <v>4.7817903185989087E-2</v>
      </c>
      <c r="L43" s="71">
        <f t="shared" si="3"/>
        <v>4.6021303315232236E-2</v>
      </c>
      <c r="N43" s="90">
        <f t="shared" si="4"/>
        <v>0.33472532230192359</v>
      </c>
      <c r="O43" s="90">
        <f t="shared" si="5"/>
        <v>0.32214912320662564</v>
      </c>
      <c r="P43" s="90">
        <f t="shared" si="6"/>
        <v>1.5720248869122433E-3</v>
      </c>
      <c r="Q43" s="96">
        <f t="shared" si="7"/>
        <v>0.40321718484855629</v>
      </c>
    </row>
    <row r="44" spans="1:17" x14ac:dyDescent="0.2">
      <c r="A44">
        <v>43</v>
      </c>
      <c r="B44" t="s">
        <v>111</v>
      </c>
      <c r="C44">
        <v>0.26405743411805777</v>
      </c>
      <c r="D44" t="s">
        <v>110</v>
      </c>
      <c r="E44">
        <v>30.056405610099894</v>
      </c>
      <c r="F44">
        <v>28.229911202748379</v>
      </c>
      <c r="G44">
        <f t="shared" si="0"/>
        <v>0.22831180091893932</v>
      </c>
      <c r="H44">
        <f t="shared" si="1"/>
        <v>86.46293246069456</v>
      </c>
      <c r="K44" s="71">
        <f t="shared" si="2"/>
        <v>3.0056405610099896E-2</v>
      </c>
      <c r="L44" s="71">
        <f t="shared" si="3"/>
        <v>2.822991120274838E-2</v>
      </c>
      <c r="N44" s="90">
        <f t="shared" si="4"/>
        <v>0.21039483927069924</v>
      </c>
      <c r="O44" s="90">
        <f t="shared" si="5"/>
        <v>0.19760937841923867</v>
      </c>
      <c r="P44" s="90">
        <f t="shared" si="6"/>
        <v>1.5981826064325709E-3</v>
      </c>
      <c r="Q44" s="96">
        <f t="shared" si="7"/>
        <v>0.60524052722486021</v>
      </c>
    </row>
    <row r="45" spans="1:17" x14ac:dyDescent="0.2">
      <c r="A45">
        <v>44</v>
      </c>
      <c r="B45" t="s">
        <v>111</v>
      </c>
      <c r="C45">
        <v>0.370879855338549</v>
      </c>
      <c r="D45" t="s">
        <v>110</v>
      </c>
      <c r="E45">
        <v>36.485413935115005</v>
      </c>
      <c r="F45">
        <v>32.359406100022241</v>
      </c>
      <c r="G45">
        <f t="shared" si="0"/>
        <v>0.51575097938659553</v>
      </c>
      <c r="H45">
        <f t="shared" si="1"/>
        <v>139.06147016688311</v>
      </c>
      <c r="K45" s="71">
        <f t="shared" si="2"/>
        <v>3.6485413935115008E-2</v>
      </c>
      <c r="L45" s="71">
        <f t="shared" si="3"/>
        <v>3.2359406100022241E-2</v>
      </c>
      <c r="N45" s="90">
        <f t="shared" si="4"/>
        <v>0.25539789754580505</v>
      </c>
      <c r="O45" s="90">
        <f t="shared" si="5"/>
        <v>0.22651584270015568</v>
      </c>
      <c r="P45" s="90">
        <f t="shared" si="6"/>
        <v>3.6102568557061718E-3</v>
      </c>
      <c r="Q45" s="96">
        <f t="shared" si="7"/>
        <v>0.97343029116818258</v>
      </c>
    </row>
    <row r="46" spans="1:17" x14ac:dyDescent="0.2">
      <c r="A46">
        <v>45</v>
      </c>
      <c r="B46" t="s">
        <v>111</v>
      </c>
      <c r="C46">
        <v>0.30916023418893179</v>
      </c>
      <c r="D46" t="s">
        <v>110</v>
      </c>
      <c r="E46">
        <v>35.323107345281763</v>
      </c>
      <c r="F46">
        <v>32.41398092245317</v>
      </c>
      <c r="G46">
        <f t="shared" si="0"/>
        <v>0.36364080285357403</v>
      </c>
      <c r="H46">
        <f t="shared" si="1"/>
        <v>117.6221139201714</v>
      </c>
      <c r="K46" s="71">
        <f t="shared" si="2"/>
        <v>3.5323107345281761E-2</v>
      </c>
      <c r="L46" s="71">
        <f t="shared" si="3"/>
        <v>3.2413980922453171E-2</v>
      </c>
      <c r="N46" s="90">
        <f t="shared" si="4"/>
        <v>0.24726175141697229</v>
      </c>
      <c r="O46" s="90">
        <f t="shared" si="5"/>
        <v>0.22689786645717219</v>
      </c>
      <c r="P46" s="90">
        <f t="shared" si="6"/>
        <v>2.5454856199750124E-3</v>
      </c>
      <c r="Q46" s="96">
        <f t="shared" si="7"/>
        <v>0.82335479744119788</v>
      </c>
    </row>
    <row r="47" spans="1:17" x14ac:dyDescent="0.2">
      <c r="A47">
        <v>46</v>
      </c>
      <c r="B47" t="s">
        <v>111</v>
      </c>
      <c r="C47">
        <v>0.26405743411805777</v>
      </c>
      <c r="D47" t="s">
        <v>110</v>
      </c>
      <c r="E47">
        <v>32.181247344638784</v>
      </c>
      <c r="F47">
        <v>30.885885894387076</v>
      </c>
      <c r="G47">
        <f t="shared" si="0"/>
        <v>0.16192018128146346</v>
      </c>
      <c r="H47">
        <f t="shared" si="1"/>
        <v>61.320061607911541</v>
      </c>
      <c r="K47" s="71">
        <f t="shared" si="2"/>
        <v>3.2181247344638786E-2</v>
      </c>
      <c r="L47" s="71">
        <f t="shared" si="3"/>
        <v>3.0885885894387077E-2</v>
      </c>
      <c r="N47" s="90">
        <f t="shared" si="4"/>
        <v>0.22526873141247147</v>
      </c>
      <c r="O47" s="90">
        <f t="shared" si="5"/>
        <v>0.21620120126070952</v>
      </c>
      <c r="P47" s="90">
        <f t="shared" si="6"/>
        <v>1.1334412689702443E-3</v>
      </c>
      <c r="Q47" s="96">
        <f t="shared" si="7"/>
        <v>0.42924043125538081</v>
      </c>
    </row>
    <row r="48" spans="1:17" x14ac:dyDescent="0.2">
      <c r="A48">
        <v>47</v>
      </c>
      <c r="B48" t="s">
        <v>111</v>
      </c>
      <c r="C48">
        <v>0.57740320303149884</v>
      </c>
      <c r="D48" t="s">
        <v>110</v>
      </c>
      <c r="E48">
        <v>53.520469892358427</v>
      </c>
      <c r="F48">
        <v>52.406557539651295</v>
      </c>
      <c r="G48">
        <f t="shared" si="0"/>
        <v>0.13923904408839149</v>
      </c>
      <c r="H48">
        <f t="shared" si="1"/>
        <v>24.114698941286552</v>
      </c>
      <c r="K48" s="71">
        <f t="shared" si="2"/>
        <v>5.3520469892358424E-2</v>
      </c>
      <c r="L48" s="71">
        <f t="shared" si="3"/>
        <v>5.2406557539651295E-2</v>
      </c>
      <c r="N48" s="90">
        <f t="shared" si="4"/>
        <v>0.37464328924650897</v>
      </c>
      <c r="O48" s="90">
        <f t="shared" si="5"/>
        <v>0.36684590277755907</v>
      </c>
      <c r="P48" s="90">
        <f t="shared" si="6"/>
        <v>9.7467330861873702E-4</v>
      </c>
      <c r="Q48" s="96">
        <f t="shared" si="7"/>
        <v>0.16880289258900527</v>
      </c>
    </row>
    <row r="49" spans="1:17" x14ac:dyDescent="0.2">
      <c r="A49">
        <v>48</v>
      </c>
      <c r="B49" t="s">
        <v>111</v>
      </c>
      <c r="C49">
        <v>0.28304808677947835</v>
      </c>
      <c r="D49" t="s">
        <v>110</v>
      </c>
      <c r="E49">
        <v>29.838473124506159</v>
      </c>
      <c r="F49">
        <v>26.465325277481575</v>
      </c>
      <c r="G49">
        <f t="shared" si="0"/>
        <v>0.42164348087807291</v>
      </c>
      <c r="H49">
        <f t="shared" si="1"/>
        <v>148.96531740437931</v>
      </c>
      <c r="K49" s="71">
        <f t="shared" si="2"/>
        <v>2.983847312450616E-2</v>
      </c>
      <c r="L49" s="71">
        <f t="shared" si="3"/>
        <v>2.6465325277481574E-2</v>
      </c>
      <c r="N49" s="90">
        <f t="shared" si="4"/>
        <v>0.20886931187154312</v>
      </c>
      <c r="O49" s="90">
        <f t="shared" si="5"/>
        <v>0.18525727694237101</v>
      </c>
      <c r="P49" s="90">
        <f t="shared" si="6"/>
        <v>2.951504366146513E-3</v>
      </c>
      <c r="Q49" s="96">
        <f t="shared" si="7"/>
        <v>1.0427572218306562</v>
      </c>
    </row>
    <row r="50" spans="1:17" x14ac:dyDescent="0.2">
      <c r="A50">
        <v>49</v>
      </c>
      <c r="B50" t="s">
        <v>111</v>
      </c>
      <c r="C50">
        <v>0.40839053614209697</v>
      </c>
      <c r="D50" t="s">
        <v>109</v>
      </c>
      <c r="E50">
        <v>39.536468733427263</v>
      </c>
      <c r="F50">
        <v>36.998266006651477</v>
      </c>
      <c r="G50">
        <f t="shared" si="0"/>
        <v>0.31727534084697329</v>
      </c>
      <c r="H50">
        <f t="shared" si="1"/>
        <v>77.689200108344153</v>
      </c>
      <c r="K50" s="71">
        <f t="shared" si="2"/>
        <v>3.9536468733427262E-2</v>
      </c>
      <c r="L50" s="71">
        <f t="shared" si="3"/>
        <v>3.699826600665148E-2</v>
      </c>
      <c r="N50" s="90">
        <f t="shared" si="4"/>
        <v>0.27675528113399089</v>
      </c>
      <c r="O50" s="90">
        <f t="shared" si="5"/>
        <v>0.25898786204656032</v>
      </c>
      <c r="P50" s="90">
        <f t="shared" si="6"/>
        <v>2.2209273859288212E-3</v>
      </c>
      <c r="Q50" s="96">
        <f t="shared" si="7"/>
        <v>0.5438244007584111</v>
      </c>
    </row>
    <row r="51" spans="1:17" x14ac:dyDescent="0.2">
      <c r="A51">
        <v>50</v>
      </c>
      <c r="B51" t="s">
        <v>111</v>
      </c>
      <c r="C51">
        <v>0.35854241522816627</v>
      </c>
      <c r="D51" t="s">
        <v>109</v>
      </c>
      <c r="E51">
        <v>42.024531277289036</v>
      </c>
      <c r="F51">
        <v>38.872001576780136</v>
      </c>
      <c r="G51">
        <f t="shared" si="0"/>
        <v>0.39406621256361252</v>
      </c>
      <c r="H51">
        <f t="shared" si="1"/>
        <v>109.90783679326751</v>
      </c>
      <c r="K51" s="71">
        <f t="shared" si="2"/>
        <v>4.2024531277289036E-2</v>
      </c>
      <c r="L51" s="71">
        <f t="shared" si="3"/>
        <v>3.8872001576780134E-2</v>
      </c>
      <c r="N51" s="90">
        <f t="shared" si="4"/>
        <v>0.29417171894102323</v>
      </c>
      <c r="O51" s="90">
        <f t="shared" si="5"/>
        <v>0.27210401103746096</v>
      </c>
      <c r="P51" s="90">
        <f t="shared" si="6"/>
        <v>2.7584634879452841E-3</v>
      </c>
      <c r="Q51" s="96">
        <f t="shared" si="7"/>
        <v>0.76935485755287158</v>
      </c>
    </row>
    <row r="52" spans="1:17" x14ac:dyDescent="0.2">
      <c r="A52">
        <v>51</v>
      </c>
      <c r="B52" t="s">
        <v>111</v>
      </c>
      <c r="C52">
        <v>0.39026394671884945</v>
      </c>
      <c r="D52" t="s">
        <v>109</v>
      </c>
      <c r="E52">
        <v>31.400322604594574</v>
      </c>
      <c r="F52">
        <v>25.93776866064923</v>
      </c>
      <c r="G52">
        <f t="shared" si="0"/>
        <v>0.6828192429931681</v>
      </c>
      <c r="H52">
        <f t="shared" si="1"/>
        <v>174.96344428789337</v>
      </c>
      <c r="K52" s="71">
        <f t="shared" si="2"/>
        <v>3.1400322604594577E-2</v>
      </c>
      <c r="L52" s="71">
        <f t="shared" si="3"/>
        <v>2.593776866064923E-2</v>
      </c>
      <c r="N52" s="90">
        <f t="shared" si="4"/>
        <v>0.21980225823216204</v>
      </c>
      <c r="O52" s="90">
        <f t="shared" si="5"/>
        <v>0.18156438062454461</v>
      </c>
      <c r="P52" s="90">
        <f t="shared" si="6"/>
        <v>4.779734700952179E-3</v>
      </c>
      <c r="Q52" s="96">
        <f t="shared" si="7"/>
        <v>1.2247441100152543</v>
      </c>
    </row>
    <row r="53" spans="1:17" x14ac:dyDescent="0.2">
      <c r="A53">
        <v>52</v>
      </c>
      <c r="B53" t="s">
        <v>111</v>
      </c>
      <c r="C53">
        <v>0.29963099960261186</v>
      </c>
      <c r="D53" t="s">
        <v>109</v>
      </c>
      <c r="E53">
        <v>34.287928038711534</v>
      </c>
      <c r="F53">
        <v>32.796004679469704</v>
      </c>
      <c r="G53">
        <f t="shared" si="0"/>
        <v>0.18649041990522885</v>
      </c>
      <c r="H53">
        <f t="shared" si="1"/>
        <v>62.240028619389626</v>
      </c>
      <c r="K53" s="71">
        <f t="shared" si="2"/>
        <v>3.4287928038711536E-2</v>
      </c>
      <c r="L53" s="71">
        <f t="shared" si="3"/>
        <v>3.2796004679469706E-2</v>
      </c>
      <c r="N53" s="90">
        <f t="shared" si="4"/>
        <v>0.24001549627098073</v>
      </c>
      <c r="O53" s="90">
        <f t="shared" si="5"/>
        <v>0.22957203275628796</v>
      </c>
      <c r="P53" s="90">
        <f t="shared" si="6"/>
        <v>1.3054329393365968E-3</v>
      </c>
      <c r="Q53" s="96">
        <f t="shared" si="7"/>
        <v>0.43568020033572569</v>
      </c>
    </row>
    <row r="54" spans="1:17" x14ac:dyDescent="0.2">
      <c r="A54">
        <v>53</v>
      </c>
      <c r="B54" t="s">
        <v>111</v>
      </c>
      <c r="C54">
        <v>0.20446640513056233</v>
      </c>
      <c r="D54" t="s">
        <v>109</v>
      </c>
      <c r="E54">
        <v>25.643272776826812</v>
      </c>
      <c r="F54">
        <v>24.154991127905451</v>
      </c>
      <c r="G54">
        <f t="shared" si="0"/>
        <v>0.18603520611517022</v>
      </c>
      <c r="H54">
        <f t="shared" si="1"/>
        <v>90.985707894838356</v>
      </c>
      <c r="K54" s="71">
        <f t="shared" si="2"/>
        <v>2.5643272776826813E-2</v>
      </c>
      <c r="L54" s="71">
        <f t="shared" si="3"/>
        <v>2.4154991127905451E-2</v>
      </c>
      <c r="N54" s="90">
        <f t="shared" si="4"/>
        <v>0.17950290943778768</v>
      </c>
      <c r="O54" s="90">
        <f t="shared" si="5"/>
        <v>0.16908493789533816</v>
      </c>
      <c r="P54" s="90">
        <f t="shared" si="6"/>
        <v>1.302246442806191E-3</v>
      </c>
      <c r="Q54" s="96">
        <f t="shared" si="7"/>
        <v>0.63689995526386822</v>
      </c>
    </row>
    <row r="55" spans="1:17" x14ac:dyDescent="0.2">
      <c r="A55">
        <v>54</v>
      </c>
      <c r="B55" t="s">
        <v>111</v>
      </c>
      <c r="C55">
        <v>0.34721329683863655</v>
      </c>
      <c r="D55" t="s">
        <v>109</v>
      </c>
      <c r="E55">
        <v>36.775990582573314</v>
      </c>
      <c r="F55">
        <v>32.232064847683404</v>
      </c>
      <c r="G55">
        <f t="shared" si="0"/>
        <v>0.56799071686123881</v>
      </c>
      <c r="H55">
        <f t="shared" si="1"/>
        <v>163.5855314392542</v>
      </c>
      <c r="K55" s="71">
        <f t="shared" si="2"/>
        <v>3.6775990582573317E-2</v>
      </c>
      <c r="L55" s="71">
        <f t="shared" si="3"/>
        <v>3.22320648476834E-2</v>
      </c>
      <c r="N55" s="90">
        <f t="shared" si="4"/>
        <v>0.25743193407801324</v>
      </c>
      <c r="O55" s="90">
        <f t="shared" si="5"/>
        <v>0.2256244539337838</v>
      </c>
      <c r="P55" s="90">
        <f t="shared" si="6"/>
        <v>3.9759350180286791E-3</v>
      </c>
      <c r="Q55" s="96">
        <f t="shared" si="7"/>
        <v>1.1450987200747815</v>
      </c>
    </row>
    <row r="56" spans="1:17" x14ac:dyDescent="0.2">
      <c r="A56">
        <v>55</v>
      </c>
      <c r="B56" t="s">
        <v>111</v>
      </c>
      <c r="C56">
        <v>0.65989696438965628</v>
      </c>
      <c r="D56" t="s">
        <v>109</v>
      </c>
      <c r="E56">
        <v>49.288947463746794</v>
      </c>
      <c r="F56">
        <v>48.022380137699756</v>
      </c>
      <c r="G56">
        <f t="shared" si="0"/>
        <v>0.15832091575587981</v>
      </c>
      <c r="H56">
        <f t="shared" si="1"/>
        <v>23.991763002321434</v>
      </c>
      <c r="K56" s="71">
        <f t="shared" si="2"/>
        <v>4.9288947463746798E-2</v>
      </c>
      <c r="L56" s="71">
        <f t="shared" si="3"/>
        <v>4.8022380137699758E-2</v>
      </c>
      <c r="N56" s="90">
        <f t="shared" si="4"/>
        <v>0.34502263224622759</v>
      </c>
      <c r="O56" s="90">
        <f t="shared" si="5"/>
        <v>0.33615666096389829</v>
      </c>
      <c r="P56" s="90">
        <f t="shared" si="6"/>
        <v>1.1082464102911624E-3</v>
      </c>
      <c r="Q56" s="96">
        <f t="shared" si="7"/>
        <v>0.16794234101625061</v>
      </c>
    </row>
    <row r="57" spans="1:17" x14ac:dyDescent="0.2">
      <c r="A57">
        <v>56</v>
      </c>
      <c r="B57" t="s">
        <v>111</v>
      </c>
      <c r="C57">
        <v>0.46730195176765144</v>
      </c>
      <c r="D57" t="s">
        <v>109</v>
      </c>
      <c r="E57">
        <v>58.242340413555958</v>
      </c>
      <c r="F57">
        <v>54.862424549043233</v>
      </c>
      <c r="G57">
        <f t="shared" si="0"/>
        <v>0.42248948306409062</v>
      </c>
      <c r="H57">
        <f t="shared" si="1"/>
        <v>90.410382722766343</v>
      </c>
      <c r="K57" s="71">
        <f t="shared" si="2"/>
        <v>5.8242340413555957E-2</v>
      </c>
      <c r="L57" s="71">
        <f t="shared" si="3"/>
        <v>5.4862424549043234E-2</v>
      </c>
      <c r="N57" s="90">
        <f t="shared" si="4"/>
        <v>0.40769638289489168</v>
      </c>
      <c r="O57" s="90">
        <f t="shared" si="5"/>
        <v>0.38403697184330265</v>
      </c>
      <c r="P57" s="90">
        <f t="shared" si="6"/>
        <v>2.9574263814486287E-3</v>
      </c>
      <c r="Q57" s="96">
        <f t="shared" si="7"/>
        <v>0.63287267905936317</v>
      </c>
    </row>
    <row r="58" spans="1:17" x14ac:dyDescent="0.2">
      <c r="A58">
        <v>57</v>
      </c>
      <c r="B58" t="s">
        <v>111</v>
      </c>
      <c r="C58">
        <v>0.46108545548029722</v>
      </c>
      <c r="D58" t="s">
        <v>110</v>
      </c>
      <c r="E58">
        <v>50.251482608452442</v>
      </c>
      <c r="F58">
        <v>47.167374586281809</v>
      </c>
      <c r="G58">
        <f t="shared" si="0"/>
        <v>0.38551350277132901</v>
      </c>
      <c r="H58">
        <f t="shared" si="1"/>
        <v>83.609989903011055</v>
      </c>
      <c r="K58" s="71">
        <f t="shared" si="2"/>
        <v>5.0251482608452441E-2</v>
      </c>
      <c r="L58" s="71">
        <f t="shared" si="3"/>
        <v>4.7167374586281813E-2</v>
      </c>
      <c r="N58" s="90">
        <f t="shared" si="4"/>
        <v>0.35176037825916712</v>
      </c>
      <c r="O58" s="90">
        <f t="shared" si="5"/>
        <v>0.33017162210397266</v>
      </c>
      <c r="P58" s="90">
        <f t="shared" si="6"/>
        <v>2.6985945193993069E-3</v>
      </c>
      <c r="Q58" s="96">
        <f t="shared" si="7"/>
        <v>0.58526992932107824</v>
      </c>
    </row>
    <row r="59" spans="1:17" x14ac:dyDescent="0.2">
      <c r="A59">
        <v>58</v>
      </c>
      <c r="B59" t="s">
        <v>111</v>
      </c>
      <c r="C59">
        <v>0.3495153710944508</v>
      </c>
      <c r="D59" t="s">
        <v>110</v>
      </c>
      <c r="E59">
        <v>33.071138327479865</v>
      </c>
      <c r="F59">
        <v>27.793312623300924</v>
      </c>
      <c r="G59">
        <f t="shared" si="0"/>
        <v>0.65972821302236762</v>
      </c>
      <c r="H59">
        <f t="shared" si="1"/>
        <v>188.7551357059163</v>
      </c>
      <c r="K59" s="71">
        <f t="shared" si="2"/>
        <v>3.3071138327479863E-2</v>
      </c>
      <c r="L59" s="71">
        <f t="shared" si="3"/>
        <v>2.7793312623300925E-2</v>
      </c>
      <c r="N59" s="90">
        <f t="shared" si="4"/>
        <v>0.23149796829235902</v>
      </c>
      <c r="O59" s="90">
        <f t="shared" si="5"/>
        <v>0.19455318836310648</v>
      </c>
      <c r="P59" s="90">
        <f t="shared" si="6"/>
        <v>4.6180974911565684E-3</v>
      </c>
      <c r="Q59" s="96">
        <f t="shared" si="7"/>
        <v>1.3212859499414127</v>
      </c>
    </row>
    <row r="60" spans="1:17" x14ac:dyDescent="0.2">
      <c r="A60">
        <v>59</v>
      </c>
      <c r="B60" t="s">
        <v>111</v>
      </c>
      <c r="C60">
        <v>0.23082379196057159</v>
      </c>
      <c r="D60" t="s">
        <v>110</v>
      </c>
      <c r="E60">
        <v>25.497984453097658</v>
      </c>
      <c r="F60">
        <v>22.71785413722424</v>
      </c>
      <c r="G60">
        <f t="shared" si="0"/>
        <v>0.34751628948417723</v>
      </c>
      <c r="H60">
        <f t="shared" si="1"/>
        <v>150.55479616396673</v>
      </c>
      <c r="K60" s="71">
        <f t="shared" si="2"/>
        <v>2.5497984453097658E-2</v>
      </c>
      <c r="L60" s="71">
        <f t="shared" si="3"/>
        <v>2.2717854137224242E-2</v>
      </c>
      <c r="N60" s="90">
        <f t="shared" si="4"/>
        <v>0.17848589117168359</v>
      </c>
      <c r="O60" s="90">
        <f t="shared" si="5"/>
        <v>0.15902497896056969</v>
      </c>
      <c r="P60" s="90">
        <f t="shared" si="6"/>
        <v>2.4326140263892376E-3</v>
      </c>
      <c r="Q60" s="96">
        <f t="shared" si="7"/>
        <v>1.0538835731477658</v>
      </c>
    </row>
    <row r="61" spans="1:17" x14ac:dyDescent="0.2">
      <c r="A61">
        <v>60</v>
      </c>
      <c r="B61" t="s">
        <v>111</v>
      </c>
      <c r="C61">
        <v>0.38987050799996975</v>
      </c>
      <c r="D61" t="s">
        <v>110</v>
      </c>
      <c r="E61">
        <v>38.900832317112211</v>
      </c>
      <c r="F61">
        <v>33.469094156117862</v>
      </c>
      <c r="G61">
        <f t="shared" si="0"/>
        <v>0.6789672701242937</v>
      </c>
      <c r="H61">
        <f t="shared" si="1"/>
        <v>174.1519956478335</v>
      </c>
      <c r="K61" s="71">
        <f t="shared" si="2"/>
        <v>3.8900832317112215E-2</v>
      </c>
      <c r="L61" s="71">
        <f t="shared" si="3"/>
        <v>3.346909415611786E-2</v>
      </c>
      <c r="N61" s="90">
        <f t="shared" si="4"/>
        <v>0.2723058262197855</v>
      </c>
      <c r="O61" s="90">
        <f t="shared" si="5"/>
        <v>0.234283659092825</v>
      </c>
      <c r="P61" s="90">
        <f t="shared" si="6"/>
        <v>4.7527708908700617E-3</v>
      </c>
      <c r="Q61" s="96">
        <f t="shared" si="7"/>
        <v>1.219063969534836</v>
      </c>
    </row>
    <row r="62" spans="1:17" x14ac:dyDescent="0.2">
      <c r="A62">
        <v>61</v>
      </c>
      <c r="B62" t="s">
        <v>111</v>
      </c>
      <c r="C62">
        <v>0.44921629756690928</v>
      </c>
      <c r="D62" t="s">
        <v>110</v>
      </c>
      <c r="E62">
        <v>50.705508620106045</v>
      </c>
      <c r="F62">
        <v>46.730776006834368</v>
      </c>
      <c r="G62">
        <f t="shared" si="0"/>
        <v>0.49684157665895956</v>
      </c>
      <c r="H62">
        <f t="shared" si="1"/>
        <v>110.60185913779243</v>
      </c>
      <c r="K62" s="71">
        <f t="shared" si="2"/>
        <v>5.0705508620106046E-2</v>
      </c>
      <c r="L62" s="71">
        <f t="shared" si="3"/>
        <v>4.6730776006834368E-2</v>
      </c>
      <c r="N62" s="90">
        <f t="shared" si="4"/>
        <v>0.35493856034074234</v>
      </c>
      <c r="O62" s="90">
        <f t="shared" si="5"/>
        <v>0.32711543204784055</v>
      </c>
      <c r="P62" s="90">
        <f t="shared" si="6"/>
        <v>3.4778910366127236E-3</v>
      </c>
      <c r="Q62" s="96">
        <f t="shared" si="7"/>
        <v>0.77421301396454856</v>
      </c>
    </row>
    <row r="63" spans="1:17" x14ac:dyDescent="0.2">
      <c r="A63">
        <v>62</v>
      </c>
      <c r="B63" t="s">
        <v>111</v>
      </c>
      <c r="C63">
        <v>0.2118331392991509</v>
      </c>
      <c r="D63" t="s">
        <v>110</v>
      </c>
      <c r="E63">
        <v>22.592217978514554</v>
      </c>
      <c r="F63">
        <v>21.917423408237234</v>
      </c>
      <c r="G63">
        <f t="shared" si="0"/>
        <v>8.4349321284665102E-2</v>
      </c>
      <c r="H63">
        <f t="shared" si="1"/>
        <v>39.818756198267423</v>
      </c>
      <c r="K63" s="71">
        <f t="shared" si="2"/>
        <v>2.2592217978514555E-2</v>
      </c>
      <c r="L63" s="71">
        <f t="shared" si="3"/>
        <v>2.1917423408237234E-2</v>
      </c>
      <c r="N63" s="90">
        <f t="shared" si="4"/>
        <v>0.15814552584960187</v>
      </c>
      <c r="O63" s="90">
        <f t="shared" si="5"/>
        <v>0.1534219638576606</v>
      </c>
      <c r="P63" s="90">
        <f t="shared" si="6"/>
        <v>5.9044524899265829E-4</v>
      </c>
      <c r="Q63" s="96">
        <f t="shared" si="7"/>
        <v>0.27873129338787317</v>
      </c>
    </row>
    <row r="64" spans="1:17" x14ac:dyDescent="0.2">
      <c r="A64">
        <v>63</v>
      </c>
      <c r="B64" t="s">
        <v>111</v>
      </c>
      <c r="C64">
        <v>0.4848237713070731</v>
      </c>
      <c r="D64" t="s">
        <v>110</v>
      </c>
      <c r="E64">
        <v>46.038121220306948</v>
      </c>
      <c r="F64">
        <v>42.601281109560503</v>
      </c>
      <c r="G64">
        <f t="shared" si="0"/>
        <v>0.42960501384330563</v>
      </c>
      <c r="H64">
        <f t="shared" si="1"/>
        <v>88.610550733744134</v>
      </c>
      <c r="K64" s="71">
        <f t="shared" si="2"/>
        <v>4.6038121220306948E-2</v>
      </c>
      <c r="L64" s="71">
        <f t="shared" si="3"/>
        <v>4.2601281109560504E-2</v>
      </c>
      <c r="N64" s="90">
        <f t="shared" si="4"/>
        <v>0.32226684854214865</v>
      </c>
      <c r="O64" s="90">
        <f t="shared" si="5"/>
        <v>0.29820896776692352</v>
      </c>
      <c r="P64" s="90">
        <f t="shared" si="6"/>
        <v>3.0072350969031422E-3</v>
      </c>
      <c r="Q64" s="96">
        <f t="shared" si="7"/>
        <v>0.62027385513620947</v>
      </c>
    </row>
    <row r="65" spans="1:17" x14ac:dyDescent="0.2">
      <c r="A65">
        <v>64</v>
      </c>
      <c r="B65" t="s">
        <v>111</v>
      </c>
      <c r="C65">
        <v>0.6747302979212797</v>
      </c>
      <c r="D65" t="s">
        <v>110</v>
      </c>
      <c r="E65">
        <v>56.371753245543097</v>
      </c>
      <c r="F65">
        <v>53.661778455562732</v>
      </c>
      <c r="G65">
        <f t="shared" si="0"/>
        <v>0.33874684874754557</v>
      </c>
      <c r="H65">
        <f t="shared" si="1"/>
        <v>50.204778085579157</v>
      </c>
      <c r="K65" s="71">
        <f t="shared" si="2"/>
        <v>5.6371753245543096E-2</v>
      </c>
      <c r="L65" s="71">
        <f t="shared" si="3"/>
        <v>5.3661778455562734E-2</v>
      </c>
      <c r="N65" s="90">
        <f t="shared" si="4"/>
        <v>0.39460227271880166</v>
      </c>
      <c r="O65" s="90">
        <f t="shared" si="5"/>
        <v>0.37563244918893912</v>
      </c>
      <c r="P65" s="90">
        <f t="shared" si="6"/>
        <v>2.3712279412328174E-3</v>
      </c>
      <c r="Q65" s="96">
        <f t="shared" si="7"/>
        <v>0.35143344659905384</v>
      </c>
    </row>
    <row r="66" spans="1:17" x14ac:dyDescent="0.2">
      <c r="A66">
        <v>65</v>
      </c>
      <c r="B66" t="s">
        <v>111</v>
      </c>
      <c r="C66">
        <v>0.4740994228013693</v>
      </c>
      <c r="D66" t="s">
        <v>109</v>
      </c>
      <c r="E66">
        <v>55.572667465032751</v>
      </c>
      <c r="F66">
        <v>54.571358829411594</v>
      </c>
      <c r="G66">
        <f t="shared" si="0"/>
        <v>0.12516357945264467</v>
      </c>
      <c r="H66">
        <f t="shared" si="1"/>
        <v>26.400280918520277</v>
      </c>
      <c r="K66" s="71">
        <f t="shared" si="2"/>
        <v>5.5572667465032748E-2</v>
      </c>
      <c r="L66" s="71">
        <f t="shared" si="3"/>
        <v>5.4571358829411595E-2</v>
      </c>
      <c r="N66" s="90">
        <f t="shared" si="4"/>
        <v>0.38900867225522923</v>
      </c>
      <c r="O66" s="90">
        <f t="shared" si="5"/>
        <v>0.38199951180588115</v>
      </c>
      <c r="P66" s="90">
        <f t="shared" si="6"/>
        <v>8.7614505616850913E-4</v>
      </c>
      <c r="Q66" s="96">
        <f t="shared" si="7"/>
        <v>0.1848019664296412</v>
      </c>
    </row>
    <row r="67" spans="1:17" x14ac:dyDescent="0.2">
      <c r="A67">
        <v>66</v>
      </c>
      <c r="B67" t="s">
        <v>111</v>
      </c>
      <c r="C67">
        <v>0.4808968938350871</v>
      </c>
      <c r="D67" t="s">
        <v>109</v>
      </c>
      <c r="E67">
        <v>57.679348159105487</v>
      </c>
      <c r="F67">
        <v>56.117645464954691</v>
      </c>
      <c r="G67">
        <f t="shared" ref="G67:G81" si="8">(E67-F67)/8</f>
        <v>0.19521283676884948</v>
      </c>
      <c r="H67">
        <f t="shared" ref="H67:H81" si="9">G67/(C67*0.01)</f>
        <v>40.59349088576009</v>
      </c>
      <c r="K67" s="71">
        <f t="shared" ref="K67:K81" si="10">E67/1000</f>
        <v>5.7679348159105484E-2</v>
      </c>
      <c r="L67" s="71">
        <f t="shared" ref="L67:L81" si="11">F67/1000</f>
        <v>5.6117645464954694E-2</v>
      </c>
      <c r="N67" s="90">
        <f t="shared" ref="N67:N81" si="12">((K67*0.000007)*1000)*1000</f>
        <v>0.4037554371137384</v>
      </c>
      <c r="O67" s="90">
        <f t="shared" ref="O67:O81" si="13">((L67*0.000007)*1000)*1000</f>
        <v>0.39282351825468287</v>
      </c>
      <c r="P67" s="90">
        <f t="shared" ref="P67:P81" si="14">(N67-O67)/8</f>
        <v>1.3664898573819417E-3</v>
      </c>
      <c r="Q67" s="96">
        <f t="shared" ref="Q67:Q81" si="15">P67/(C67*0.01)</f>
        <v>0.28415443620031966</v>
      </c>
    </row>
    <row r="68" spans="1:17" x14ac:dyDescent="0.2">
      <c r="A68">
        <v>67</v>
      </c>
      <c r="B68" t="s">
        <v>111</v>
      </c>
      <c r="C68">
        <v>0.18860563938522071</v>
      </c>
      <c r="D68" t="s">
        <v>109</v>
      </c>
      <c r="E68">
        <v>22.791989423642143</v>
      </c>
      <c r="F68">
        <v>21.553591258697686</v>
      </c>
      <c r="G68">
        <f t="shared" si="8"/>
        <v>0.15479977061805705</v>
      </c>
      <c r="H68">
        <f t="shared" si="9"/>
        <v>82.07589715908955</v>
      </c>
      <c r="K68" s="71">
        <f t="shared" si="10"/>
        <v>2.2791989423642144E-2</v>
      </c>
      <c r="L68" s="71">
        <f t="shared" si="11"/>
        <v>2.1553591258697685E-2</v>
      </c>
      <c r="N68" s="90">
        <f t="shared" si="12"/>
        <v>0.15954392596549502</v>
      </c>
      <c r="O68" s="90">
        <f t="shared" si="13"/>
        <v>0.1508751388108838</v>
      </c>
      <c r="P68" s="90">
        <f t="shared" si="14"/>
        <v>1.083598394326403E-3</v>
      </c>
      <c r="Q68" s="96">
        <f t="shared" si="15"/>
        <v>0.57453128011362886</v>
      </c>
    </row>
    <row r="69" spans="1:17" x14ac:dyDescent="0.2">
      <c r="A69">
        <v>68</v>
      </c>
      <c r="B69" t="s">
        <v>111</v>
      </c>
      <c r="C69">
        <v>0.80944132713144856</v>
      </c>
      <c r="D69" t="s">
        <v>109</v>
      </c>
      <c r="E69">
        <v>69.538507583497775</v>
      </c>
      <c r="F69">
        <v>68.142298007236718</v>
      </c>
      <c r="G69">
        <f t="shared" si="8"/>
        <v>0.17452619703263217</v>
      </c>
      <c r="H69">
        <f t="shared" si="9"/>
        <v>21.56131533969603</v>
      </c>
      <c r="K69" s="71">
        <f t="shared" si="10"/>
        <v>6.9538507583497777E-2</v>
      </c>
      <c r="L69" s="71">
        <f t="shared" si="11"/>
        <v>6.8142298007236715E-2</v>
      </c>
      <c r="N69" s="90">
        <f t="shared" si="12"/>
        <v>0.4867695530844845</v>
      </c>
      <c r="O69" s="90">
        <f t="shared" si="13"/>
        <v>0.47699608605065691</v>
      </c>
      <c r="P69" s="90">
        <f t="shared" si="14"/>
        <v>1.2216833792284484E-3</v>
      </c>
      <c r="Q69" s="96">
        <f t="shared" si="15"/>
        <v>0.1509292073778751</v>
      </c>
    </row>
    <row r="70" spans="1:17" x14ac:dyDescent="0.2">
      <c r="A70">
        <v>69</v>
      </c>
      <c r="B70" t="s">
        <v>111</v>
      </c>
      <c r="C70">
        <v>0.78904891403029509</v>
      </c>
      <c r="D70" t="s">
        <v>109</v>
      </c>
      <c r="E70">
        <v>65.524917640479856</v>
      </c>
      <c r="F70">
        <v>62.70300737162048</v>
      </c>
      <c r="G70">
        <f t="shared" si="8"/>
        <v>0.35273878360742206</v>
      </c>
      <c r="H70">
        <f t="shared" si="9"/>
        <v>44.704298724106586</v>
      </c>
      <c r="K70" s="71">
        <f t="shared" si="10"/>
        <v>6.5524917640479852E-2</v>
      </c>
      <c r="L70" s="71">
        <f t="shared" si="11"/>
        <v>6.2703007371620476E-2</v>
      </c>
      <c r="N70" s="90">
        <f t="shared" si="12"/>
        <v>0.45867442348335896</v>
      </c>
      <c r="O70" s="90">
        <f t="shared" si="13"/>
        <v>0.43892105160134331</v>
      </c>
      <c r="P70" s="90">
        <f t="shared" si="14"/>
        <v>2.4691714852519558E-3</v>
      </c>
      <c r="Q70" s="96">
        <f t="shared" si="15"/>
        <v>0.31293009106874631</v>
      </c>
    </row>
    <row r="71" spans="1:17" x14ac:dyDescent="0.2">
      <c r="A71">
        <v>70</v>
      </c>
      <c r="B71" t="s">
        <v>111</v>
      </c>
      <c r="C71">
        <v>0.23618793662124546</v>
      </c>
      <c r="D71" t="s">
        <v>109</v>
      </c>
      <c r="E71">
        <v>35.214141102484895</v>
      </c>
      <c r="F71">
        <v>32.941537539285513</v>
      </c>
      <c r="G71">
        <f t="shared" si="8"/>
        <v>0.2840754453999228</v>
      </c>
      <c r="H71">
        <f t="shared" si="9"/>
        <v>120.27517131642098</v>
      </c>
      <c r="K71" s="71">
        <f t="shared" si="10"/>
        <v>3.5214141102484893E-2</v>
      </c>
      <c r="L71" s="71">
        <f t="shared" si="11"/>
        <v>3.2941537539285512E-2</v>
      </c>
      <c r="N71" s="90">
        <f t="shared" si="12"/>
        <v>0.24649898771739426</v>
      </c>
      <c r="O71" s="90">
        <f t="shared" si="13"/>
        <v>0.23059076277499857</v>
      </c>
      <c r="P71" s="90">
        <f t="shared" si="14"/>
        <v>1.988528117799461E-3</v>
      </c>
      <c r="Q71" s="96">
        <f t="shared" si="15"/>
        <v>0.84192619921494738</v>
      </c>
    </row>
    <row r="72" spans="1:17" x14ac:dyDescent="0.2">
      <c r="A72">
        <v>71</v>
      </c>
      <c r="B72" t="s">
        <v>111</v>
      </c>
      <c r="C72">
        <v>0.18633981570731484</v>
      </c>
      <c r="D72" t="s">
        <v>109</v>
      </c>
      <c r="E72">
        <v>27.695470349501122</v>
      </c>
      <c r="F72">
        <v>25.919577053172254</v>
      </c>
      <c r="G72">
        <f t="shared" si="8"/>
        <v>0.2219866620411084</v>
      </c>
      <c r="H72">
        <f t="shared" si="9"/>
        <v>119.13002124558516</v>
      </c>
      <c r="K72" s="71">
        <f t="shared" si="10"/>
        <v>2.7695470349501122E-2</v>
      </c>
      <c r="L72" s="71">
        <f t="shared" si="11"/>
        <v>2.5919577053172254E-2</v>
      </c>
      <c r="N72" s="90">
        <f t="shared" si="12"/>
        <v>0.19386829244650786</v>
      </c>
      <c r="O72" s="90">
        <f t="shared" si="13"/>
        <v>0.18143703937220579</v>
      </c>
      <c r="P72" s="90">
        <f t="shared" si="14"/>
        <v>1.5539066342877585E-3</v>
      </c>
      <c r="Q72" s="96">
        <f t="shared" si="15"/>
        <v>0.83391014871909597</v>
      </c>
    </row>
    <row r="73" spans="1:17" x14ac:dyDescent="0.2">
      <c r="A73">
        <v>72</v>
      </c>
      <c r="B73" t="s">
        <v>111</v>
      </c>
      <c r="C73">
        <v>0.18180816835150296</v>
      </c>
      <c r="D73" t="s">
        <v>109</v>
      </c>
      <c r="E73">
        <v>21.375428267282881</v>
      </c>
      <c r="F73">
        <v>19.370598361460402</v>
      </c>
      <c r="G73">
        <f t="shared" si="8"/>
        <v>0.2506037382278099</v>
      </c>
      <c r="H73">
        <f t="shared" si="9"/>
        <v>137.83964741523576</v>
      </c>
      <c r="K73" s="71">
        <f t="shared" si="10"/>
        <v>2.1375428267282882E-2</v>
      </c>
      <c r="L73" s="71">
        <f t="shared" si="11"/>
        <v>1.9370598361460403E-2</v>
      </c>
      <c r="N73" s="90">
        <f t="shared" si="12"/>
        <v>0.14962799787098019</v>
      </c>
      <c r="O73" s="90">
        <f t="shared" si="13"/>
        <v>0.13559418853022281</v>
      </c>
      <c r="P73" s="90">
        <f t="shared" si="14"/>
        <v>1.7542261675946719E-3</v>
      </c>
      <c r="Q73" s="96">
        <f t="shared" si="15"/>
        <v>0.9648775319066516</v>
      </c>
    </row>
    <row r="74" spans="1:17" x14ac:dyDescent="0.2">
      <c r="A74">
        <v>73</v>
      </c>
      <c r="B74" t="s">
        <v>111</v>
      </c>
      <c r="C74">
        <v>0.1952163182204078</v>
      </c>
      <c r="D74" t="s">
        <v>110</v>
      </c>
      <c r="E74">
        <v>22.120030926394804</v>
      </c>
      <c r="F74">
        <v>19.243257109121561</v>
      </c>
      <c r="G74">
        <f t="shared" si="8"/>
        <v>0.35959672715915536</v>
      </c>
      <c r="H74">
        <f t="shared" si="9"/>
        <v>184.20423581247692</v>
      </c>
      <c r="K74" s="71">
        <f t="shared" si="10"/>
        <v>2.2120030926394803E-2</v>
      </c>
      <c r="L74" s="71">
        <f t="shared" si="11"/>
        <v>1.9243257109121562E-2</v>
      </c>
      <c r="N74" s="90">
        <f t="shared" si="12"/>
        <v>0.15484021648476362</v>
      </c>
      <c r="O74" s="90">
        <f t="shared" si="13"/>
        <v>0.13470279976385094</v>
      </c>
      <c r="P74" s="90">
        <f t="shared" si="14"/>
        <v>2.5171770901140852E-3</v>
      </c>
      <c r="Q74" s="96">
        <f t="shared" si="15"/>
        <v>1.2894296506873373</v>
      </c>
    </row>
    <row r="75" spans="1:17" x14ac:dyDescent="0.2">
      <c r="A75">
        <v>74</v>
      </c>
      <c r="B75" t="s">
        <v>111</v>
      </c>
      <c r="C75">
        <v>0.62962749785040573</v>
      </c>
      <c r="D75" t="s">
        <v>110</v>
      </c>
      <c r="E75">
        <v>59.350163881990767</v>
      </c>
      <c r="F75">
        <v>56.954459408895637</v>
      </c>
      <c r="G75">
        <f t="shared" si="8"/>
        <v>0.2994630591368912</v>
      </c>
      <c r="H75">
        <f t="shared" si="9"/>
        <v>47.561941014215542</v>
      </c>
      <c r="K75" s="71">
        <f t="shared" si="10"/>
        <v>5.935016388199077E-2</v>
      </c>
      <c r="L75" s="71">
        <f t="shared" si="11"/>
        <v>5.6954459408895639E-2</v>
      </c>
      <c r="N75" s="90">
        <f t="shared" si="12"/>
        <v>0.41545114717393539</v>
      </c>
      <c r="O75" s="90">
        <f t="shared" si="13"/>
        <v>0.39868121586226946</v>
      </c>
      <c r="P75" s="90">
        <f t="shared" si="14"/>
        <v>2.0962414139582414E-3</v>
      </c>
      <c r="Q75" s="96">
        <f t="shared" si="15"/>
        <v>0.33293358709950926</v>
      </c>
    </row>
    <row r="76" spans="1:17" x14ac:dyDescent="0.2">
      <c r="A76">
        <v>75</v>
      </c>
      <c r="B76" t="s">
        <v>111</v>
      </c>
      <c r="C76">
        <v>0.6747302979212797</v>
      </c>
      <c r="D76" t="s">
        <v>110</v>
      </c>
      <c r="E76">
        <v>49.906422839595699</v>
      </c>
      <c r="F76">
        <v>45.111722941383377</v>
      </c>
      <c r="G76">
        <f t="shared" si="8"/>
        <v>0.59933748727654024</v>
      </c>
      <c r="H76">
        <f t="shared" si="9"/>
        <v>88.826230143064436</v>
      </c>
      <c r="K76" s="71">
        <f t="shared" si="10"/>
        <v>4.9906422839595697E-2</v>
      </c>
      <c r="L76" s="71">
        <f t="shared" si="11"/>
        <v>4.5111722941383374E-2</v>
      </c>
      <c r="N76" s="90">
        <f t="shared" si="12"/>
        <v>0.34934495987716985</v>
      </c>
      <c r="O76" s="90">
        <f t="shared" si="13"/>
        <v>0.31578206058968361</v>
      </c>
      <c r="P76" s="90">
        <f t="shared" si="14"/>
        <v>4.1953624109357796E-3</v>
      </c>
      <c r="Q76" s="96">
        <f t="shared" si="15"/>
        <v>0.62178361100145074</v>
      </c>
    </row>
    <row r="77" spans="1:17" x14ac:dyDescent="0.2">
      <c r="A77">
        <v>76</v>
      </c>
      <c r="B77" t="s">
        <v>111</v>
      </c>
      <c r="C77">
        <v>0.53230040296062475</v>
      </c>
      <c r="D77" t="s">
        <v>110</v>
      </c>
      <c r="E77">
        <v>50.651025498707611</v>
      </c>
      <c r="F77">
        <v>46.603434754495517</v>
      </c>
      <c r="G77">
        <f t="shared" si="8"/>
        <v>0.50594884302651177</v>
      </c>
      <c r="H77">
        <f t="shared" si="9"/>
        <v>95.049494648595598</v>
      </c>
      <c r="K77" s="71">
        <f t="shared" si="10"/>
        <v>5.0651025498707612E-2</v>
      </c>
      <c r="L77" s="71">
        <f t="shared" si="11"/>
        <v>4.6603434754495514E-2</v>
      </c>
      <c r="N77" s="90">
        <f t="shared" si="12"/>
        <v>0.35455717849095325</v>
      </c>
      <c r="O77" s="90">
        <f t="shared" si="13"/>
        <v>0.32622404328146859</v>
      </c>
      <c r="P77" s="90">
        <f t="shared" si="14"/>
        <v>3.5416419011855826E-3</v>
      </c>
      <c r="Q77" s="96">
        <f t="shared" si="15"/>
        <v>0.66534646254016916</v>
      </c>
    </row>
    <row r="78" spans="1:17" x14ac:dyDescent="0.2">
      <c r="A78">
        <v>77</v>
      </c>
      <c r="B78" t="s">
        <v>111</v>
      </c>
      <c r="C78">
        <v>0.35426303425980599</v>
      </c>
      <c r="D78" t="s">
        <v>110</v>
      </c>
      <c r="E78">
        <v>33.289070813073593</v>
      </c>
      <c r="F78">
        <v>31.686316623374076</v>
      </c>
      <c r="G78">
        <f t="shared" si="8"/>
        <v>0.20034427371243968</v>
      </c>
      <c r="H78">
        <f t="shared" si="9"/>
        <v>56.552407205295133</v>
      </c>
      <c r="K78" s="71">
        <f t="shared" si="10"/>
        <v>3.3289070813073592E-2</v>
      </c>
      <c r="L78" s="71">
        <f t="shared" si="11"/>
        <v>3.1686316623374074E-2</v>
      </c>
      <c r="N78" s="90">
        <f t="shared" si="12"/>
        <v>0.23302349569151512</v>
      </c>
      <c r="O78" s="90">
        <f t="shared" si="13"/>
        <v>0.22180421636361852</v>
      </c>
      <c r="P78" s="90">
        <f t="shared" si="14"/>
        <v>1.4024099159870747E-3</v>
      </c>
      <c r="Q78" s="96">
        <f t="shared" si="15"/>
        <v>0.39586685043706504</v>
      </c>
    </row>
    <row r="79" spans="1:17" x14ac:dyDescent="0.2">
      <c r="A79">
        <v>78</v>
      </c>
      <c r="B79" t="s">
        <v>111</v>
      </c>
      <c r="C79">
        <v>0.43259947648816616</v>
      </c>
      <c r="D79" t="s">
        <v>110</v>
      </c>
      <c r="E79">
        <v>37.320821796557638</v>
      </c>
      <c r="F79">
        <v>30.158221595307982</v>
      </c>
      <c r="G79">
        <f t="shared" si="8"/>
        <v>0.89532502515620704</v>
      </c>
      <c r="H79">
        <f t="shared" si="9"/>
        <v>206.96396408623457</v>
      </c>
      <c r="K79" s="71">
        <f t="shared" si="10"/>
        <v>3.7320821796557636E-2</v>
      </c>
      <c r="L79" s="71">
        <f t="shared" si="11"/>
        <v>3.0158221595307982E-2</v>
      </c>
      <c r="N79" s="90">
        <f t="shared" si="12"/>
        <v>0.26124575257590343</v>
      </c>
      <c r="O79" s="90">
        <f t="shared" si="13"/>
        <v>0.21110755116715588</v>
      </c>
      <c r="P79" s="90">
        <f t="shared" si="14"/>
        <v>6.2672751760934446E-3</v>
      </c>
      <c r="Q79" s="96">
        <f t="shared" si="15"/>
        <v>1.4487477486036409</v>
      </c>
    </row>
    <row r="80" spans="1:17" x14ac:dyDescent="0.2">
      <c r="A80">
        <v>79</v>
      </c>
      <c r="B80" t="s">
        <v>111</v>
      </c>
      <c r="C80">
        <v>0.58927236094488677</v>
      </c>
      <c r="D80" t="s">
        <v>110</v>
      </c>
      <c r="E80">
        <v>49.452396827942081</v>
      </c>
      <c r="F80">
        <v>45.548321520830832</v>
      </c>
      <c r="G80">
        <f t="shared" si="8"/>
        <v>0.48800941338890613</v>
      </c>
      <c r="H80">
        <f t="shared" si="9"/>
        <v>82.815595254865258</v>
      </c>
      <c r="K80" s="71">
        <f t="shared" si="10"/>
        <v>4.9452396827942079E-2</v>
      </c>
      <c r="L80" s="71">
        <f t="shared" si="11"/>
        <v>4.5548321520830833E-2</v>
      </c>
      <c r="N80" s="90">
        <f t="shared" si="12"/>
        <v>0.34616677779559457</v>
      </c>
      <c r="O80" s="90">
        <f t="shared" si="13"/>
        <v>0.31883825064581583</v>
      </c>
      <c r="P80" s="90">
        <f t="shared" si="14"/>
        <v>3.416065893722342E-3</v>
      </c>
      <c r="Q80" s="96">
        <f t="shared" si="15"/>
        <v>0.5797091667840566</v>
      </c>
    </row>
    <row r="81" spans="1:17" x14ac:dyDescent="0.2">
      <c r="A81">
        <v>80</v>
      </c>
      <c r="B81" t="s">
        <v>111</v>
      </c>
      <c r="C81">
        <v>0.38037518166925932</v>
      </c>
      <c r="D81" t="s">
        <v>110</v>
      </c>
      <c r="E81">
        <v>36.412769773250425</v>
      </c>
      <c r="F81">
        <v>33.305369688825067</v>
      </c>
      <c r="G81">
        <f t="shared" si="8"/>
        <v>0.38842501055316969</v>
      </c>
      <c r="H81">
        <f t="shared" si="9"/>
        <v>102.11628656964001</v>
      </c>
      <c r="K81" s="71">
        <f t="shared" si="10"/>
        <v>3.6412769773250427E-2</v>
      </c>
      <c r="L81" s="71">
        <f t="shared" si="11"/>
        <v>3.3305369688825068E-2</v>
      </c>
      <c r="N81" s="90">
        <f t="shared" si="12"/>
        <v>0.25488938841275299</v>
      </c>
      <c r="O81" s="90">
        <f t="shared" si="13"/>
        <v>0.23313758782177549</v>
      </c>
      <c r="P81" s="90">
        <f t="shared" si="14"/>
        <v>2.7189750738721881E-3</v>
      </c>
      <c r="Q81" s="96">
        <f t="shared" si="15"/>
        <v>0.71481400598748013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1"/>
  <sheetViews>
    <sheetView topLeftCell="A37" workbookViewId="0">
      <selection activeCell="A93" sqref="A93"/>
    </sheetView>
  </sheetViews>
  <sheetFormatPr baseColWidth="10" defaultRowHeight="16" x14ac:dyDescent="0.2"/>
  <sheetData>
    <row r="1" spans="1:16" x14ac:dyDescent="0.2">
      <c r="A1" s="7" t="s">
        <v>118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O1" t="s">
        <v>123</v>
      </c>
    </row>
    <row r="2" spans="1:16" x14ac:dyDescent="0.2">
      <c r="A2" s="8" t="s">
        <v>87</v>
      </c>
      <c r="B2" s="12">
        <v>2.0779999999999998</v>
      </c>
      <c r="C2" s="12">
        <v>2.0299999999999998</v>
      </c>
      <c r="D2" s="13">
        <v>1.0229999999999999</v>
      </c>
      <c r="E2" s="16">
        <v>0.93200000000000005</v>
      </c>
      <c r="F2" s="9">
        <v>1.131</v>
      </c>
      <c r="G2" s="9">
        <v>1.1950000000000001</v>
      </c>
      <c r="H2" s="10">
        <v>1.28</v>
      </c>
      <c r="I2" s="10">
        <v>1.258</v>
      </c>
      <c r="J2" s="14">
        <v>1.766</v>
      </c>
      <c r="K2" s="15">
        <v>1.655</v>
      </c>
      <c r="L2" s="20">
        <v>6.9000000000000006E-2</v>
      </c>
      <c r="M2" s="20">
        <v>6.9000000000000006E-2</v>
      </c>
      <c r="O2" s="15">
        <v>1.5529999999999999</v>
      </c>
      <c r="P2" s="15">
        <v>1.538</v>
      </c>
    </row>
    <row r="3" spans="1:16" x14ac:dyDescent="0.2">
      <c r="A3" s="8" t="s">
        <v>88</v>
      </c>
      <c r="B3" s="11">
        <v>1.4450000000000001</v>
      </c>
      <c r="C3" s="11">
        <v>1.504</v>
      </c>
      <c r="D3" s="16">
        <v>0.9</v>
      </c>
      <c r="E3" s="16">
        <v>0.90800000000000003</v>
      </c>
      <c r="F3" s="13">
        <v>1.075</v>
      </c>
      <c r="G3" s="13">
        <v>1.0640000000000001</v>
      </c>
      <c r="H3" s="10">
        <v>1.3580000000000001</v>
      </c>
      <c r="I3" s="10">
        <v>1.3169999999999999</v>
      </c>
      <c r="J3" s="14">
        <v>1.7509999999999999</v>
      </c>
      <c r="K3" s="14">
        <v>1.786</v>
      </c>
      <c r="L3" s="20">
        <v>7.0000000000000007E-2</v>
      </c>
      <c r="M3" s="20">
        <v>7.0999999999999994E-2</v>
      </c>
      <c r="O3" s="16">
        <v>0.90100000000000002</v>
      </c>
      <c r="P3" s="16">
        <v>0.90200000000000002</v>
      </c>
    </row>
    <row r="4" spans="1:16" x14ac:dyDescent="0.2">
      <c r="A4" s="8" t="s">
        <v>89</v>
      </c>
      <c r="B4" s="13">
        <v>0.996</v>
      </c>
      <c r="C4" s="13">
        <v>0.99099999999999999</v>
      </c>
      <c r="D4" s="14">
        <v>1.7170000000000001</v>
      </c>
      <c r="E4" s="14">
        <v>1.7</v>
      </c>
      <c r="F4" s="16">
        <v>0.93799999999999994</v>
      </c>
      <c r="G4" s="13">
        <v>1.0429999999999999</v>
      </c>
      <c r="H4" s="13">
        <v>1.052</v>
      </c>
      <c r="I4" s="13">
        <v>1.038</v>
      </c>
      <c r="J4" s="16">
        <v>0.80900000000000005</v>
      </c>
      <c r="K4" s="16">
        <v>0.80700000000000005</v>
      </c>
      <c r="L4" s="20">
        <v>7.0000000000000007E-2</v>
      </c>
      <c r="M4" s="20">
        <v>6.9000000000000006E-2</v>
      </c>
      <c r="O4" s="18">
        <v>0.50700000000000001</v>
      </c>
      <c r="P4" s="18">
        <v>0.503</v>
      </c>
    </row>
    <row r="5" spans="1:16" x14ac:dyDescent="0.2">
      <c r="A5" s="8" t="s">
        <v>90</v>
      </c>
      <c r="B5" s="16">
        <v>0.93300000000000005</v>
      </c>
      <c r="C5" s="16">
        <v>0.90500000000000003</v>
      </c>
      <c r="D5" s="10">
        <v>1.3460000000000001</v>
      </c>
      <c r="E5" s="10">
        <v>1.3109999999999999</v>
      </c>
      <c r="F5" s="10">
        <v>1.3620000000000001</v>
      </c>
      <c r="G5" s="10">
        <v>1.3220000000000001</v>
      </c>
      <c r="H5" s="9">
        <v>1.153</v>
      </c>
      <c r="I5" s="9">
        <v>1.0960000000000001</v>
      </c>
      <c r="J5" s="12">
        <v>2.0950000000000002</v>
      </c>
      <c r="K5" s="12">
        <v>2.0950000000000002</v>
      </c>
      <c r="L5" s="20">
        <v>6.8000000000000005E-2</v>
      </c>
      <c r="M5" s="20">
        <v>6.9000000000000006E-2</v>
      </c>
      <c r="O5" s="27">
        <v>0.29199999999999998</v>
      </c>
      <c r="P5" s="27">
        <v>0.29199999999999998</v>
      </c>
    </row>
    <row r="6" spans="1:16" x14ac:dyDescent="0.2">
      <c r="A6" s="8" t="s">
        <v>91</v>
      </c>
      <c r="B6" s="9">
        <v>1.1679999999999999</v>
      </c>
      <c r="C6" s="9">
        <v>1.196</v>
      </c>
      <c r="D6" s="9">
        <v>1.2090000000000001</v>
      </c>
      <c r="E6" s="10">
        <v>1.2450000000000001</v>
      </c>
      <c r="F6" s="15">
        <v>1.619</v>
      </c>
      <c r="G6" s="15">
        <v>1.581</v>
      </c>
      <c r="H6" s="16">
        <v>0.91100000000000003</v>
      </c>
      <c r="I6" s="16">
        <v>0.86199999999999999</v>
      </c>
      <c r="J6" s="12">
        <v>2.0169999999999999</v>
      </c>
      <c r="K6" s="21">
        <v>1.952</v>
      </c>
      <c r="L6" s="20">
        <v>6.8000000000000005E-2</v>
      </c>
      <c r="M6" s="20">
        <v>6.9000000000000006E-2</v>
      </c>
      <c r="O6" s="20">
        <v>0.184</v>
      </c>
      <c r="P6" s="20">
        <v>0.182</v>
      </c>
    </row>
    <row r="7" spans="1:16" x14ac:dyDescent="0.2">
      <c r="A7" s="8" t="s">
        <v>92</v>
      </c>
      <c r="B7" s="16">
        <v>0.92400000000000004</v>
      </c>
      <c r="C7" s="16">
        <v>0.92900000000000005</v>
      </c>
      <c r="D7" s="16">
        <v>0.84399999999999997</v>
      </c>
      <c r="E7" s="16">
        <v>0.88400000000000001</v>
      </c>
      <c r="F7" s="11">
        <v>1.5149999999999999</v>
      </c>
      <c r="G7" s="11">
        <v>1.5029999999999999</v>
      </c>
      <c r="H7" s="9">
        <v>1.1830000000000001</v>
      </c>
      <c r="I7" s="9">
        <v>1.2030000000000001</v>
      </c>
      <c r="J7" s="9">
        <v>1.1539999999999999</v>
      </c>
      <c r="K7" s="9">
        <v>1.1459999999999999</v>
      </c>
      <c r="L7" s="20">
        <v>6.8000000000000005E-2</v>
      </c>
      <c r="M7" s="20">
        <v>6.9000000000000006E-2</v>
      </c>
      <c r="O7" s="20">
        <v>6.8000000000000005E-2</v>
      </c>
      <c r="P7" s="20">
        <v>6.7000000000000004E-2</v>
      </c>
    </row>
    <row r="8" spans="1:16" x14ac:dyDescent="0.2">
      <c r="A8" s="8" t="s">
        <v>93</v>
      </c>
      <c r="B8" s="14">
        <v>1.681</v>
      </c>
      <c r="C8" s="14">
        <v>1.8260000000000001</v>
      </c>
      <c r="D8" s="13">
        <v>0.96299999999999997</v>
      </c>
      <c r="E8" s="13">
        <v>0.98</v>
      </c>
      <c r="F8" s="13">
        <v>1.0089999999999999</v>
      </c>
      <c r="G8" s="13">
        <v>1.0089999999999999</v>
      </c>
      <c r="H8" s="11">
        <v>1.5069999999999999</v>
      </c>
      <c r="I8" s="15">
        <v>1.5680000000000001</v>
      </c>
      <c r="J8" s="13">
        <v>0.94799999999999995</v>
      </c>
      <c r="K8" s="16">
        <v>0.93799999999999994</v>
      </c>
      <c r="L8" s="20">
        <v>7.5999999999999998E-2</v>
      </c>
      <c r="M8" s="20">
        <v>7.5999999999999998E-2</v>
      </c>
      <c r="O8" s="20">
        <v>7.5999999999999998E-2</v>
      </c>
      <c r="P8" s="20">
        <v>7.4999999999999997E-2</v>
      </c>
    </row>
    <row r="9" spans="1:16" x14ac:dyDescent="0.2">
      <c r="A9" s="8" t="s">
        <v>94</v>
      </c>
      <c r="B9" s="13">
        <v>0.95299999999999996</v>
      </c>
      <c r="C9" s="16">
        <v>0.94099999999999995</v>
      </c>
      <c r="D9" s="13">
        <v>0.95399999999999996</v>
      </c>
      <c r="E9" s="13">
        <v>0.96499999999999997</v>
      </c>
      <c r="F9" s="10">
        <v>1.244</v>
      </c>
      <c r="G9" s="9">
        <v>1.18</v>
      </c>
      <c r="H9" s="14">
        <v>1.7749999999999999</v>
      </c>
      <c r="I9" s="14">
        <v>1.7929999999999999</v>
      </c>
      <c r="J9" s="17">
        <v>0.78</v>
      </c>
      <c r="K9" s="17">
        <v>0.75800000000000001</v>
      </c>
      <c r="L9" s="20">
        <v>7.5999999999999998E-2</v>
      </c>
      <c r="M9" s="20">
        <v>7.4999999999999997E-2</v>
      </c>
      <c r="O9" s="20">
        <v>7.4999999999999997E-2</v>
      </c>
      <c r="P9" s="20">
        <v>7.3999999999999996E-2</v>
      </c>
    </row>
    <row r="11" spans="1:16" ht="32" x14ac:dyDescent="0.2">
      <c r="A11" s="31" t="s">
        <v>113</v>
      </c>
      <c r="B11" s="8">
        <v>1</v>
      </c>
      <c r="C11" s="8">
        <v>2</v>
      </c>
      <c r="D11" s="8">
        <v>3</v>
      </c>
      <c r="E11" s="8">
        <v>4</v>
      </c>
      <c r="F11" s="8">
        <v>5</v>
      </c>
      <c r="G11" s="8">
        <v>6</v>
      </c>
      <c r="H11" s="8">
        <v>7</v>
      </c>
      <c r="I11" s="8">
        <v>8</v>
      </c>
      <c r="J11" s="8">
        <v>9</v>
      </c>
      <c r="K11" s="8">
        <v>10</v>
      </c>
      <c r="L11" s="8">
        <v>11</v>
      </c>
      <c r="M11" s="8">
        <v>12</v>
      </c>
      <c r="O11" t="s">
        <v>124</v>
      </c>
    </row>
    <row r="12" spans="1:16" x14ac:dyDescent="0.2">
      <c r="A12" s="8" t="s">
        <v>87</v>
      </c>
      <c r="B12" s="12">
        <v>2.0579999999999998</v>
      </c>
      <c r="C12" s="21">
        <v>1.9510000000000001</v>
      </c>
      <c r="D12" s="13">
        <v>0.98199999999999998</v>
      </c>
      <c r="E12" s="16">
        <v>0.89600000000000002</v>
      </c>
      <c r="F12" s="13">
        <v>1.073</v>
      </c>
      <c r="G12" s="9">
        <v>1.1120000000000001</v>
      </c>
      <c r="H12" s="9">
        <v>1.2070000000000001</v>
      </c>
      <c r="I12" s="9">
        <v>1.1879999999999999</v>
      </c>
      <c r="J12" s="14">
        <v>1.732</v>
      </c>
      <c r="K12" s="15">
        <v>1.629</v>
      </c>
      <c r="L12" s="20">
        <v>6.9000000000000006E-2</v>
      </c>
      <c r="M12" s="20">
        <v>6.9000000000000006E-2</v>
      </c>
      <c r="O12" s="15">
        <v>1.5509999999999999</v>
      </c>
      <c r="P12" s="15">
        <v>1.536</v>
      </c>
    </row>
    <row r="13" spans="1:16" x14ac:dyDescent="0.2">
      <c r="A13" s="8" t="s">
        <v>88</v>
      </c>
      <c r="B13" s="10">
        <v>1.369</v>
      </c>
      <c r="C13" s="11">
        <v>1.4359999999999999</v>
      </c>
      <c r="D13" s="16">
        <v>0.83799999999999997</v>
      </c>
      <c r="E13" s="16">
        <v>0.83699999999999997</v>
      </c>
      <c r="F13" s="13">
        <v>1.0369999999999999</v>
      </c>
      <c r="G13" s="13">
        <v>1.0149999999999999</v>
      </c>
      <c r="H13" s="10">
        <v>1.268</v>
      </c>
      <c r="I13" s="9">
        <v>1.23</v>
      </c>
      <c r="J13" s="14">
        <v>1.7150000000000001</v>
      </c>
      <c r="K13" s="14">
        <v>1.7310000000000001</v>
      </c>
      <c r="L13" s="20">
        <v>7.0000000000000007E-2</v>
      </c>
      <c r="M13" s="20">
        <v>7.0999999999999994E-2</v>
      </c>
      <c r="O13" s="16">
        <v>0.89900000000000002</v>
      </c>
      <c r="P13" s="16">
        <v>0.90100000000000002</v>
      </c>
    </row>
    <row r="14" spans="1:16" x14ac:dyDescent="0.2">
      <c r="A14" s="8" t="s">
        <v>89</v>
      </c>
      <c r="B14" s="13">
        <v>0.95299999999999996</v>
      </c>
      <c r="C14" s="16">
        <v>0.94299999999999995</v>
      </c>
      <c r="D14" s="15">
        <v>1.653</v>
      </c>
      <c r="E14" s="15">
        <v>1.617</v>
      </c>
      <c r="F14" s="16">
        <v>0.89300000000000002</v>
      </c>
      <c r="G14" s="13">
        <v>0.98699999999999999</v>
      </c>
      <c r="H14" s="16">
        <v>0.88800000000000001</v>
      </c>
      <c r="I14" s="16">
        <v>0.89900000000000002</v>
      </c>
      <c r="J14" s="17">
        <v>0.77500000000000002</v>
      </c>
      <c r="K14" s="17">
        <v>0.77100000000000002</v>
      </c>
      <c r="L14" s="20">
        <v>7.0000000000000007E-2</v>
      </c>
      <c r="M14" s="20">
        <v>6.9000000000000006E-2</v>
      </c>
      <c r="O14" s="18">
        <v>0.50600000000000001</v>
      </c>
      <c r="P14" s="18">
        <v>0.503</v>
      </c>
    </row>
    <row r="15" spans="1:16" x14ac:dyDescent="0.2">
      <c r="A15" s="8" t="s">
        <v>90</v>
      </c>
      <c r="B15" s="16">
        <v>0.88900000000000001</v>
      </c>
      <c r="C15" s="16">
        <v>0.86399999999999999</v>
      </c>
      <c r="D15" s="10">
        <v>1.341</v>
      </c>
      <c r="E15" s="10">
        <v>1.2509999999999999</v>
      </c>
      <c r="F15" s="10">
        <v>1.2589999999999999</v>
      </c>
      <c r="G15" s="9">
        <v>1.2370000000000001</v>
      </c>
      <c r="H15" s="9">
        <v>1.1160000000000001</v>
      </c>
      <c r="I15" s="13">
        <v>1.048</v>
      </c>
      <c r="J15" s="12">
        <v>2.0670000000000002</v>
      </c>
      <c r="K15" s="12">
        <v>2.04</v>
      </c>
      <c r="L15" s="20">
        <v>6.9000000000000006E-2</v>
      </c>
      <c r="M15" s="20">
        <v>6.9000000000000006E-2</v>
      </c>
      <c r="O15" s="27">
        <v>0.29199999999999998</v>
      </c>
      <c r="P15" s="27">
        <v>0.29199999999999998</v>
      </c>
    </row>
    <row r="16" spans="1:16" x14ac:dyDescent="0.2">
      <c r="A16" s="8" t="s">
        <v>91</v>
      </c>
      <c r="B16" s="13">
        <v>1.0409999999999999</v>
      </c>
      <c r="C16" s="13">
        <v>1.089</v>
      </c>
      <c r="D16" s="9">
        <v>1.145</v>
      </c>
      <c r="E16" s="9">
        <v>1.17</v>
      </c>
      <c r="F16" s="15">
        <v>1.625</v>
      </c>
      <c r="G16" s="15">
        <v>1.57</v>
      </c>
      <c r="H16" s="16">
        <v>0.86599999999999999</v>
      </c>
      <c r="I16" s="16">
        <v>0.82299999999999995</v>
      </c>
      <c r="J16" s="21">
        <v>1.913</v>
      </c>
      <c r="K16" s="21">
        <v>1.895</v>
      </c>
      <c r="L16" s="20">
        <v>6.8000000000000005E-2</v>
      </c>
      <c r="M16" s="20">
        <v>6.9000000000000006E-2</v>
      </c>
      <c r="O16" s="20">
        <v>0.184</v>
      </c>
      <c r="P16" s="20">
        <v>0.183</v>
      </c>
    </row>
    <row r="17" spans="1:16" x14ac:dyDescent="0.2">
      <c r="A17" s="8" t="s">
        <v>92</v>
      </c>
      <c r="B17" s="16">
        <v>0.82799999999999996</v>
      </c>
      <c r="C17" s="16">
        <v>0.83</v>
      </c>
      <c r="D17" s="16">
        <v>0.80900000000000005</v>
      </c>
      <c r="E17" s="16">
        <v>0.84899999999999998</v>
      </c>
      <c r="F17" s="11">
        <v>1.4379999999999999</v>
      </c>
      <c r="G17" s="11">
        <v>1.4470000000000001</v>
      </c>
      <c r="H17" s="13">
        <v>1.054</v>
      </c>
      <c r="I17" s="13">
        <v>1.079</v>
      </c>
      <c r="J17" s="13">
        <v>1.085</v>
      </c>
      <c r="K17" s="13">
        <v>1.087</v>
      </c>
      <c r="L17" s="20">
        <v>6.8000000000000005E-2</v>
      </c>
      <c r="M17" s="20">
        <v>6.9000000000000006E-2</v>
      </c>
      <c r="O17" s="20">
        <v>6.8000000000000005E-2</v>
      </c>
      <c r="P17" s="20">
        <v>6.7000000000000004E-2</v>
      </c>
    </row>
    <row r="18" spans="1:16" x14ac:dyDescent="0.2">
      <c r="A18" s="8" t="s">
        <v>93</v>
      </c>
      <c r="B18" s="15">
        <v>1.641</v>
      </c>
      <c r="C18" s="14">
        <v>1.7569999999999999</v>
      </c>
      <c r="D18" s="16">
        <v>0.88200000000000001</v>
      </c>
      <c r="E18" s="16">
        <v>0.90300000000000002</v>
      </c>
      <c r="F18" s="16">
        <v>0.94</v>
      </c>
      <c r="G18" s="16">
        <v>0.94499999999999995</v>
      </c>
      <c r="H18" s="11">
        <v>1.4770000000000001</v>
      </c>
      <c r="I18" s="11">
        <v>1.524</v>
      </c>
      <c r="J18" s="16">
        <v>0.89500000000000002</v>
      </c>
      <c r="K18" s="16">
        <v>0.89100000000000001</v>
      </c>
      <c r="L18" s="20">
        <v>7.5999999999999998E-2</v>
      </c>
      <c r="M18" s="20">
        <v>7.5999999999999998E-2</v>
      </c>
      <c r="O18" s="20">
        <v>7.5999999999999998E-2</v>
      </c>
      <c r="P18" s="20">
        <v>7.4999999999999997E-2</v>
      </c>
    </row>
    <row r="19" spans="1:16" x14ac:dyDescent="0.2">
      <c r="A19" s="8" t="s">
        <v>94</v>
      </c>
      <c r="B19" s="16">
        <v>0.89100000000000001</v>
      </c>
      <c r="C19" s="16">
        <v>0.875</v>
      </c>
      <c r="D19" s="16">
        <v>0.89600000000000002</v>
      </c>
      <c r="E19" s="16">
        <v>0.91200000000000003</v>
      </c>
      <c r="F19" s="9">
        <v>1.1830000000000001</v>
      </c>
      <c r="G19" s="9">
        <v>1.131</v>
      </c>
      <c r="H19" s="15">
        <v>1.675</v>
      </c>
      <c r="I19" s="14">
        <v>1.702</v>
      </c>
      <c r="J19" s="17">
        <v>0.72299999999999998</v>
      </c>
      <c r="K19" s="17">
        <v>0.70299999999999996</v>
      </c>
      <c r="L19" s="20">
        <v>7.5999999999999998E-2</v>
      </c>
      <c r="M19" s="20">
        <v>7.4999999999999997E-2</v>
      </c>
      <c r="O19" s="20">
        <v>7.4999999999999997E-2</v>
      </c>
      <c r="P19" s="20">
        <v>7.3999999999999996E-2</v>
      </c>
    </row>
    <row r="20" spans="1:16" ht="17" thickBot="1" x14ac:dyDescent="0.25"/>
    <row r="21" spans="1:16" ht="17" thickBot="1" x14ac:dyDescent="0.25">
      <c r="A21" s="41" t="s">
        <v>121</v>
      </c>
      <c r="B21" s="42">
        <v>1</v>
      </c>
      <c r="C21" s="42">
        <v>2</v>
      </c>
      <c r="D21" s="42">
        <v>3</v>
      </c>
      <c r="E21" s="42">
        <v>4</v>
      </c>
      <c r="F21" s="42">
        <v>5</v>
      </c>
      <c r="G21" s="42">
        <v>6</v>
      </c>
      <c r="H21" s="42">
        <v>7</v>
      </c>
      <c r="I21" s="42">
        <v>8</v>
      </c>
      <c r="J21" s="42">
        <v>9</v>
      </c>
      <c r="K21" s="42">
        <v>10</v>
      </c>
      <c r="L21" s="42">
        <v>11</v>
      </c>
      <c r="M21" s="43">
        <v>12</v>
      </c>
    </row>
    <row r="22" spans="1:16" ht="17" thickBot="1" x14ac:dyDescent="0.25">
      <c r="A22" s="44" t="s">
        <v>87</v>
      </c>
      <c r="B22" s="45">
        <v>1</v>
      </c>
      <c r="C22" s="46">
        <f>(AVERAGE(B2:C2)-$M$29)/$M$28</f>
        <v>68.049302265273923</v>
      </c>
      <c r="D22" s="47">
        <v>17</v>
      </c>
      <c r="E22" s="46">
        <f>(AVERAGE(D2:E2)-$M$29)/$M$28</f>
        <v>28.948582141665085</v>
      </c>
      <c r="F22" s="47">
        <v>33</v>
      </c>
      <c r="G22" s="46">
        <f>(AVERAGE(F2:G2)-$M$29)/$M$28</f>
        <v>35.686328154604652</v>
      </c>
      <c r="H22" s="47">
        <v>49</v>
      </c>
      <c r="I22" s="46">
        <f>(AVERAGE(H2:I2)-$M$29)/$M$28</f>
        <v>39.536468733427263</v>
      </c>
      <c r="J22" s="47">
        <v>65</v>
      </c>
      <c r="K22" s="46">
        <f>(AVERAGE(J2:K2)-$M$29)/$M$28</f>
        <v>55.572667465032751</v>
      </c>
      <c r="L22" s="47">
        <v>50</v>
      </c>
      <c r="M22" s="46">
        <f>AVERAGE(O2:P2)</f>
        <v>1.5455000000000001</v>
      </c>
    </row>
    <row r="23" spans="1:16" ht="17" thickBot="1" x14ac:dyDescent="0.25">
      <c r="A23" s="44" t="s">
        <v>88</v>
      </c>
      <c r="B23" s="48">
        <v>2</v>
      </c>
      <c r="C23" s="46">
        <f t="shared" ref="C23:E29" si="0">(AVERAGE(B3:C3)-$M$29)/$M$28</f>
        <v>47.000656365012595</v>
      </c>
      <c r="D23" s="49">
        <v>18</v>
      </c>
      <c r="E23" s="46">
        <f t="shared" si="0"/>
        <v>26.278909193141864</v>
      </c>
      <c r="F23" s="49">
        <v>34</v>
      </c>
      <c r="G23" s="46">
        <f t="shared" ref="G23" si="1">(AVERAGE(F3:G3)-$M$29)/$M$28</f>
        <v>32.290213587435652</v>
      </c>
      <c r="H23" s="49">
        <v>50</v>
      </c>
      <c r="I23" s="46">
        <f t="shared" ref="I23" si="2">(AVERAGE(H3:I3)-$M$29)/$M$28</f>
        <v>42.024531277289036</v>
      </c>
      <c r="J23" s="49">
        <v>66</v>
      </c>
      <c r="K23" s="46">
        <f t="shared" ref="K23" si="3">(AVERAGE(J3:K3)-$M$29)/$M$28</f>
        <v>57.679348159105487</v>
      </c>
      <c r="L23" s="49">
        <v>25</v>
      </c>
      <c r="M23" s="46">
        <f t="shared" ref="M23:M27" si="4">AVERAGE(O3:P3)</f>
        <v>0.90149999999999997</v>
      </c>
    </row>
    <row r="24" spans="1:16" ht="17" thickBot="1" x14ac:dyDescent="0.25">
      <c r="A24" s="44" t="s">
        <v>89</v>
      </c>
      <c r="B24" s="48">
        <v>3</v>
      </c>
      <c r="C24" s="46">
        <f t="shared" si="0"/>
        <v>29.529735436581706</v>
      </c>
      <c r="D24" s="49">
        <v>19</v>
      </c>
      <c r="E24" s="46">
        <f t="shared" si="0"/>
        <v>55.500023303168163</v>
      </c>
      <c r="F24" s="49">
        <v>35</v>
      </c>
      <c r="G24" s="46">
        <f t="shared" ref="G24" si="5">(AVERAGE(F4:G4)-$M$29)/$M$28</f>
        <v>29.420769193784835</v>
      </c>
      <c r="H24" s="49">
        <v>51</v>
      </c>
      <c r="I24" s="46">
        <f t="shared" ref="I24" si="6">(AVERAGE(H4:I4)-$M$29)/$M$28</f>
        <v>31.400322604594574</v>
      </c>
      <c r="J24" s="49">
        <v>67</v>
      </c>
      <c r="K24" s="46">
        <f t="shared" ref="K24" si="7">(AVERAGE(J4:K4)-$M$29)/$M$28</f>
        <v>22.791989423642143</v>
      </c>
      <c r="L24" s="49">
        <v>12.5</v>
      </c>
      <c r="M24" s="46">
        <f t="shared" si="4"/>
        <v>0.505</v>
      </c>
    </row>
    <row r="25" spans="1:16" ht="17" thickBot="1" x14ac:dyDescent="0.25">
      <c r="A25" s="44" t="s">
        <v>90</v>
      </c>
      <c r="B25" s="48">
        <v>4</v>
      </c>
      <c r="C25" s="46">
        <f t="shared" si="0"/>
        <v>26.823740407126195</v>
      </c>
      <c r="D25" s="49">
        <v>20</v>
      </c>
      <c r="E25" s="46">
        <f t="shared" si="0"/>
        <v>41.69763254889844</v>
      </c>
      <c r="F25" s="49">
        <v>36</v>
      </c>
      <c r="G25" s="46">
        <f t="shared" ref="G25" si="8">(AVERAGE(F5:G5)-$M$29)/$M$28</f>
        <v>42.187980641484344</v>
      </c>
      <c r="H25" s="49">
        <v>52</v>
      </c>
      <c r="I25" s="46">
        <f t="shared" ref="I25" si="9">(AVERAGE(H5:I5)-$M$29)/$M$28</f>
        <v>34.287928038711534</v>
      </c>
      <c r="J25" s="49">
        <v>68</v>
      </c>
      <c r="K25" s="46">
        <f t="shared" ref="K25" si="10">(AVERAGE(J5:K5)-$M$29)/$M$28</f>
        <v>69.538507583497775</v>
      </c>
      <c r="L25" s="49">
        <v>0.06</v>
      </c>
      <c r="M25" s="46">
        <f t="shared" si="4"/>
        <v>0.29199999999999998</v>
      </c>
    </row>
    <row r="26" spans="1:16" ht="17" thickBot="1" x14ac:dyDescent="0.25">
      <c r="A26" s="44" t="s">
        <v>91</v>
      </c>
      <c r="B26" s="48">
        <v>5</v>
      </c>
      <c r="C26" s="46">
        <f t="shared" si="0"/>
        <v>36.376447692318138</v>
      </c>
      <c r="D26" s="49">
        <v>21</v>
      </c>
      <c r="E26" s="46">
        <f t="shared" si="0"/>
        <v>38.010941334271131</v>
      </c>
      <c r="F26" s="49">
        <v>37</v>
      </c>
      <c r="G26" s="46">
        <f t="shared" ref="G26" si="11">(AVERAGE(F6:G6)-$M$29)/$M$28</f>
        <v>51.559077522014839</v>
      </c>
      <c r="H26" s="49">
        <v>53</v>
      </c>
      <c r="I26" s="46">
        <f t="shared" ref="I26" si="12">(AVERAGE(H6:I6)-$M$29)/$M$28</f>
        <v>25.643272776826812</v>
      </c>
      <c r="J26" s="49">
        <v>69</v>
      </c>
      <c r="K26" s="46">
        <f t="shared" ref="K26" si="13">(AVERAGE(J6:K6)-$M$29)/$M$28</f>
        <v>65.524917640479856</v>
      </c>
      <c r="L26" s="49">
        <v>0.03</v>
      </c>
      <c r="M26" s="46">
        <f t="shared" si="4"/>
        <v>0.183</v>
      </c>
    </row>
    <row r="27" spans="1:16" ht="17" thickBot="1" x14ac:dyDescent="0.25">
      <c r="A27" s="44" t="s">
        <v>92</v>
      </c>
      <c r="B27" s="48">
        <v>6</v>
      </c>
      <c r="C27" s="46">
        <f t="shared" si="0"/>
        <v>27.096156014118364</v>
      </c>
      <c r="D27" s="49">
        <v>22</v>
      </c>
      <c r="E27" s="46">
        <f t="shared" si="0"/>
        <v>24.826025955850312</v>
      </c>
      <c r="F27" s="49">
        <v>38</v>
      </c>
      <c r="G27" s="46">
        <f t="shared" ref="G27" si="14">(AVERAGE(F7:G7)-$M$29)/$M$28</f>
        <v>48.253768157176559</v>
      </c>
      <c r="H27" s="49">
        <v>54</v>
      </c>
      <c r="I27" s="46">
        <f t="shared" ref="I27" si="15">(AVERAGE(H7:I7)-$M$29)/$M$28</f>
        <v>36.775990582573314</v>
      </c>
      <c r="J27" s="49">
        <v>70</v>
      </c>
      <c r="K27" s="46">
        <f t="shared" ref="K27" si="16">(AVERAGE(J7:K7)-$M$29)/$M$28</f>
        <v>35.214141102484895</v>
      </c>
      <c r="L27" s="49">
        <v>0</v>
      </c>
      <c r="M27" s="46">
        <f t="shared" si="4"/>
        <v>6.7500000000000004E-2</v>
      </c>
    </row>
    <row r="28" spans="1:16" ht="17" thickBot="1" x14ac:dyDescent="0.25">
      <c r="A28" s="44" t="s">
        <v>93</v>
      </c>
      <c r="B28" s="48">
        <v>7</v>
      </c>
      <c r="C28" s="46">
        <f t="shared" si="0"/>
        <v>57.134516945121156</v>
      </c>
      <c r="D28" s="49">
        <v>23</v>
      </c>
      <c r="E28" s="46">
        <f t="shared" si="0"/>
        <v>28.730649656071353</v>
      </c>
      <c r="F28" s="49">
        <v>39</v>
      </c>
      <c r="G28" s="46">
        <f t="shared" ref="G28" si="17">(AVERAGE(F8:G8)-$M$29)/$M$28</f>
        <v>30.092727691032177</v>
      </c>
      <c r="H28" s="49">
        <v>55</v>
      </c>
      <c r="I28" s="46">
        <f t="shared" ref="I28" si="18">(AVERAGE(H8:I8)-$M$29)/$M$28</f>
        <v>49.288947463746794</v>
      </c>
      <c r="J28" s="49">
        <v>71</v>
      </c>
      <c r="K28" s="46">
        <f t="shared" ref="K28" si="19">(AVERAGE(J8:K8)-$M$29)/$M$28</f>
        <v>27.695470349501122</v>
      </c>
      <c r="L28" s="49" t="s">
        <v>119</v>
      </c>
      <c r="M28" s="50">
        <f>SLOPE(M22:M27,L22:L27)</f>
        <v>2.75314622492084E-2</v>
      </c>
    </row>
    <row r="29" spans="1:16" ht="17" thickBot="1" x14ac:dyDescent="0.25">
      <c r="A29" s="51" t="s">
        <v>94</v>
      </c>
      <c r="B29" s="52">
        <v>8</v>
      </c>
      <c r="C29" s="46">
        <f t="shared" si="0"/>
        <v>27.840758673230276</v>
      </c>
      <c r="D29" s="53">
        <v>24</v>
      </c>
      <c r="E29" s="46">
        <f t="shared" si="0"/>
        <v>28.29478468488389</v>
      </c>
      <c r="F29" s="53">
        <v>40</v>
      </c>
      <c r="G29" s="46">
        <f t="shared" ref="G29" si="20">(AVERAGE(F9:G9)-$M$29)/$M$28</f>
        <v>37.466110120286793</v>
      </c>
      <c r="H29" s="53">
        <v>56</v>
      </c>
      <c r="I29" s="46">
        <f t="shared" ref="I29" si="21">(AVERAGE(H9:I9)-$M$29)/$M$28</f>
        <v>58.242340413555958</v>
      </c>
      <c r="J29" s="53">
        <v>72</v>
      </c>
      <c r="K29" s="46">
        <f t="shared" ref="K29" si="22">(AVERAGE(J9:K9)-$M$29)/$M$28</f>
        <v>21.375428267282881</v>
      </c>
      <c r="L29" s="53" t="s">
        <v>120</v>
      </c>
      <c r="M29" s="54">
        <f>INTERCEPT(M22:M27,L22:L27)</f>
        <v>0.18050320359863925</v>
      </c>
    </row>
    <row r="30" spans="1:16" ht="17" thickBot="1" x14ac:dyDescent="0.25">
      <c r="B30" s="3"/>
      <c r="D30" s="3"/>
      <c r="F30" s="3"/>
      <c r="H30" s="3"/>
      <c r="J30" s="3"/>
      <c r="L30" s="3"/>
    </row>
    <row r="31" spans="1:16" ht="17" thickBot="1" x14ac:dyDescent="0.25">
      <c r="A31" s="41" t="s">
        <v>116</v>
      </c>
      <c r="B31" s="42">
        <v>1</v>
      </c>
      <c r="C31" s="42">
        <v>2</v>
      </c>
      <c r="D31" s="42">
        <v>3</v>
      </c>
      <c r="E31" s="42">
        <v>4</v>
      </c>
      <c r="F31" s="42">
        <v>5</v>
      </c>
      <c r="G31" s="42">
        <v>6</v>
      </c>
      <c r="H31" s="42">
        <v>7</v>
      </c>
      <c r="I31" s="42">
        <v>8</v>
      </c>
      <c r="J31" s="42">
        <v>9</v>
      </c>
      <c r="K31" s="42">
        <v>10</v>
      </c>
      <c r="L31" s="42">
        <v>11</v>
      </c>
      <c r="M31" s="43">
        <v>12</v>
      </c>
    </row>
    <row r="32" spans="1:16" ht="17" thickBot="1" x14ac:dyDescent="0.25">
      <c r="A32" s="44" t="s">
        <v>87</v>
      </c>
      <c r="B32" s="45">
        <v>1</v>
      </c>
      <c r="C32" s="46">
        <f>(AVERAGE(B12:C12)-$M$39)/$M$38</f>
        <v>66.359520474492939</v>
      </c>
      <c r="D32" s="47">
        <v>17</v>
      </c>
      <c r="E32" s="46">
        <f>(AVERAGE(D12:E12)-$M$39)/$M$38</f>
        <v>27.593204941054175</v>
      </c>
      <c r="F32" s="47">
        <v>33</v>
      </c>
      <c r="G32" s="46">
        <f>(AVERAGE(F12:G12)-$M$39)/$M$38</f>
        <v>33.178028436486223</v>
      </c>
      <c r="H32" s="47">
        <v>49</v>
      </c>
      <c r="I32" s="46">
        <f>(AVERAGE(H12:I12)-$M$39)/$M$38</f>
        <v>36.998266006651477</v>
      </c>
      <c r="J32" s="47">
        <v>65</v>
      </c>
      <c r="K32" s="46">
        <f>(AVERAGE(J12:K12)-$M$39)/$M$38</f>
        <v>54.571358829411594</v>
      </c>
      <c r="L32" s="47">
        <v>50</v>
      </c>
      <c r="M32" s="46">
        <f>AVERAGE(O12:P12)</f>
        <v>1.5434999999999999</v>
      </c>
    </row>
    <row r="33" spans="1:13" ht="17" thickBot="1" x14ac:dyDescent="0.25">
      <c r="A33" s="44" t="s">
        <v>88</v>
      </c>
      <c r="B33" s="48">
        <v>2</v>
      </c>
      <c r="C33" s="46">
        <f t="shared" ref="C33:E39" si="23">(AVERAGE(B13:C13)-$M$39)/$M$38</f>
        <v>44.456825072212183</v>
      </c>
      <c r="D33" s="49">
        <v>18</v>
      </c>
      <c r="E33" s="46">
        <f t="shared" si="23"/>
        <v>23.900308623227762</v>
      </c>
      <c r="F33" s="49">
        <v>34</v>
      </c>
      <c r="G33" s="46">
        <f t="shared" ref="G33" si="24">(AVERAGE(F13:G13)-$M$39)/$M$38</f>
        <v>30.758544642048225</v>
      </c>
      <c r="H33" s="49">
        <v>50</v>
      </c>
      <c r="I33" s="46">
        <f t="shared" ref="I33" si="25">(AVERAGE(H13:I13)-$M$39)/$M$38</f>
        <v>38.872001576780136</v>
      </c>
      <c r="J33" s="49">
        <v>66</v>
      </c>
      <c r="K33" s="46">
        <f t="shared" ref="K33" si="26">(AVERAGE(J13:K13)-$M$39)/$M$38</f>
        <v>56.117645464954691</v>
      </c>
      <c r="L33" s="49">
        <v>25</v>
      </c>
      <c r="M33" s="46">
        <f t="shared" ref="M33:M37" si="27">AVERAGE(O13:P13)</f>
        <v>0.9</v>
      </c>
    </row>
    <row r="34" spans="1:13" ht="17" thickBot="1" x14ac:dyDescent="0.25">
      <c r="A34" s="44" t="s">
        <v>89</v>
      </c>
      <c r="B34" s="48">
        <v>3</v>
      </c>
      <c r="C34" s="46">
        <f t="shared" si="23"/>
        <v>27.920653875639761</v>
      </c>
      <c r="D34" s="49">
        <v>19</v>
      </c>
      <c r="E34" s="46">
        <f t="shared" si="23"/>
        <v>52.915922549006666</v>
      </c>
      <c r="F34" s="49">
        <v>35</v>
      </c>
      <c r="G34" s="46">
        <f t="shared" ref="G34" si="28">(AVERAGE(F14:G14)-$M$39)/$M$38</f>
        <v>27.629588156008126</v>
      </c>
      <c r="H34" s="49">
        <v>51</v>
      </c>
      <c r="I34" s="46">
        <f t="shared" ref="I34" si="29">(AVERAGE(H14:I14)-$M$39)/$M$38</f>
        <v>25.93776866064923</v>
      </c>
      <c r="J34" s="49">
        <v>67</v>
      </c>
      <c r="K34" s="46">
        <f t="shared" ref="K34" si="30">(AVERAGE(J14:K14)-$M$39)/$M$38</f>
        <v>21.553591258697686</v>
      </c>
      <c r="L34" s="49">
        <v>12.5</v>
      </c>
      <c r="M34" s="46">
        <f t="shared" si="27"/>
        <v>0.50449999999999995</v>
      </c>
    </row>
    <row r="35" spans="1:13" ht="17" thickBot="1" x14ac:dyDescent="0.25">
      <c r="A35" s="44" t="s">
        <v>90</v>
      </c>
      <c r="B35" s="48">
        <v>4</v>
      </c>
      <c r="C35" s="46">
        <f t="shared" si="23"/>
        <v>25.319254006432004</v>
      </c>
      <c r="D35" s="49">
        <v>20</v>
      </c>
      <c r="E35" s="46">
        <f t="shared" si="23"/>
        <v>40.582012679616</v>
      </c>
      <c r="F35" s="49">
        <v>36</v>
      </c>
      <c r="G35" s="46">
        <f t="shared" ref="G35" si="31">(AVERAGE(F15:G15)-$M$39)/$M$38</f>
        <v>38.835618361826185</v>
      </c>
      <c r="H35" s="49">
        <v>52</v>
      </c>
      <c r="I35" s="46">
        <f t="shared" ref="I35" si="32">(AVERAGE(H15:I15)-$M$39)/$M$38</f>
        <v>32.796004679469704</v>
      </c>
      <c r="J35" s="49">
        <v>68</v>
      </c>
      <c r="K35" s="46">
        <f t="shared" ref="K35" si="33">(AVERAGE(J15:K15)-$M$39)/$M$38</f>
        <v>68.142298007236718</v>
      </c>
      <c r="L35" s="49">
        <v>0.06</v>
      </c>
      <c r="M35" s="46">
        <f t="shared" si="27"/>
        <v>0.29199999999999998</v>
      </c>
    </row>
    <row r="36" spans="1:13" ht="17" thickBot="1" x14ac:dyDescent="0.25">
      <c r="A36" s="44" t="s">
        <v>91</v>
      </c>
      <c r="B36" s="48">
        <v>5</v>
      </c>
      <c r="C36" s="46">
        <f t="shared" si="23"/>
        <v>32.177490025252467</v>
      </c>
      <c r="D36" s="49">
        <v>21</v>
      </c>
      <c r="E36" s="46">
        <f t="shared" si="23"/>
        <v>35.54293740849328</v>
      </c>
      <c r="F36" s="49">
        <v>37</v>
      </c>
      <c r="G36" s="46">
        <f t="shared" ref="G36" si="34">(AVERAGE(F16:G16)-$M$39)/$M$38</f>
        <v>51.551551988233363</v>
      </c>
      <c r="H36" s="49">
        <v>53</v>
      </c>
      <c r="I36" s="46">
        <f t="shared" ref="I36" si="35">(AVERAGE(H16:I16)-$M$39)/$M$38</f>
        <v>24.154991127905451</v>
      </c>
      <c r="J36" s="49">
        <v>69</v>
      </c>
      <c r="K36" s="46">
        <f t="shared" ref="K36" si="36">(AVERAGE(J16:K16)-$M$39)/$M$38</f>
        <v>62.70300737162048</v>
      </c>
      <c r="L36" s="49">
        <v>0.03</v>
      </c>
      <c r="M36" s="46">
        <f t="shared" si="27"/>
        <v>0.1835</v>
      </c>
    </row>
    <row r="37" spans="1:13" ht="17" thickBot="1" x14ac:dyDescent="0.25">
      <c r="A37" s="44" t="s">
        <v>92</v>
      </c>
      <c r="B37" s="48">
        <v>6</v>
      </c>
      <c r="C37" s="46">
        <f t="shared" si="23"/>
        <v>23.591051296119151</v>
      </c>
      <c r="D37" s="49">
        <v>22</v>
      </c>
      <c r="E37" s="46">
        <f t="shared" si="23"/>
        <v>23.591051296119151</v>
      </c>
      <c r="F37" s="49">
        <v>38</v>
      </c>
      <c r="G37" s="46">
        <f t="shared" ref="G37" si="37">(AVERAGE(F17:G17)-$M$39)/$M$38</f>
        <v>45.912153670370373</v>
      </c>
      <c r="H37" s="49">
        <v>54</v>
      </c>
      <c r="I37" s="46">
        <f t="shared" ref="I37" si="38">(AVERAGE(H17:I17)-$M$39)/$M$38</f>
        <v>32.232064847683404</v>
      </c>
      <c r="J37" s="49">
        <v>70</v>
      </c>
      <c r="K37" s="46">
        <f t="shared" ref="K37" si="39">(AVERAGE(J17:K17)-$M$39)/$M$38</f>
        <v>32.941537539285513</v>
      </c>
      <c r="L37" s="49">
        <v>0</v>
      </c>
      <c r="M37" s="46">
        <f t="shared" si="27"/>
        <v>6.7500000000000004E-2</v>
      </c>
    </row>
    <row r="38" spans="1:13" ht="17" thickBot="1" x14ac:dyDescent="0.25">
      <c r="A38" s="44" t="s">
        <v>93</v>
      </c>
      <c r="B38" s="48">
        <v>7</v>
      </c>
      <c r="C38" s="46">
        <f t="shared" si="23"/>
        <v>55.244448306059759</v>
      </c>
      <c r="D38" s="49">
        <v>23</v>
      </c>
      <c r="E38" s="46">
        <f t="shared" si="23"/>
        <v>25.901385445695279</v>
      </c>
      <c r="F38" s="49">
        <v>39</v>
      </c>
      <c r="G38" s="46">
        <f t="shared" ref="G38" si="40">(AVERAGE(F18:G18)-$M$39)/$M$38</f>
        <v>27.720546193393009</v>
      </c>
      <c r="H38" s="49">
        <v>55</v>
      </c>
      <c r="I38" s="46">
        <f t="shared" ref="I38" si="41">(AVERAGE(H18:I18)-$M$39)/$M$38</f>
        <v>48.022380137699756</v>
      </c>
      <c r="J38" s="49">
        <v>71</v>
      </c>
      <c r="K38" s="46">
        <f t="shared" ref="K38" si="42">(AVERAGE(J18:K18)-$M$39)/$M$38</f>
        <v>25.919577053172254</v>
      </c>
      <c r="L38" s="49" t="s">
        <v>119</v>
      </c>
      <c r="M38" s="50">
        <f>SLOPE(M32:M37,L32:L37)</f>
        <v>2.748520165866495E-2</v>
      </c>
    </row>
    <row r="39" spans="1:13" ht="17" thickBot="1" x14ac:dyDescent="0.25">
      <c r="A39" s="51" t="s">
        <v>94</v>
      </c>
      <c r="B39" s="52">
        <v>8</v>
      </c>
      <c r="C39" s="46">
        <f t="shared" si="23"/>
        <v>25.555744903632707</v>
      </c>
      <c r="D39" s="53">
        <v>24</v>
      </c>
      <c r="E39" s="46">
        <f t="shared" si="23"/>
        <v>26.319792417665756</v>
      </c>
      <c r="F39" s="53">
        <v>40</v>
      </c>
      <c r="G39" s="46">
        <f t="shared" ref="G39" si="43">(AVERAGE(F19:G19)-$M$39)/$M$38</f>
        <v>35.524745801016302</v>
      </c>
      <c r="H39" s="53">
        <v>56</v>
      </c>
      <c r="I39" s="46">
        <f t="shared" ref="I39" si="44">(AVERAGE(H19:I19)-$M$39)/$M$38</f>
        <v>54.862424549043233</v>
      </c>
      <c r="J39" s="53">
        <v>72</v>
      </c>
      <c r="K39" s="46">
        <f t="shared" ref="K39" si="45">(AVERAGE(J19:K19)-$M$39)/$M$38</f>
        <v>19.370598361460402</v>
      </c>
      <c r="L39" s="53" t="s">
        <v>120</v>
      </c>
      <c r="M39" s="54">
        <f>INTERCEPT(M32:M37,L32:L37)</f>
        <v>0.18059519778625599</v>
      </c>
    </row>
    <row r="40" spans="1:13" ht="17" thickBot="1" x14ac:dyDescent="0.25"/>
    <row r="41" spans="1:13" ht="17" thickBot="1" x14ac:dyDescent="0.25">
      <c r="A41" s="41" t="s">
        <v>101</v>
      </c>
      <c r="B41" s="42">
        <v>1</v>
      </c>
      <c r="C41" s="42">
        <v>2</v>
      </c>
      <c r="D41" s="42">
        <v>3</v>
      </c>
      <c r="E41" s="42">
        <v>4</v>
      </c>
      <c r="F41" s="42">
        <v>5</v>
      </c>
      <c r="G41" s="42">
        <v>6</v>
      </c>
      <c r="H41" s="42">
        <v>7</v>
      </c>
      <c r="I41" s="42">
        <v>8</v>
      </c>
      <c r="J41" s="42">
        <v>9</v>
      </c>
      <c r="K41" s="42">
        <v>10</v>
      </c>
      <c r="L41" s="42">
        <v>11</v>
      </c>
      <c r="M41" s="43">
        <v>12</v>
      </c>
    </row>
    <row r="42" spans="1:13" ht="17" thickBot="1" x14ac:dyDescent="0.25">
      <c r="A42" s="44" t="s">
        <v>87</v>
      </c>
      <c r="B42" s="45">
        <v>1</v>
      </c>
      <c r="C42" s="46">
        <f>(C22-C32)/8</f>
        <v>0.21122272384762297</v>
      </c>
      <c r="D42" s="47">
        <v>17</v>
      </c>
      <c r="E42" s="46">
        <f>(E22-E32)/8</f>
        <v>0.16942215007636374</v>
      </c>
      <c r="F42" s="47">
        <v>33</v>
      </c>
      <c r="G42" s="46">
        <f>(G22-G32)/8</f>
        <v>0.31353746476480371</v>
      </c>
      <c r="H42" s="47">
        <v>49</v>
      </c>
      <c r="I42" s="46">
        <f>(I22-I32)/8</f>
        <v>0.31727534084697329</v>
      </c>
      <c r="J42" s="47">
        <v>65</v>
      </c>
      <c r="K42" s="46">
        <f>(K22-K32)/8</f>
        <v>0.12516357945264467</v>
      </c>
      <c r="L42" s="47"/>
      <c r="M42" s="46"/>
    </row>
    <row r="43" spans="1:13" ht="17" thickBot="1" x14ac:dyDescent="0.25">
      <c r="A43" s="44" t="s">
        <v>88</v>
      </c>
      <c r="B43" s="48">
        <v>2</v>
      </c>
      <c r="C43" s="46">
        <f t="shared" ref="C43:E49" si="46">(C23-C33)/8</f>
        <v>0.31797891160005154</v>
      </c>
      <c r="D43" s="49">
        <v>18</v>
      </c>
      <c r="E43" s="46">
        <f t="shared" si="46"/>
        <v>0.29732507123926277</v>
      </c>
      <c r="F43" s="49">
        <v>34</v>
      </c>
      <c r="G43" s="46">
        <f t="shared" ref="G43" si="47">(G23-G33)/8</f>
        <v>0.19145861817342835</v>
      </c>
      <c r="H43" s="49">
        <v>50</v>
      </c>
      <c r="I43" s="46">
        <f t="shared" ref="I43" si="48">(I23-I33)/8</f>
        <v>0.39406621256361252</v>
      </c>
      <c r="J43" s="49">
        <v>66</v>
      </c>
      <c r="K43" s="46">
        <f t="shared" ref="K43" si="49">(K23-K33)/8</f>
        <v>0.19521283676884948</v>
      </c>
      <c r="L43" s="49"/>
      <c r="M43" s="46"/>
    </row>
    <row r="44" spans="1:13" ht="17" thickBot="1" x14ac:dyDescent="0.25">
      <c r="A44" s="44" t="s">
        <v>89</v>
      </c>
      <c r="B44" s="48">
        <v>3</v>
      </c>
      <c r="C44" s="46">
        <f t="shared" si="46"/>
        <v>0.20113519511774314</v>
      </c>
      <c r="D44" s="49">
        <v>19</v>
      </c>
      <c r="E44" s="46">
        <f t="shared" si="46"/>
        <v>0.32301259427018714</v>
      </c>
      <c r="F44" s="49">
        <v>35</v>
      </c>
      <c r="G44" s="46">
        <f t="shared" ref="G44" si="50">(G24-G34)/8</f>
        <v>0.22389762972208871</v>
      </c>
      <c r="H44" s="49">
        <v>51</v>
      </c>
      <c r="I44" s="46">
        <f t="shared" ref="I44" si="51">(I24-I34)/8</f>
        <v>0.6828192429931681</v>
      </c>
      <c r="J44" s="49">
        <v>67</v>
      </c>
      <c r="K44" s="46">
        <f t="shared" ref="K44" si="52">(K24-K34)/8</f>
        <v>0.15479977061805705</v>
      </c>
      <c r="L44" s="49"/>
      <c r="M44" s="46"/>
    </row>
    <row r="45" spans="1:13" ht="17" thickBot="1" x14ac:dyDescent="0.25">
      <c r="A45" s="44" t="s">
        <v>90</v>
      </c>
      <c r="B45" s="48">
        <v>4</v>
      </c>
      <c r="C45" s="46">
        <f t="shared" si="46"/>
        <v>0.18806080008677384</v>
      </c>
      <c r="D45" s="49">
        <v>20</v>
      </c>
      <c r="E45" s="46">
        <f t="shared" si="46"/>
        <v>0.13945248366030505</v>
      </c>
      <c r="F45" s="49">
        <v>36</v>
      </c>
      <c r="G45" s="46">
        <f t="shared" ref="G45" si="53">(G25-G35)/8</f>
        <v>0.41904528495726989</v>
      </c>
      <c r="H45" s="49">
        <v>52</v>
      </c>
      <c r="I45" s="46">
        <f t="shared" ref="I45" si="54">(I25-I35)/8</f>
        <v>0.18649041990522885</v>
      </c>
      <c r="J45" s="49">
        <v>68</v>
      </c>
      <c r="K45" s="46">
        <f t="shared" ref="K45" si="55">(K25-K35)/8</f>
        <v>0.17452619703263217</v>
      </c>
      <c r="L45" s="49"/>
      <c r="M45" s="46"/>
    </row>
    <row r="46" spans="1:13" ht="17" thickBot="1" x14ac:dyDescent="0.25">
      <c r="A46" s="44" t="s">
        <v>91</v>
      </c>
      <c r="B46" s="48">
        <v>5</v>
      </c>
      <c r="C46" s="46">
        <f t="shared" si="46"/>
        <v>0.52486970838320879</v>
      </c>
      <c r="D46" s="49">
        <v>21</v>
      </c>
      <c r="E46" s="46">
        <f t="shared" si="46"/>
        <v>0.30850049072223129</v>
      </c>
      <c r="F46" s="49">
        <v>37</v>
      </c>
      <c r="G46" s="46">
        <f t="shared" ref="G46" si="56">(G26-G36)/8</f>
        <v>9.4069172268440582E-4</v>
      </c>
      <c r="H46" s="49">
        <v>53</v>
      </c>
      <c r="I46" s="46">
        <f t="shared" ref="I46" si="57">(I26-I36)/8</f>
        <v>0.18603520611517022</v>
      </c>
      <c r="J46" s="49">
        <v>69</v>
      </c>
      <c r="K46" s="46">
        <f t="shared" ref="K46" si="58">(K26-K36)/8</f>
        <v>0.35273878360742206</v>
      </c>
      <c r="L46" s="49"/>
      <c r="M46" s="46"/>
    </row>
    <row r="47" spans="1:13" ht="17" thickBot="1" x14ac:dyDescent="0.25">
      <c r="A47" s="44" t="s">
        <v>92</v>
      </c>
      <c r="B47" s="48">
        <v>6</v>
      </c>
      <c r="C47" s="46">
        <f t="shared" si="46"/>
        <v>0.43813808974990165</v>
      </c>
      <c r="D47" s="49">
        <v>22</v>
      </c>
      <c r="E47" s="46">
        <f t="shared" si="46"/>
        <v>0.15437183246639519</v>
      </c>
      <c r="F47" s="49">
        <v>38</v>
      </c>
      <c r="G47" s="46">
        <f t="shared" ref="G47" si="59">(G27-G37)/8</f>
        <v>0.29270181085077329</v>
      </c>
      <c r="H47" s="49">
        <v>54</v>
      </c>
      <c r="I47" s="46">
        <f t="shared" ref="I47" si="60">(I27-I37)/8</f>
        <v>0.56799071686123881</v>
      </c>
      <c r="J47" s="49">
        <v>70</v>
      </c>
      <c r="K47" s="46">
        <f t="shared" ref="K47" si="61">(K27-K37)/8</f>
        <v>0.2840754453999228</v>
      </c>
      <c r="L47" s="49"/>
      <c r="M47" s="46"/>
    </row>
    <row r="48" spans="1:13" ht="17" thickBot="1" x14ac:dyDescent="0.25">
      <c r="A48" s="44" t="s">
        <v>93</v>
      </c>
      <c r="B48" s="48">
        <v>7</v>
      </c>
      <c r="C48" s="46">
        <f t="shared" si="46"/>
        <v>0.23625857988267462</v>
      </c>
      <c r="D48" s="49">
        <v>23</v>
      </c>
      <c r="E48" s="46">
        <f t="shared" si="46"/>
        <v>0.35365802629700926</v>
      </c>
      <c r="F48" s="49">
        <v>39</v>
      </c>
      <c r="G48" s="46">
        <f t="shared" ref="G48" si="62">(G28-G38)/8</f>
        <v>0.29652268720489605</v>
      </c>
      <c r="H48" s="49">
        <v>55</v>
      </c>
      <c r="I48" s="46">
        <f t="shared" ref="I48" si="63">(I28-I38)/8</f>
        <v>0.15832091575587981</v>
      </c>
      <c r="J48" s="49">
        <v>71</v>
      </c>
      <c r="K48" s="46">
        <f t="shared" ref="K48" si="64">(K28-K38)/8</f>
        <v>0.2219866620411084</v>
      </c>
      <c r="L48" s="49"/>
      <c r="M48" s="50"/>
    </row>
    <row r="49" spans="1:13" ht="17" thickBot="1" x14ac:dyDescent="0.25">
      <c r="A49" s="51" t="s">
        <v>94</v>
      </c>
      <c r="B49" s="52">
        <v>8</v>
      </c>
      <c r="C49" s="46">
        <f t="shared" si="46"/>
        <v>0.28562672119969612</v>
      </c>
      <c r="D49" s="53">
        <v>24</v>
      </c>
      <c r="E49" s="46">
        <f t="shared" si="46"/>
        <v>0.24687403340226677</v>
      </c>
      <c r="F49" s="53">
        <v>40</v>
      </c>
      <c r="G49" s="46">
        <f t="shared" ref="G49" si="65">(G29-G39)/8</f>
        <v>0.24267053990881138</v>
      </c>
      <c r="H49" s="53">
        <v>56</v>
      </c>
      <c r="I49" s="46">
        <f t="shared" ref="I49" si="66">(I29-I39)/8</f>
        <v>0.42248948306409062</v>
      </c>
      <c r="J49" s="53">
        <v>72</v>
      </c>
      <c r="K49" s="46">
        <f t="shared" ref="K49" si="67">(K29-K39)/8</f>
        <v>0.2506037382278099</v>
      </c>
      <c r="L49" s="53"/>
      <c r="M49" s="54"/>
    </row>
    <row r="53" spans="1:13" ht="32" x14ac:dyDescent="0.2">
      <c r="A53" s="7" t="s">
        <v>122</v>
      </c>
      <c r="B53" s="8">
        <v>1</v>
      </c>
      <c r="C53" s="8">
        <v>2</v>
      </c>
      <c r="D53" s="8">
        <v>3</v>
      </c>
      <c r="E53" s="8">
        <v>4</v>
      </c>
      <c r="F53" s="8">
        <v>5</v>
      </c>
      <c r="G53" s="8">
        <v>6</v>
      </c>
      <c r="H53" s="8">
        <v>7</v>
      </c>
      <c r="I53" s="8">
        <v>8</v>
      </c>
      <c r="J53" s="8">
        <v>9</v>
      </c>
      <c r="K53" s="8">
        <v>10</v>
      </c>
      <c r="L53" s="8">
        <v>11</v>
      </c>
      <c r="M53" s="8">
        <v>12</v>
      </c>
    </row>
    <row r="54" spans="1:13" x14ac:dyDescent="0.2">
      <c r="A54" s="8" t="s">
        <v>87</v>
      </c>
      <c r="B54" s="13">
        <v>1.0580000000000001</v>
      </c>
      <c r="C54" s="13">
        <v>1.0609999999999999</v>
      </c>
      <c r="D54" s="9">
        <v>1.2110000000000001</v>
      </c>
      <c r="E54" s="9">
        <v>1.1499999999999999</v>
      </c>
      <c r="F54" s="9">
        <v>1.1259999999999999</v>
      </c>
      <c r="G54" s="9">
        <v>1.1519999999999999</v>
      </c>
      <c r="H54" s="15">
        <v>1.5940000000000001</v>
      </c>
      <c r="I54" s="15">
        <v>1.534</v>
      </c>
      <c r="J54" s="16">
        <v>0.78800000000000003</v>
      </c>
      <c r="K54" s="16">
        <v>0.79100000000000004</v>
      </c>
      <c r="L54" s="15">
        <v>1.5529999999999999</v>
      </c>
      <c r="M54" s="15">
        <v>1.538</v>
      </c>
    </row>
    <row r="55" spans="1:13" x14ac:dyDescent="0.2">
      <c r="A55" s="8" t="s">
        <v>88</v>
      </c>
      <c r="B55" s="21">
        <v>1.8109999999999999</v>
      </c>
      <c r="C55" s="14">
        <v>1.6910000000000001</v>
      </c>
      <c r="D55" s="16">
        <v>0.85299999999999998</v>
      </c>
      <c r="E55" s="16">
        <v>0.82799999999999996</v>
      </c>
      <c r="F55" s="15">
        <v>1.575</v>
      </c>
      <c r="G55" s="11">
        <v>1.419</v>
      </c>
      <c r="H55" s="9">
        <v>1.1100000000000001</v>
      </c>
      <c r="I55" s="13">
        <v>1.0720000000000001</v>
      </c>
      <c r="J55" s="21">
        <v>1.853</v>
      </c>
      <c r="K55" s="14">
        <v>1.776</v>
      </c>
      <c r="L55" s="16">
        <v>0.90100000000000002</v>
      </c>
      <c r="M55" s="16">
        <v>0.90200000000000002</v>
      </c>
    </row>
    <row r="56" spans="1:13" x14ac:dyDescent="0.2">
      <c r="A56" s="8" t="s">
        <v>89</v>
      </c>
      <c r="B56" s="21">
        <v>1.8480000000000001</v>
      </c>
      <c r="C56" s="21">
        <v>1.8440000000000001</v>
      </c>
      <c r="D56" s="11">
        <v>1.3680000000000001</v>
      </c>
      <c r="E56" s="10">
        <v>1.357</v>
      </c>
      <c r="F56" s="13">
        <v>1.03</v>
      </c>
      <c r="G56" s="13">
        <v>0.98599999999999999</v>
      </c>
      <c r="H56" s="16">
        <v>0.88800000000000001</v>
      </c>
      <c r="I56" s="16">
        <v>0.877</v>
      </c>
      <c r="J56" s="15">
        <v>1.575</v>
      </c>
      <c r="K56" s="15">
        <v>1.534</v>
      </c>
      <c r="L56" s="18">
        <v>0.50700000000000001</v>
      </c>
      <c r="M56" s="18">
        <v>0.503</v>
      </c>
    </row>
    <row r="57" spans="1:13" x14ac:dyDescent="0.2">
      <c r="A57" s="8" t="s">
        <v>90</v>
      </c>
      <c r="B57" s="13">
        <v>1.052</v>
      </c>
      <c r="C57" s="13">
        <v>1.0389999999999999</v>
      </c>
      <c r="D57" s="12">
        <v>1.964</v>
      </c>
      <c r="E57" s="21">
        <v>1.8919999999999999</v>
      </c>
      <c r="F57" s="9">
        <v>1.179</v>
      </c>
      <c r="G57" s="9">
        <v>1.1910000000000001</v>
      </c>
      <c r="H57" s="10">
        <v>1.2569999999999999</v>
      </c>
      <c r="I57" s="10">
        <v>1.246</v>
      </c>
      <c r="J57" s="15">
        <v>1.5669999999999999</v>
      </c>
      <c r="K57" s="15">
        <v>1.583</v>
      </c>
      <c r="L57" s="27">
        <v>0.29199999999999998</v>
      </c>
      <c r="M57" s="27">
        <v>0.29199999999999998</v>
      </c>
    </row>
    <row r="58" spans="1:13" x14ac:dyDescent="0.2">
      <c r="A58" s="8" t="s">
        <v>91</v>
      </c>
      <c r="B58" s="13">
        <v>0.94099999999999995</v>
      </c>
      <c r="C58" s="13">
        <v>1.016</v>
      </c>
      <c r="D58" s="9">
        <v>1.147</v>
      </c>
      <c r="E58" s="9">
        <v>1.1870000000000001</v>
      </c>
      <c r="F58" s="9">
        <v>1.1459999999999999</v>
      </c>
      <c r="G58" s="9">
        <v>1.1599999999999999</v>
      </c>
      <c r="H58" s="15">
        <v>1.5680000000000001</v>
      </c>
      <c r="I58" s="15">
        <v>1.585</v>
      </c>
      <c r="J58" s="9">
        <v>1.1200000000000001</v>
      </c>
      <c r="K58" s="9">
        <v>1.0740000000000001</v>
      </c>
      <c r="L58" s="20">
        <v>0.184</v>
      </c>
      <c r="M58" s="20">
        <v>0.182</v>
      </c>
    </row>
    <row r="59" spans="1:13" x14ac:dyDescent="0.2">
      <c r="A59" s="8" t="s">
        <v>92</v>
      </c>
      <c r="B59" s="10">
        <v>1.3149999999999999</v>
      </c>
      <c r="C59" s="11">
        <v>1.385</v>
      </c>
      <c r="D59" s="13">
        <v>0.997</v>
      </c>
      <c r="E59" s="13">
        <v>1.042</v>
      </c>
      <c r="F59" s="13">
        <v>1.07</v>
      </c>
      <c r="G59" s="13">
        <v>1.0629999999999999</v>
      </c>
      <c r="H59" s="16">
        <v>0.80100000000000005</v>
      </c>
      <c r="I59" s="16">
        <v>0.80400000000000005</v>
      </c>
      <c r="J59" s="9">
        <v>1.198</v>
      </c>
      <c r="K59" s="10">
        <v>1.218</v>
      </c>
      <c r="L59" s="20">
        <v>6.8000000000000005E-2</v>
      </c>
      <c r="M59" s="20">
        <v>6.7000000000000004E-2</v>
      </c>
    </row>
    <row r="60" spans="1:13" x14ac:dyDescent="0.2">
      <c r="A60" s="8" t="s">
        <v>93</v>
      </c>
      <c r="B60" s="9">
        <v>1.214</v>
      </c>
      <c r="C60" s="9">
        <v>1.161</v>
      </c>
      <c r="D60" s="13">
        <v>1.0609999999999999</v>
      </c>
      <c r="E60" s="13">
        <v>1.0249999999999999</v>
      </c>
      <c r="F60" s="14">
        <v>1.673</v>
      </c>
      <c r="G60" s="15">
        <v>1.635</v>
      </c>
      <c r="H60" s="11">
        <v>1.4410000000000001</v>
      </c>
      <c r="I60" s="11">
        <v>1.4550000000000001</v>
      </c>
      <c r="J60" s="15">
        <v>1.554</v>
      </c>
      <c r="K60" s="15">
        <v>1.53</v>
      </c>
      <c r="L60" s="20">
        <v>7.5999999999999998E-2</v>
      </c>
      <c r="M60" s="20">
        <v>7.4999999999999997E-2</v>
      </c>
    </row>
    <row r="61" spans="1:13" x14ac:dyDescent="0.2">
      <c r="A61" s="8" t="s">
        <v>94</v>
      </c>
      <c r="B61" s="13">
        <v>1.038</v>
      </c>
      <c r="C61" s="13">
        <v>1.012</v>
      </c>
      <c r="D61" s="10">
        <v>1.268</v>
      </c>
      <c r="E61" s="10">
        <v>1.2569999999999999</v>
      </c>
      <c r="F61" s="13">
        <v>1.0189999999999999</v>
      </c>
      <c r="G61" s="13">
        <v>0.98499999999999999</v>
      </c>
      <c r="H61" s="14">
        <v>1.754</v>
      </c>
      <c r="I61" s="14">
        <v>1.7110000000000001</v>
      </c>
      <c r="J61" s="9">
        <v>1.21</v>
      </c>
      <c r="K61" s="9">
        <v>1.1559999999999999</v>
      </c>
      <c r="L61" s="20">
        <v>7.4999999999999997E-2</v>
      </c>
      <c r="M61" s="20">
        <v>7.3999999999999996E-2</v>
      </c>
    </row>
    <row r="63" spans="1:13" ht="32" x14ac:dyDescent="0.2">
      <c r="A63" s="7" t="s">
        <v>115</v>
      </c>
      <c r="B63" s="8">
        <v>1</v>
      </c>
      <c r="C63" s="8">
        <v>2</v>
      </c>
      <c r="D63" s="8">
        <v>3</v>
      </c>
      <c r="E63" s="8">
        <v>4</v>
      </c>
      <c r="F63" s="8">
        <v>5</v>
      </c>
      <c r="G63" s="8">
        <v>6</v>
      </c>
      <c r="H63" s="8">
        <v>7</v>
      </c>
      <c r="I63" s="8">
        <v>8</v>
      </c>
      <c r="J63" s="8">
        <v>9</v>
      </c>
      <c r="K63" s="8">
        <v>10</v>
      </c>
      <c r="L63" s="8">
        <v>11</v>
      </c>
      <c r="M63" s="8">
        <v>12</v>
      </c>
    </row>
    <row r="64" spans="1:13" x14ac:dyDescent="0.2">
      <c r="A64" s="8" t="s">
        <v>87</v>
      </c>
      <c r="B64" s="13">
        <v>1.008</v>
      </c>
      <c r="C64" s="13">
        <v>0.98199999999999998</v>
      </c>
      <c r="D64" s="9">
        <v>1.1339999999999999</v>
      </c>
      <c r="E64" s="9">
        <v>1.1020000000000001</v>
      </c>
      <c r="F64" s="13">
        <v>0.95799999999999996</v>
      </c>
      <c r="G64" s="13">
        <v>0.97199999999999998</v>
      </c>
      <c r="H64" s="15">
        <v>1.5069999999999999</v>
      </c>
      <c r="I64" s="11">
        <v>1.4470000000000001</v>
      </c>
      <c r="J64" s="17">
        <v>0.71199999999999997</v>
      </c>
      <c r="K64" s="17">
        <v>0.70699999999999996</v>
      </c>
      <c r="L64" s="15">
        <v>1.5509999999999999</v>
      </c>
      <c r="M64" s="15">
        <v>1.536</v>
      </c>
    </row>
    <row r="65" spans="1:13" x14ac:dyDescent="0.2">
      <c r="A65" s="8" t="s">
        <v>88</v>
      </c>
      <c r="B65" s="14">
        <v>1.677</v>
      </c>
      <c r="C65" s="15">
        <v>1.63</v>
      </c>
      <c r="D65" s="17">
        <v>0.78400000000000003</v>
      </c>
      <c r="E65" s="17">
        <v>0.75800000000000001</v>
      </c>
      <c r="F65" s="15">
        <v>1.512</v>
      </c>
      <c r="G65" s="11">
        <v>1.379</v>
      </c>
      <c r="H65" s="13">
        <v>0.96299999999999997</v>
      </c>
      <c r="I65" s="16">
        <v>0.92600000000000005</v>
      </c>
      <c r="J65" s="14">
        <v>1.784</v>
      </c>
      <c r="K65" s="14">
        <v>1.708</v>
      </c>
      <c r="L65" s="16">
        <v>0.89900000000000002</v>
      </c>
      <c r="M65" s="16">
        <v>0.90100000000000002</v>
      </c>
    </row>
    <row r="66" spans="1:13" x14ac:dyDescent="0.2">
      <c r="A66" s="8" t="s">
        <v>89</v>
      </c>
      <c r="B66" s="14">
        <v>1.7549999999999999</v>
      </c>
      <c r="C66" s="14">
        <v>1.7549999999999999</v>
      </c>
      <c r="D66" s="10">
        <v>1.2969999999999999</v>
      </c>
      <c r="E66" s="10">
        <v>1.2889999999999999</v>
      </c>
      <c r="F66" s="13">
        <v>0.97699999999999998</v>
      </c>
      <c r="G66" s="13">
        <v>0.93600000000000005</v>
      </c>
      <c r="H66" s="16">
        <v>0.80900000000000005</v>
      </c>
      <c r="I66" s="16">
        <v>0.80100000000000005</v>
      </c>
      <c r="J66" s="11">
        <v>1.4419999999999999</v>
      </c>
      <c r="K66" s="11">
        <v>1.399</v>
      </c>
      <c r="L66" s="18">
        <v>0.50600000000000001</v>
      </c>
      <c r="M66" s="18">
        <v>0.503</v>
      </c>
    </row>
    <row r="67" spans="1:13" x14ac:dyDescent="0.2">
      <c r="A67" s="8" t="s">
        <v>90</v>
      </c>
      <c r="B67" s="13">
        <v>0.97799999999999998</v>
      </c>
      <c r="C67" s="13">
        <v>0.96</v>
      </c>
      <c r="D67" s="21">
        <v>1.796</v>
      </c>
      <c r="E67" s="14">
        <v>1.74</v>
      </c>
      <c r="F67" s="13">
        <v>1.0620000000000001</v>
      </c>
      <c r="G67" s="9">
        <v>1.0780000000000001</v>
      </c>
      <c r="H67" s="9">
        <v>1.1080000000000001</v>
      </c>
      <c r="I67" s="9">
        <v>1.093</v>
      </c>
      <c r="J67" s="11">
        <v>1.448</v>
      </c>
      <c r="K67" s="11">
        <v>1.4750000000000001</v>
      </c>
      <c r="L67" s="27">
        <v>0.29199999999999998</v>
      </c>
      <c r="M67" s="27">
        <v>0.29199999999999998</v>
      </c>
    </row>
    <row r="68" spans="1:13" x14ac:dyDescent="0.2">
      <c r="A68" s="8" t="s">
        <v>91</v>
      </c>
      <c r="B68" s="16">
        <v>0.86899999999999999</v>
      </c>
      <c r="C68" s="13">
        <v>0.94199999999999995</v>
      </c>
      <c r="D68" s="9">
        <v>1.0940000000000001</v>
      </c>
      <c r="E68" s="9">
        <v>1.1439999999999999</v>
      </c>
      <c r="F68" s="13">
        <v>1.0669999999999999</v>
      </c>
      <c r="G68" s="9">
        <v>1.0760000000000001</v>
      </c>
      <c r="H68" s="11">
        <v>1.4630000000000001</v>
      </c>
      <c r="I68" s="11">
        <v>1.4670000000000001</v>
      </c>
      <c r="J68" s="13">
        <v>1.0660000000000001</v>
      </c>
      <c r="K68" s="13">
        <v>1.0369999999999999</v>
      </c>
      <c r="L68" s="20">
        <v>0.184</v>
      </c>
      <c r="M68" s="20">
        <v>0.183</v>
      </c>
    </row>
    <row r="69" spans="1:13" x14ac:dyDescent="0.2">
      <c r="A69" s="8" t="s">
        <v>92</v>
      </c>
      <c r="B69" s="10">
        <v>1.2549999999999999</v>
      </c>
      <c r="C69" s="10">
        <v>1.3</v>
      </c>
      <c r="D69" s="13">
        <v>0.96099999999999997</v>
      </c>
      <c r="E69" s="13">
        <v>1.0029999999999999</v>
      </c>
      <c r="F69" s="13">
        <v>1.0269999999999999</v>
      </c>
      <c r="G69" s="13">
        <v>1.032</v>
      </c>
      <c r="H69" s="17">
        <v>0.76100000000000001</v>
      </c>
      <c r="I69" s="16">
        <v>0.80500000000000005</v>
      </c>
      <c r="J69" s="13">
        <v>1.0069999999999999</v>
      </c>
      <c r="K69" s="13">
        <v>1.012</v>
      </c>
      <c r="L69" s="20">
        <v>6.8000000000000005E-2</v>
      </c>
      <c r="M69" s="20">
        <v>6.7000000000000004E-2</v>
      </c>
    </row>
    <row r="70" spans="1:13" x14ac:dyDescent="0.2">
      <c r="A70" s="8" t="s">
        <v>93</v>
      </c>
      <c r="B70" s="9">
        <v>1.145</v>
      </c>
      <c r="C70" s="9">
        <v>1.0980000000000001</v>
      </c>
      <c r="D70" s="13">
        <v>1.014</v>
      </c>
      <c r="E70" s="13">
        <v>0.98499999999999999</v>
      </c>
      <c r="F70" s="15">
        <v>1.6379999999999999</v>
      </c>
      <c r="G70" s="15">
        <v>1.6040000000000001</v>
      </c>
      <c r="H70" s="10">
        <v>1.3460000000000001</v>
      </c>
      <c r="I70" s="10">
        <v>1.357</v>
      </c>
      <c r="J70" s="11">
        <v>1.4410000000000001</v>
      </c>
      <c r="K70" s="11">
        <v>1.4239999999999999</v>
      </c>
      <c r="L70" s="20">
        <v>7.5999999999999998E-2</v>
      </c>
      <c r="M70" s="20">
        <v>7.4999999999999997E-2</v>
      </c>
    </row>
    <row r="71" spans="1:13" x14ac:dyDescent="0.2">
      <c r="A71" s="8" t="s">
        <v>94</v>
      </c>
      <c r="B71" s="13">
        <v>0.96899999999999997</v>
      </c>
      <c r="C71" s="13">
        <v>0.94299999999999995</v>
      </c>
      <c r="D71" s="9">
        <v>1.194</v>
      </c>
      <c r="E71" s="9">
        <v>1.1819999999999999</v>
      </c>
      <c r="F71" s="16">
        <v>0.92500000000000004</v>
      </c>
      <c r="G71" s="16">
        <v>0.89100000000000001</v>
      </c>
      <c r="H71" s="14">
        <v>1.669</v>
      </c>
      <c r="I71" s="15">
        <v>1.6419999999999999</v>
      </c>
      <c r="J71" s="9">
        <v>1.1240000000000001</v>
      </c>
      <c r="K71" s="13">
        <v>1.0680000000000001</v>
      </c>
      <c r="L71" s="20">
        <v>7.4999999999999997E-2</v>
      </c>
      <c r="M71" s="20">
        <v>7.3999999999999996E-2</v>
      </c>
    </row>
    <row r="72" spans="1:13" ht="17" thickBot="1" x14ac:dyDescent="0.25"/>
    <row r="73" spans="1:13" ht="17" thickBot="1" x14ac:dyDescent="0.25">
      <c r="A73" s="55" t="s">
        <v>125</v>
      </c>
      <c r="B73" s="56">
        <v>1</v>
      </c>
      <c r="C73" s="56">
        <v>2</v>
      </c>
      <c r="D73" s="56">
        <v>3</v>
      </c>
      <c r="E73" s="56">
        <v>4</v>
      </c>
      <c r="F73" s="56">
        <v>5</v>
      </c>
      <c r="G73" s="56">
        <v>6</v>
      </c>
      <c r="H73" s="56">
        <v>7</v>
      </c>
      <c r="I73" s="56">
        <v>8</v>
      </c>
      <c r="J73" s="56">
        <v>9</v>
      </c>
      <c r="K73" s="56">
        <v>10</v>
      </c>
      <c r="L73" s="56">
        <v>11</v>
      </c>
      <c r="M73" s="57">
        <v>12</v>
      </c>
    </row>
    <row r="74" spans="1:13" ht="17" thickBot="1" x14ac:dyDescent="0.25">
      <c r="A74" s="58" t="s">
        <v>87</v>
      </c>
      <c r="B74" s="59">
        <v>9</v>
      </c>
      <c r="C74" s="60">
        <f>(AVERAGE(B54:C54)-$M$81)/$M$80</f>
        <v>31.926992778112758</v>
      </c>
      <c r="D74" s="61">
        <v>25</v>
      </c>
      <c r="E74" s="60">
        <f>(AVERAGE(D54:E54)-$M$81)/$M$80</f>
        <v>36.321964570919697</v>
      </c>
      <c r="F74" s="61">
        <v>41</v>
      </c>
      <c r="G74" s="60">
        <f>(AVERAGE(F54:G54)-$M$81)/$M$80</f>
        <v>34.814598212229711</v>
      </c>
      <c r="H74" s="61">
        <v>57</v>
      </c>
      <c r="I74" s="60">
        <f>(AVERAGE(H54:I54)-$M$81)/$M$80</f>
        <v>50.251482608452442</v>
      </c>
      <c r="J74" s="61">
        <v>73</v>
      </c>
      <c r="K74" s="60">
        <f>(AVERAGE(J54:K54)-$M$81)/$M$80</f>
        <v>22.120030926394804</v>
      </c>
      <c r="L74" s="61">
        <v>50</v>
      </c>
      <c r="M74" s="60">
        <f>AVERAGE(L54:M54)</f>
        <v>1.5455000000000001</v>
      </c>
    </row>
    <row r="75" spans="1:13" ht="17" thickBot="1" x14ac:dyDescent="0.25">
      <c r="A75" s="58" t="s">
        <v>88</v>
      </c>
      <c r="B75" s="62">
        <v>10</v>
      </c>
      <c r="C75" s="60">
        <f t="shared" ref="C75:E81" si="68">(AVERAGE(B55:C55)-$M$81)/$M$80</f>
        <v>57.043711742790435</v>
      </c>
      <c r="D75" s="63">
        <v>26</v>
      </c>
      <c r="E75" s="60">
        <f t="shared" si="68"/>
        <v>23.972457053941529</v>
      </c>
      <c r="F75" s="63">
        <v>42</v>
      </c>
      <c r="G75" s="60">
        <f t="shared" ref="G75" si="69">(AVERAGE(F55:G55)-$M$81)/$M$80</f>
        <v>47.817903185989088</v>
      </c>
      <c r="H75" s="63">
        <v>58</v>
      </c>
      <c r="I75" s="60">
        <f t="shared" ref="I75" si="70">(AVERAGE(H55:I55)-$M$81)/$M$80</f>
        <v>33.071138327479865</v>
      </c>
      <c r="J75" s="63">
        <v>74</v>
      </c>
      <c r="K75" s="60">
        <f t="shared" ref="K75" si="71">(AVERAGE(J55:K55)-$M$81)/$M$80</f>
        <v>59.350163881990767</v>
      </c>
      <c r="L75" s="63">
        <v>25</v>
      </c>
      <c r="M75" s="60">
        <f t="shared" ref="M75:M79" si="72">AVERAGE(L55:M55)</f>
        <v>0.90149999999999997</v>
      </c>
    </row>
    <row r="76" spans="1:13" ht="17" thickBot="1" x14ac:dyDescent="0.25">
      <c r="A76" s="58" t="s">
        <v>89</v>
      </c>
      <c r="B76" s="62">
        <v>11</v>
      </c>
      <c r="C76" s="60">
        <f t="shared" si="68"/>
        <v>60.49430943135787</v>
      </c>
      <c r="D76" s="63">
        <v>27</v>
      </c>
      <c r="E76" s="60">
        <f t="shared" si="68"/>
        <v>42.932583300596249</v>
      </c>
      <c r="F76" s="63">
        <v>43</v>
      </c>
      <c r="G76" s="60">
        <f t="shared" ref="G76" si="73">(AVERAGE(F56:G56)-$M$81)/$M$80</f>
        <v>30.056405610099894</v>
      </c>
      <c r="H76" s="63">
        <v>59</v>
      </c>
      <c r="I76" s="60">
        <f t="shared" ref="I76" si="74">(AVERAGE(H56:I56)-$M$81)/$M$80</f>
        <v>25.497984453097658</v>
      </c>
      <c r="J76" s="63">
        <v>75</v>
      </c>
      <c r="K76" s="60">
        <f t="shared" ref="K76" si="75">(AVERAGE(J56:K56)-$M$81)/$M$80</f>
        <v>49.906422839595699</v>
      </c>
      <c r="L76" s="63">
        <v>12.5</v>
      </c>
      <c r="M76" s="60">
        <f t="shared" si="72"/>
        <v>0.505</v>
      </c>
    </row>
    <row r="77" spans="1:13" ht="17" thickBot="1" x14ac:dyDescent="0.25">
      <c r="A77" s="58" t="s">
        <v>90</v>
      </c>
      <c r="B77" s="62">
        <v>12</v>
      </c>
      <c r="C77" s="60">
        <f t="shared" si="68"/>
        <v>31.418483645060725</v>
      </c>
      <c r="D77" s="63">
        <v>28</v>
      </c>
      <c r="E77" s="60">
        <f t="shared" si="68"/>
        <v>63.472720067805547</v>
      </c>
      <c r="F77" s="63">
        <v>44</v>
      </c>
      <c r="G77" s="60">
        <f t="shared" ref="G77" si="76">(AVERAGE(F57:G57)-$M$81)/$M$80</f>
        <v>36.485413935115005</v>
      </c>
      <c r="H77" s="63">
        <v>60</v>
      </c>
      <c r="I77" s="60">
        <f t="shared" ref="I77" si="77">(AVERAGE(H57:I57)-$M$81)/$M$80</f>
        <v>38.900832317112211</v>
      </c>
      <c r="J77" s="63">
        <v>76</v>
      </c>
      <c r="K77" s="60">
        <f t="shared" ref="K77" si="78">(AVERAGE(J57:K57)-$M$81)/$M$80</f>
        <v>50.651025498707611</v>
      </c>
      <c r="L77" s="63">
        <v>0.06</v>
      </c>
      <c r="M77" s="60">
        <f t="shared" si="72"/>
        <v>0.29199999999999998</v>
      </c>
    </row>
    <row r="78" spans="1:13" ht="17" thickBot="1" x14ac:dyDescent="0.25">
      <c r="A78" s="58" t="s">
        <v>91</v>
      </c>
      <c r="B78" s="62">
        <v>13</v>
      </c>
      <c r="C78" s="60">
        <f t="shared" si="68"/>
        <v>28.984904222597372</v>
      </c>
      <c r="D78" s="63">
        <v>29</v>
      </c>
      <c r="E78" s="60">
        <f t="shared" si="68"/>
        <v>35.831616478333807</v>
      </c>
      <c r="F78" s="63">
        <v>45</v>
      </c>
      <c r="G78" s="60">
        <f t="shared" ref="G78" si="79">(AVERAGE(F58:G58)-$M$81)/$M$80</f>
        <v>35.323107345281763</v>
      </c>
      <c r="H78" s="63">
        <v>61</v>
      </c>
      <c r="I78" s="60">
        <f t="shared" ref="I78" si="80">(AVERAGE(H58:I58)-$M$81)/$M$80</f>
        <v>50.705508620106045</v>
      </c>
      <c r="J78" s="63">
        <v>77</v>
      </c>
      <c r="K78" s="60">
        <f t="shared" ref="K78" si="81">(AVERAGE(J58:K58)-$M$81)/$M$80</f>
        <v>33.289070813073593</v>
      </c>
      <c r="L78" s="63">
        <v>0.03</v>
      </c>
      <c r="M78" s="60">
        <f t="shared" si="72"/>
        <v>0.183</v>
      </c>
    </row>
    <row r="79" spans="1:13" ht="17" thickBot="1" x14ac:dyDescent="0.25">
      <c r="A79" s="58" t="s">
        <v>92</v>
      </c>
      <c r="B79" s="62">
        <v>14</v>
      </c>
      <c r="C79" s="60">
        <f t="shared" si="68"/>
        <v>42.478557288942653</v>
      </c>
      <c r="D79" s="63">
        <v>30</v>
      </c>
      <c r="E79" s="60">
        <f t="shared" si="68"/>
        <v>30.474109540821214</v>
      </c>
      <c r="F79" s="63">
        <v>46</v>
      </c>
      <c r="G79" s="60">
        <f t="shared" ref="G79" si="82">(AVERAGE(F59:G59)-$M$81)/$M$80</f>
        <v>32.181247344638784</v>
      </c>
      <c r="H79" s="63">
        <v>62</v>
      </c>
      <c r="I79" s="60">
        <f t="shared" ref="I79" si="83">(AVERAGE(H59:I59)-$M$81)/$M$80</f>
        <v>22.592217978514554</v>
      </c>
      <c r="J79" s="63">
        <v>78</v>
      </c>
      <c r="K79" s="60">
        <f t="shared" ref="K79" si="84">(AVERAGE(J59:K59)-$M$81)/$M$80</f>
        <v>37.320821796557638</v>
      </c>
      <c r="L79" s="63">
        <v>0</v>
      </c>
      <c r="M79" s="60">
        <f t="shared" si="72"/>
        <v>6.7500000000000004E-2</v>
      </c>
    </row>
    <row r="80" spans="1:13" ht="17" thickBot="1" x14ac:dyDescent="0.25">
      <c r="A80" s="58" t="s">
        <v>93</v>
      </c>
      <c r="B80" s="62">
        <v>15</v>
      </c>
      <c r="C80" s="60">
        <f t="shared" si="68"/>
        <v>36.576219137445726</v>
      </c>
      <c r="D80" s="63">
        <v>31</v>
      </c>
      <c r="E80" s="60">
        <f t="shared" si="68"/>
        <v>31.327678442729997</v>
      </c>
      <c r="F80" s="63">
        <v>47</v>
      </c>
      <c r="G80" s="60">
        <f t="shared" ref="G80" si="85">(AVERAGE(F60:G60)-$M$81)/$M$80</f>
        <v>53.520469892358427</v>
      </c>
      <c r="H80" s="63">
        <v>63</v>
      </c>
      <c r="I80" s="60">
        <f t="shared" ref="I80" si="86">(AVERAGE(H60:I60)-$M$81)/$M$80</f>
        <v>46.038121220306948</v>
      </c>
      <c r="J80" s="63">
        <v>79</v>
      </c>
      <c r="K80" s="60">
        <f t="shared" ref="K80" si="87">(AVERAGE(J60:K60)-$M$81)/$M$80</f>
        <v>49.452396827942081</v>
      </c>
      <c r="L80" s="63" t="s">
        <v>119</v>
      </c>
      <c r="M80" s="64">
        <f>SLOPE(M74:M79,L74:L79)</f>
        <v>2.75314622492084E-2</v>
      </c>
    </row>
    <row r="81" spans="1:13" ht="17" thickBot="1" x14ac:dyDescent="0.25">
      <c r="A81" s="65" t="s">
        <v>94</v>
      </c>
      <c r="B81" s="66">
        <v>16</v>
      </c>
      <c r="C81" s="60">
        <f t="shared" si="68"/>
        <v>30.673880985948799</v>
      </c>
      <c r="D81" s="67">
        <v>32</v>
      </c>
      <c r="E81" s="60">
        <f t="shared" si="68"/>
        <v>39.300375207367374</v>
      </c>
      <c r="F81" s="67">
        <v>48</v>
      </c>
      <c r="G81" s="60">
        <f t="shared" ref="G81" si="88">(AVERAGE(F61:G61)-$M$81)/$M$80</f>
        <v>29.838473124506159</v>
      </c>
      <c r="H81" s="67">
        <v>64</v>
      </c>
      <c r="I81" s="60">
        <f t="shared" ref="I81" si="89">(AVERAGE(H61:I61)-$M$81)/$M$80</f>
        <v>56.371753245543097</v>
      </c>
      <c r="J81" s="67">
        <v>80</v>
      </c>
      <c r="K81" s="60">
        <f t="shared" ref="K81" si="90">(AVERAGE(J61:K61)-$M$81)/$M$80</f>
        <v>36.412769773250425</v>
      </c>
      <c r="L81" s="67" t="s">
        <v>120</v>
      </c>
      <c r="M81" s="68">
        <f>INTERCEPT(M74:M79,L74:L79)</f>
        <v>0.18050320359863925</v>
      </c>
    </row>
    <row r="82" spans="1:13" ht="17" thickBot="1" x14ac:dyDescent="0.25">
      <c r="K82" s="5"/>
    </row>
    <row r="83" spans="1:13" ht="17" thickBot="1" x14ac:dyDescent="0.25">
      <c r="A83" s="55" t="s">
        <v>117</v>
      </c>
      <c r="B83" s="56">
        <v>1</v>
      </c>
      <c r="C83" s="56">
        <v>2</v>
      </c>
      <c r="D83" s="56">
        <v>3</v>
      </c>
      <c r="E83" s="56">
        <v>4</v>
      </c>
      <c r="F83" s="56">
        <v>5</v>
      </c>
      <c r="G83" s="56">
        <v>6</v>
      </c>
      <c r="H83" s="56">
        <v>7</v>
      </c>
      <c r="I83" s="56">
        <v>8</v>
      </c>
      <c r="J83" s="56">
        <v>9</v>
      </c>
      <c r="K83" s="56">
        <v>10</v>
      </c>
      <c r="L83" s="56">
        <v>11</v>
      </c>
      <c r="M83" s="57">
        <v>12</v>
      </c>
    </row>
    <row r="84" spans="1:13" ht="17" thickBot="1" x14ac:dyDescent="0.25">
      <c r="A84" s="58" t="s">
        <v>87</v>
      </c>
      <c r="B84" s="59">
        <v>9</v>
      </c>
      <c r="C84" s="60">
        <f>(AVERAGE(B64:C64)-$M$91)/$M$90</f>
        <v>29.630664978475636</v>
      </c>
      <c r="D84" s="61">
        <v>25</v>
      </c>
      <c r="E84" s="60">
        <f>(AVERAGE(D64:E64)-$M$91)/$M$90</f>
        <v>34.105800417812063</v>
      </c>
      <c r="F84" s="61">
        <v>41</v>
      </c>
      <c r="G84" s="60">
        <f>(AVERAGE(F64:G64)-$M$91)/$M$90</f>
        <v>28.539168529856994</v>
      </c>
      <c r="H84" s="61">
        <v>57</v>
      </c>
      <c r="I84" s="60">
        <f>(AVERAGE(H64:I64)-$M$91)/$M$90</f>
        <v>47.167374586281809</v>
      </c>
      <c r="J84" s="61">
        <v>73</v>
      </c>
      <c r="K84" s="60">
        <f>(AVERAGE(J64:K64)-$M$91)/$M$90</f>
        <v>19.243257109121561</v>
      </c>
      <c r="L84" s="61">
        <v>50</v>
      </c>
      <c r="M84" s="60">
        <f>AVERAGE(L64:M64)</f>
        <v>1.5434999999999999</v>
      </c>
    </row>
    <row r="85" spans="1:13" ht="17" thickBot="1" x14ac:dyDescent="0.25">
      <c r="A85" s="58" t="s">
        <v>88</v>
      </c>
      <c r="B85" s="62">
        <v>10</v>
      </c>
      <c r="C85" s="60">
        <f t="shared" ref="C85:E91" si="91">(AVERAGE(B65:C65)-$M$91)/$M$90</f>
        <v>53.589012025654831</v>
      </c>
      <c r="D85" s="63">
        <v>26</v>
      </c>
      <c r="E85" s="60">
        <f t="shared" si="91"/>
        <v>21.480824828789778</v>
      </c>
      <c r="F85" s="63">
        <v>42</v>
      </c>
      <c r="G85" s="60">
        <f t="shared" ref="G85" si="92">(AVERAGE(F65:G65)-$M$91)/$M$90</f>
        <v>46.021303315232238</v>
      </c>
      <c r="H85" s="63">
        <v>58</v>
      </c>
      <c r="I85" s="60">
        <f t="shared" ref="I85" si="93">(AVERAGE(H65:I65)-$M$91)/$M$90</f>
        <v>27.793312623300924</v>
      </c>
      <c r="J85" s="63">
        <v>74</v>
      </c>
      <c r="K85" s="60">
        <f t="shared" ref="K85" si="94">(AVERAGE(J65:K65)-$M$91)/$M$90</f>
        <v>56.954459408895637</v>
      </c>
      <c r="L85" s="63">
        <v>25</v>
      </c>
      <c r="M85" s="60">
        <f t="shared" ref="M85:M89" si="95">AVERAGE(L65:M65)</f>
        <v>0.9</v>
      </c>
    </row>
    <row r="86" spans="1:13" ht="17" thickBot="1" x14ac:dyDescent="0.25">
      <c r="A86" s="58" t="s">
        <v>89</v>
      </c>
      <c r="B86" s="62">
        <v>11</v>
      </c>
      <c r="C86" s="60">
        <f t="shared" si="91"/>
        <v>57.281908343481227</v>
      </c>
      <c r="D86" s="63">
        <v>27</v>
      </c>
      <c r="E86" s="60">
        <f t="shared" si="91"/>
        <v>40.472863034754148</v>
      </c>
      <c r="F86" s="63">
        <v>43</v>
      </c>
      <c r="G86" s="60">
        <f t="shared" ref="G86" si="96">(AVERAGE(F66:G66)-$M$91)/$M$90</f>
        <v>28.229911202748379</v>
      </c>
      <c r="H86" s="63">
        <v>59</v>
      </c>
      <c r="I86" s="60">
        <f t="shared" ref="I86" si="97">(AVERAGE(H66:I66)-$M$91)/$M$90</f>
        <v>22.71785413722424</v>
      </c>
      <c r="J86" s="63">
        <v>75</v>
      </c>
      <c r="K86" s="60">
        <f t="shared" ref="K86" si="98">(AVERAGE(J66:K66)-$M$91)/$M$90</f>
        <v>45.111722941383377</v>
      </c>
      <c r="L86" s="63">
        <v>12.5</v>
      </c>
      <c r="M86" s="60">
        <f t="shared" si="95"/>
        <v>0.50449999999999995</v>
      </c>
    </row>
    <row r="87" spans="1:13" ht="17" thickBot="1" x14ac:dyDescent="0.25">
      <c r="A87" s="58" t="s">
        <v>90</v>
      </c>
      <c r="B87" s="62">
        <v>12</v>
      </c>
      <c r="C87" s="60">
        <f t="shared" si="91"/>
        <v>28.684701389672814</v>
      </c>
      <c r="D87" s="63">
        <v>28</v>
      </c>
      <c r="E87" s="60">
        <f t="shared" si="91"/>
        <v>57.754890137882647</v>
      </c>
      <c r="F87" s="63">
        <v>44</v>
      </c>
      <c r="G87" s="60">
        <f t="shared" ref="G87" si="99">(AVERAGE(F67:G67)-$M$91)/$M$90</f>
        <v>32.359406100022241</v>
      </c>
      <c r="H87" s="63">
        <v>60</v>
      </c>
      <c r="I87" s="60">
        <f t="shared" ref="I87" si="100">(AVERAGE(H67:I67)-$M$91)/$M$90</f>
        <v>33.469094156117862</v>
      </c>
      <c r="J87" s="63">
        <v>76</v>
      </c>
      <c r="K87" s="60">
        <f t="shared" ref="K87" si="101">(AVERAGE(J67:K67)-$M$91)/$M$90</f>
        <v>46.603434754495517</v>
      </c>
      <c r="L87" s="63">
        <v>0.06</v>
      </c>
      <c r="M87" s="60">
        <f t="shared" si="95"/>
        <v>0.29199999999999998</v>
      </c>
    </row>
    <row r="88" spans="1:13" ht="17" thickBot="1" x14ac:dyDescent="0.25">
      <c r="A88" s="58" t="s">
        <v>91</v>
      </c>
      <c r="B88" s="62">
        <v>13</v>
      </c>
      <c r="C88" s="60">
        <f t="shared" si="91"/>
        <v>26.374367240096689</v>
      </c>
      <c r="D88" s="63">
        <v>29</v>
      </c>
      <c r="E88" s="60">
        <f t="shared" si="91"/>
        <v>34.14218363276602</v>
      </c>
      <c r="F88" s="63">
        <v>45</v>
      </c>
      <c r="G88" s="60">
        <f t="shared" ref="G88" si="102">(AVERAGE(F68:G68)-$M$91)/$M$90</f>
        <v>32.41398092245317</v>
      </c>
      <c r="H88" s="63">
        <v>61</v>
      </c>
      <c r="I88" s="60">
        <f t="shared" ref="I88" si="103">(AVERAGE(H68:I68)-$M$91)/$M$90</f>
        <v>46.730776006834368</v>
      </c>
      <c r="J88" s="63">
        <v>77</v>
      </c>
      <c r="K88" s="60">
        <f t="shared" ref="K88" si="104">(AVERAGE(J68:K68)-$M$91)/$M$90</f>
        <v>31.686316623374076</v>
      </c>
      <c r="L88" s="63">
        <v>0.03</v>
      </c>
      <c r="M88" s="60">
        <f t="shared" si="95"/>
        <v>0.1835</v>
      </c>
    </row>
    <row r="89" spans="1:13" ht="17" thickBot="1" x14ac:dyDescent="0.25">
      <c r="A89" s="58" t="s">
        <v>92</v>
      </c>
      <c r="B89" s="62">
        <v>14</v>
      </c>
      <c r="C89" s="60">
        <f t="shared" si="91"/>
        <v>39.908923202967841</v>
      </c>
      <c r="D89" s="63">
        <v>30</v>
      </c>
      <c r="E89" s="60">
        <f t="shared" si="91"/>
        <v>29.157683184074223</v>
      </c>
      <c r="F89" s="63">
        <v>46</v>
      </c>
      <c r="G89" s="60">
        <f t="shared" ref="G89" si="105">(AVERAGE(F69:G69)-$M$91)/$M$90</f>
        <v>30.885885894387076</v>
      </c>
      <c r="H89" s="63">
        <v>62</v>
      </c>
      <c r="I89" s="60">
        <f t="shared" ref="I89" si="106">(AVERAGE(H69:I69)-$M$91)/$M$90</f>
        <v>21.917423408237234</v>
      </c>
      <c r="J89" s="63">
        <v>78</v>
      </c>
      <c r="K89" s="60">
        <f t="shared" ref="K89" si="107">(AVERAGE(J69:K69)-$M$91)/$M$90</f>
        <v>30.158221595307982</v>
      </c>
      <c r="L89" s="63">
        <v>0</v>
      </c>
      <c r="M89" s="60">
        <f t="shared" si="95"/>
        <v>6.7500000000000004E-2</v>
      </c>
    </row>
    <row r="90" spans="1:13" ht="17" thickBot="1" x14ac:dyDescent="0.25">
      <c r="A90" s="58" t="s">
        <v>93</v>
      </c>
      <c r="B90" s="62">
        <v>15</v>
      </c>
      <c r="C90" s="60">
        <f t="shared" si="91"/>
        <v>34.233141670150914</v>
      </c>
      <c r="D90" s="63">
        <v>31</v>
      </c>
      <c r="E90" s="60">
        <f t="shared" si="91"/>
        <v>29.794389445768434</v>
      </c>
      <c r="F90" s="63">
        <v>47</v>
      </c>
      <c r="G90" s="60">
        <f t="shared" ref="G90" si="108">(AVERAGE(F70:G70)-$M$91)/$M$90</f>
        <v>52.406557539651295</v>
      </c>
      <c r="H90" s="63">
        <v>63</v>
      </c>
      <c r="I90" s="60">
        <f t="shared" ref="I90" si="109">(AVERAGE(H70:I70)-$M$91)/$M$90</f>
        <v>42.601281109560503</v>
      </c>
      <c r="J90" s="63">
        <v>79</v>
      </c>
      <c r="K90" s="60">
        <f t="shared" ref="K90" si="110">(AVERAGE(J70:K70)-$M$91)/$M$90</f>
        <v>45.548321520830832</v>
      </c>
      <c r="L90" s="63" t="s">
        <v>119</v>
      </c>
      <c r="M90" s="64">
        <f>SLOPE(M84:M89,L84:L89)</f>
        <v>2.748520165866495E-2</v>
      </c>
    </row>
    <row r="91" spans="1:13" ht="17" thickBot="1" x14ac:dyDescent="0.25">
      <c r="A91" s="65" t="s">
        <v>94</v>
      </c>
      <c r="B91" s="66">
        <v>16</v>
      </c>
      <c r="C91" s="60">
        <f t="shared" si="91"/>
        <v>28.211719595271401</v>
      </c>
      <c r="D91" s="67">
        <v>32</v>
      </c>
      <c r="E91" s="60">
        <f t="shared" si="91"/>
        <v>36.652625464588901</v>
      </c>
      <c r="F91" s="67">
        <v>48</v>
      </c>
      <c r="G91" s="60">
        <f t="shared" ref="G91" si="111">(AVERAGE(F71:G71)-$M$91)/$M$90</f>
        <v>26.465325277481575</v>
      </c>
      <c r="H91" s="67">
        <v>64</v>
      </c>
      <c r="I91" s="60">
        <f t="shared" ref="I91" si="112">(AVERAGE(H71:I71)-$M$91)/$M$90</f>
        <v>53.661778455562732</v>
      </c>
      <c r="J91" s="67">
        <v>80</v>
      </c>
      <c r="K91" s="60">
        <f t="shared" ref="K91" si="113">(AVERAGE(J71:K71)-$M$91)/$M$90</f>
        <v>33.305369688825067</v>
      </c>
      <c r="L91" s="67" t="s">
        <v>120</v>
      </c>
      <c r="M91" s="68">
        <f>INTERCEPT(M84:M89,L84:L89)</f>
        <v>0.18059519778625599</v>
      </c>
    </row>
    <row r="92" spans="1:13" ht="17" thickBot="1" x14ac:dyDescent="0.25"/>
    <row r="93" spans="1:13" ht="17" thickBot="1" x14ac:dyDescent="0.25">
      <c r="A93" s="55" t="s">
        <v>106</v>
      </c>
      <c r="B93" s="56">
        <v>1</v>
      </c>
      <c r="C93" s="56">
        <v>2</v>
      </c>
      <c r="D93" s="56">
        <v>3</v>
      </c>
      <c r="E93" s="56">
        <v>4</v>
      </c>
      <c r="F93" s="56">
        <v>5</v>
      </c>
      <c r="G93" s="56">
        <v>6</v>
      </c>
      <c r="H93" s="56">
        <v>7</v>
      </c>
      <c r="I93" s="56">
        <v>8</v>
      </c>
      <c r="J93" s="56">
        <v>9</v>
      </c>
      <c r="K93" s="56">
        <v>10</v>
      </c>
      <c r="L93" s="56">
        <v>11</v>
      </c>
      <c r="M93" s="57">
        <v>12</v>
      </c>
    </row>
    <row r="94" spans="1:13" ht="17" thickBot="1" x14ac:dyDescent="0.25">
      <c r="A94" s="58" t="s">
        <v>87</v>
      </c>
      <c r="B94" s="59">
        <v>9</v>
      </c>
      <c r="C94" s="60">
        <f>(C74-C84)/8</f>
        <v>0.28704097495464032</v>
      </c>
      <c r="D94" s="61">
        <v>25</v>
      </c>
      <c r="E94" s="60">
        <f>(E74-E84)/8</f>
        <v>0.27702051913845427</v>
      </c>
      <c r="F94" s="61">
        <v>41</v>
      </c>
      <c r="G94" s="60">
        <f>(G74-G84)/8</f>
        <v>0.78442871029658967</v>
      </c>
      <c r="H94" s="61">
        <v>57</v>
      </c>
      <c r="I94" s="60">
        <f>(I74-I84)/8</f>
        <v>0.38551350277132901</v>
      </c>
      <c r="J94" s="61">
        <v>73</v>
      </c>
      <c r="K94" s="60">
        <f>(K74-K84)/8</f>
        <v>0.35959672715915536</v>
      </c>
      <c r="L94" s="61"/>
      <c r="M94" s="60"/>
    </row>
    <row r="95" spans="1:13" ht="17" thickBot="1" x14ac:dyDescent="0.25">
      <c r="A95" s="58" t="s">
        <v>88</v>
      </c>
      <c r="B95" s="62">
        <v>10</v>
      </c>
      <c r="C95" s="60">
        <f t="shared" ref="C95:E101" si="114">(C75-C85)/8</f>
        <v>0.4318374646419505</v>
      </c>
      <c r="D95" s="63">
        <v>26</v>
      </c>
      <c r="E95" s="60">
        <f t="shared" si="114"/>
        <v>0.31145402814396883</v>
      </c>
      <c r="F95" s="63">
        <v>42</v>
      </c>
      <c r="G95" s="60">
        <f t="shared" ref="G95" si="115">(G75-G85)/8</f>
        <v>0.22457498384460628</v>
      </c>
      <c r="H95" s="63">
        <v>58</v>
      </c>
      <c r="I95" s="60">
        <f t="shared" ref="I95" si="116">(I75-I85)/8</f>
        <v>0.65972821302236762</v>
      </c>
      <c r="J95" s="63">
        <v>74</v>
      </c>
      <c r="K95" s="60">
        <f t="shared" ref="K95" si="117">(K75-K85)/8</f>
        <v>0.2994630591368912</v>
      </c>
      <c r="L95" s="63"/>
      <c r="M95" s="60"/>
    </row>
    <row r="96" spans="1:13" ht="17" thickBot="1" x14ac:dyDescent="0.25">
      <c r="A96" s="58" t="s">
        <v>89</v>
      </c>
      <c r="B96" s="62">
        <v>11</v>
      </c>
      <c r="C96" s="60">
        <f t="shared" si="114"/>
        <v>0.40155013598458034</v>
      </c>
      <c r="D96" s="63">
        <v>27</v>
      </c>
      <c r="E96" s="60">
        <f t="shared" si="114"/>
        <v>0.30746503323026264</v>
      </c>
      <c r="F96" s="63">
        <v>43</v>
      </c>
      <c r="G96" s="60">
        <f t="shared" ref="G96" si="118">(G76-G86)/8</f>
        <v>0.22831180091893932</v>
      </c>
      <c r="H96" s="63">
        <v>59</v>
      </c>
      <c r="I96" s="60">
        <f t="shared" ref="I96" si="119">(I76-I86)/8</f>
        <v>0.34751628948417723</v>
      </c>
      <c r="J96" s="63">
        <v>75</v>
      </c>
      <c r="K96" s="60">
        <f t="shared" ref="K96" si="120">(K76-K86)/8</f>
        <v>0.59933748727654024</v>
      </c>
      <c r="L96" s="63"/>
      <c r="M96" s="60"/>
    </row>
    <row r="97" spans="1:13" ht="17" thickBot="1" x14ac:dyDescent="0.25">
      <c r="A97" s="58" t="s">
        <v>90</v>
      </c>
      <c r="B97" s="62">
        <v>12</v>
      </c>
      <c r="C97" s="60">
        <f t="shared" si="114"/>
        <v>0.34172278192348893</v>
      </c>
      <c r="D97" s="63">
        <v>28</v>
      </c>
      <c r="E97" s="60">
        <f t="shared" si="114"/>
        <v>0.71472874124036245</v>
      </c>
      <c r="F97" s="63">
        <v>44</v>
      </c>
      <c r="G97" s="60">
        <f t="shared" ref="G97" si="121">(G77-G87)/8</f>
        <v>0.51575097938659553</v>
      </c>
      <c r="H97" s="63">
        <v>60</v>
      </c>
      <c r="I97" s="60">
        <f t="shared" ref="I97" si="122">(I77-I87)/8</f>
        <v>0.6789672701242937</v>
      </c>
      <c r="J97" s="63">
        <v>76</v>
      </c>
      <c r="K97" s="60">
        <f t="shared" ref="K97" si="123">(K77-K87)/8</f>
        <v>0.50594884302651177</v>
      </c>
      <c r="L97" s="63"/>
      <c r="M97" s="60"/>
    </row>
    <row r="98" spans="1:13" ht="17" thickBot="1" x14ac:dyDescent="0.25">
      <c r="A98" s="58" t="s">
        <v>91</v>
      </c>
      <c r="B98" s="62">
        <v>13</v>
      </c>
      <c r="C98" s="60">
        <f t="shared" si="114"/>
        <v>0.3263171228125854</v>
      </c>
      <c r="D98" s="63">
        <v>29</v>
      </c>
      <c r="E98" s="60">
        <f t="shared" si="114"/>
        <v>0.21117910569597331</v>
      </c>
      <c r="F98" s="63">
        <v>45</v>
      </c>
      <c r="G98" s="60">
        <f t="shared" ref="G98" si="124">(G78-G88)/8</f>
        <v>0.36364080285357403</v>
      </c>
      <c r="H98" s="63">
        <v>61</v>
      </c>
      <c r="I98" s="60">
        <f t="shared" ref="I98" si="125">(I78-I88)/8</f>
        <v>0.49684157665895956</v>
      </c>
      <c r="J98" s="63">
        <v>77</v>
      </c>
      <c r="K98" s="60">
        <f t="shared" ref="K98" si="126">(K78-K88)/8</f>
        <v>0.20034427371243968</v>
      </c>
      <c r="L98" s="63"/>
      <c r="M98" s="60"/>
    </row>
    <row r="99" spans="1:13" ht="17" thickBot="1" x14ac:dyDescent="0.25">
      <c r="A99" s="58" t="s">
        <v>92</v>
      </c>
      <c r="B99" s="62">
        <v>14</v>
      </c>
      <c r="C99" s="60">
        <f t="shared" si="114"/>
        <v>0.32120426074685149</v>
      </c>
      <c r="D99" s="63">
        <v>30</v>
      </c>
      <c r="E99" s="60">
        <f t="shared" si="114"/>
        <v>0.16455329459337387</v>
      </c>
      <c r="F99" s="63">
        <v>46</v>
      </c>
      <c r="G99" s="60">
        <f t="shared" ref="G99" si="127">(G79-G89)/8</f>
        <v>0.16192018128146346</v>
      </c>
      <c r="H99" s="63">
        <v>62</v>
      </c>
      <c r="I99" s="60">
        <f t="shared" ref="I99" si="128">(I79-I89)/8</f>
        <v>8.4349321284665102E-2</v>
      </c>
      <c r="J99" s="63">
        <v>78</v>
      </c>
      <c r="K99" s="60">
        <f t="shared" ref="K99" si="129">(K79-K89)/8</f>
        <v>0.89532502515620704</v>
      </c>
      <c r="L99" s="63"/>
      <c r="M99" s="60"/>
    </row>
    <row r="100" spans="1:13" ht="17" thickBot="1" x14ac:dyDescent="0.25">
      <c r="A100" s="58" t="s">
        <v>93</v>
      </c>
      <c r="B100" s="62">
        <v>15</v>
      </c>
      <c r="C100" s="60">
        <f t="shared" si="114"/>
        <v>0.29288468341185148</v>
      </c>
      <c r="D100" s="63">
        <v>31</v>
      </c>
      <c r="E100" s="60">
        <f t="shared" si="114"/>
        <v>0.19166112462019536</v>
      </c>
      <c r="F100" s="63">
        <v>47</v>
      </c>
      <c r="G100" s="60">
        <f t="shared" ref="G100" si="130">(G80-G90)/8</f>
        <v>0.13923904408839149</v>
      </c>
      <c r="H100" s="63">
        <v>63</v>
      </c>
      <c r="I100" s="60">
        <f t="shared" ref="I100" si="131">(I80-I90)/8</f>
        <v>0.42960501384330563</v>
      </c>
      <c r="J100" s="63">
        <v>79</v>
      </c>
      <c r="K100" s="60">
        <f t="shared" ref="K100" si="132">(K80-K90)/8</f>
        <v>0.48800941338890613</v>
      </c>
      <c r="L100" s="63"/>
      <c r="M100" s="64"/>
    </row>
    <row r="101" spans="1:13" ht="17" thickBot="1" x14ac:dyDescent="0.25">
      <c r="A101" s="65" t="s">
        <v>94</v>
      </c>
      <c r="B101" s="66">
        <v>16</v>
      </c>
      <c r="C101" s="60">
        <f t="shared" si="114"/>
        <v>0.30777017383467475</v>
      </c>
      <c r="D101" s="67">
        <v>32</v>
      </c>
      <c r="E101" s="60">
        <f t="shared" si="114"/>
        <v>0.33096871784730908</v>
      </c>
      <c r="F101" s="67">
        <v>48</v>
      </c>
      <c r="G101" s="60">
        <f t="shared" ref="G101" si="133">(G81-G91)/8</f>
        <v>0.42164348087807291</v>
      </c>
      <c r="H101" s="67">
        <v>64</v>
      </c>
      <c r="I101" s="60">
        <f t="shared" ref="I101" si="134">(I81-I91)/8</f>
        <v>0.33874684874754557</v>
      </c>
      <c r="J101" s="67">
        <v>80</v>
      </c>
      <c r="K101" s="60">
        <f t="shared" ref="K101" si="135">(K81-K91)/8</f>
        <v>0.38842501055316969</v>
      </c>
      <c r="L101" s="67"/>
      <c r="M101" s="6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88"/>
  <sheetViews>
    <sheetView topLeftCell="A67" workbookViewId="0">
      <pane xSplit="1" topLeftCell="B1" activePane="topRight" state="frozen"/>
      <selection pane="topRight" activeCell="Q67" sqref="Q1:Q1048576"/>
    </sheetView>
  </sheetViews>
  <sheetFormatPr baseColWidth="10" defaultRowHeight="16" x14ac:dyDescent="0.2"/>
  <cols>
    <col min="17" max="17" width="10.83203125" style="96"/>
  </cols>
  <sheetData>
    <row r="1" spans="1:17" x14ac:dyDescent="0.2">
      <c r="A1" t="s">
        <v>9</v>
      </c>
      <c r="B1" t="s">
        <v>108</v>
      </c>
      <c r="C1" t="s">
        <v>12</v>
      </c>
      <c r="D1" t="s">
        <v>13</v>
      </c>
      <c r="E1" s="5" t="s">
        <v>85</v>
      </c>
      <c r="F1" s="5" t="s">
        <v>84</v>
      </c>
      <c r="G1" s="5" t="s">
        <v>86</v>
      </c>
      <c r="H1" s="6" t="s">
        <v>107</v>
      </c>
      <c r="K1" s="71" t="s">
        <v>136</v>
      </c>
      <c r="L1" s="71" t="s">
        <v>137</v>
      </c>
      <c r="N1" s="90" t="s">
        <v>135</v>
      </c>
      <c r="O1" s="90" t="s">
        <v>134</v>
      </c>
      <c r="P1" s="90" t="s">
        <v>86</v>
      </c>
      <c r="Q1" s="95" t="s">
        <v>138</v>
      </c>
    </row>
    <row r="2" spans="1:17" x14ac:dyDescent="0.2">
      <c r="A2">
        <v>1</v>
      </c>
      <c r="B2" t="s">
        <v>43</v>
      </c>
      <c r="C2">
        <v>0.47003677578826797</v>
      </c>
      <c r="D2" t="s">
        <v>109</v>
      </c>
      <c r="E2">
        <v>48.346844355838599</v>
      </c>
      <c r="F2">
        <v>44.007409698430827</v>
      </c>
      <c r="G2">
        <f>(E2-F2)/2</f>
        <v>2.1697173287038858</v>
      </c>
      <c r="H2">
        <f>G2/(C2*0.01)</f>
        <v>461.60586585277173</v>
      </c>
      <c r="K2" s="71">
        <f>E2/1000</f>
        <v>4.8346844355838602E-2</v>
      </c>
      <c r="L2" s="71">
        <f>F2/1000</f>
        <v>4.4007409698430824E-2</v>
      </c>
      <c r="N2" s="90">
        <f>((K2*0.000007)*1000)*1000</f>
        <v>0.33842791049087018</v>
      </c>
      <c r="O2" s="90">
        <f>((L2*0.000007)*1000)*1000</f>
        <v>0.30805186788901573</v>
      </c>
      <c r="P2" s="90">
        <f>(N2-O2)/2</f>
        <v>1.5188021300927224E-2</v>
      </c>
      <c r="Q2" s="96">
        <f>P2/(C2*0.01)</f>
        <v>3.2312410609694071</v>
      </c>
    </row>
    <row r="3" spans="1:17" x14ac:dyDescent="0.2">
      <c r="A3">
        <v>2</v>
      </c>
      <c r="B3" t="s">
        <v>43</v>
      </c>
      <c r="C3">
        <v>0.33921143063845183</v>
      </c>
      <c r="D3" t="s">
        <v>109</v>
      </c>
      <c r="E3">
        <v>35.55766209704688</v>
      </c>
      <c r="F3">
        <v>34.022424713445844</v>
      </c>
      <c r="G3">
        <f t="shared" ref="G3:G66" si="0">(E3-F3)/2</f>
        <v>0.76761869180051789</v>
      </c>
      <c r="H3">
        <f t="shared" ref="H3:H66" si="1">G3/(C3*0.01)</f>
        <v>226.29505449027263</v>
      </c>
      <c r="K3" s="71">
        <f t="shared" ref="K3:K66" si="2">E3/1000</f>
        <v>3.5557662097046881E-2</v>
      </c>
      <c r="L3" s="71">
        <f t="shared" ref="L3:L66" si="3">F3/1000</f>
        <v>3.4022424713445847E-2</v>
      </c>
      <c r="N3" s="90">
        <f t="shared" ref="N3:N66" si="4">((K3*0.000007)*1000)*1000</f>
        <v>0.24890363467932816</v>
      </c>
      <c r="O3" s="90">
        <f t="shared" ref="O3:O66" si="5">((L3*0.000007)*1000)*1000</f>
        <v>0.23815697299412092</v>
      </c>
      <c r="P3" s="90">
        <f t="shared" ref="P3:P66" si="6">(N3-O3)/2</f>
        <v>5.3733308426036214E-3</v>
      </c>
      <c r="Q3" s="96">
        <f t="shared" ref="Q3:Q66" si="7">P3/(C3*0.01)</f>
        <v>1.5840653814319072</v>
      </c>
    </row>
    <row r="4" spans="1:17" x14ac:dyDescent="0.2">
      <c r="A4">
        <v>3</v>
      </c>
      <c r="B4" t="s">
        <v>43</v>
      </c>
      <c r="C4">
        <v>0.18113080524909067</v>
      </c>
      <c r="D4" t="s">
        <v>109</v>
      </c>
      <c r="E4">
        <v>28.073882368688007</v>
      </c>
      <c r="F4">
        <v>24.406602905722622</v>
      </c>
      <c r="G4">
        <f t="shared" si="0"/>
        <v>1.8336397314826929</v>
      </c>
      <c r="H4">
        <f t="shared" si="1"/>
        <v>1012.3290342363772</v>
      </c>
      <c r="K4" s="71">
        <f t="shared" si="2"/>
        <v>2.8073882368688009E-2</v>
      </c>
      <c r="L4" s="71">
        <f t="shared" si="3"/>
        <v>2.4406602905722621E-2</v>
      </c>
      <c r="N4" s="90">
        <f t="shared" si="4"/>
        <v>0.19651717658081605</v>
      </c>
      <c r="O4" s="90">
        <f t="shared" si="5"/>
        <v>0.17084622034005834</v>
      </c>
      <c r="P4" s="90">
        <f t="shared" si="6"/>
        <v>1.2835478120378857E-2</v>
      </c>
      <c r="Q4" s="96">
        <f t="shared" si="7"/>
        <v>7.0863032396546446</v>
      </c>
    </row>
    <row r="5" spans="1:17" x14ac:dyDescent="0.2">
      <c r="A5">
        <v>4</v>
      </c>
      <c r="B5" t="s">
        <v>43</v>
      </c>
      <c r="C5">
        <v>0.30650509435099776</v>
      </c>
      <c r="D5" t="s">
        <v>109</v>
      </c>
      <c r="E5">
        <v>40.142794747520284</v>
      </c>
      <c r="F5">
        <v>36.553829357526546</v>
      </c>
      <c r="G5">
        <f t="shared" si="0"/>
        <v>1.7944826949968693</v>
      </c>
      <c r="H5">
        <f t="shared" si="1"/>
        <v>585.46586274415949</v>
      </c>
      <c r="K5" s="71">
        <f t="shared" si="2"/>
        <v>4.0142794747520284E-2</v>
      </c>
      <c r="L5" s="71">
        <f t="shared" si="3"/>
        <v>3.6553829357526546E-2</v>
      </c>
      <c r="N5" s="90">
        <f t="shared" si="4"/>
        <v>0.28099956323264197</v>
      </c>
      <c r="O5" s="90">
        <f t="shared" si="5"/>
        <v>0.25587680550268582</v>
      </c>
      <c r="P5" s="90">
        <f t="shared" si="6"/>
        <v>1.2561378864978073E-2</v>
      </c>
      <c r="Q5" s="96">
        <f t="shared" si="7"/>
        <v>4.0982610392091132</v>
      </c>
    </row>
    <row r="6" spans="1:17" x14ac:dyDescent="0.2">
      <c r="A6">
        <v>5</v>
      </c>
      <c r="B6" t="s">
        <v>43</v>
      </c>
      <c r="C6">
        <v>0.32285826249472482</v>
      </c>
      <c r="D6" t="s">
        <v>109</v>
      </c>
      <c r="E6">
        <v>39.844146260707845</v>
      </c>
      <c r="F6">
        <v>37.239418115298392</v>
      </c>
      <c r="G6">
        <f t="shared" si="0"/>
        <v>1.3023640727047265</v>
      </c>
      <c r="H6">
        <f t="shared" si="1"/>
        <v>403.38570326228086</v>
      </c>
      <c r="K6" s="71">
        <f t="shared" si="2"/>
        <v>3.9844146260707848E-2</v>
      </c>
      <c r="L6" s="71">
        <f t="shared" si="3"/>
        <v>3.7239418115298392E-2</v>
      </c>
      <c r="N6" s="90">
        <f t="shared" si="4"/>
        <v>0.27890902382495497</v>
      </c>
      <c r="O6" s="90">
        <f t="shared" si="5"/>
        <v>0.26067592680708873</v>
      </c>
      <c r="P6" s="90">
        <f t="shared" si="6"/>
        <v>9.11654850893312E-3</v>
      </c>
      <c r="Q6" s="96">
        <f t="shared" si="7"/>
        <v>2.8236999228359765</v>
      </c>
    </row>
    <row r="7" spans="1:17" x14ac:dyDescent="0.2">
      <c r="A7">
        <v>6</v>
      </c>
      <c r="B7" t="s">
        <v>43</v>
      </c>
      <c r="C7">
        <v>0.45368360764454091</v>
      </c>
      <c r="D7" t="s">
        <v>109</v>
      </c>
      <c r="E7">
        <v>46.923872153967537</v>
      </c>
      <c r="F7">
        <v>42.636232182887113</v>
      </c>
      <c r="G7">
        <f t="shared" si="0"/>
        <v>2.1438199855402118</v>
      </c>
      <c r="H7">
        <f t="shared" si="1"/>
        <v>472.53635560487021</v>
      </c>
      <c r="K7" s="71">
        <f t="shared" si="2"/>
        <v>4.6923872153967539E-2</v>
      </c>
      <c r="L7" s="71">
        <f t="shared" si="3"/>
        <v>4.2636232182887111E-2</v>
      </c>
      <c r="N7" s="90">
        <f t="shared" si="4"/>
        <v>0.32846710507777283</v>
      </c>
      <c r="O7" s="90">
        <f t="shared" si="5"/>
        <v>0.2984536252802098</v>
      </c>
      <c r="P7" s="90">
        <f t="shared" si="6"/>
        <v>1.5006739898781513E-2</v>
      </c>
      <c r="Q7" s="96">
        <f t="shared" si="7"/>
        <v>3.3077544892340982</v>
      </c>
    </row>
    <row r="8" spans="1:17" x14ac:dyDescent="0.2">
      <c r="A8">
        <v>7</v>
      </c>
      <c r="B8" t="s">
        <v>43</v>
      </c>
      <c r="C8">
        <v>0.2656221739916802</v>
      </c>
      <c r="D8" t="s">
        <v>109</v>
      </c>
      <c r="E8">
        <v>34.854959775135256</v>
      </c>
      <c r="F8">
        <v>33.635682337266843</v>
      </c>
      <c r="G8">
        <f t="shared" si="0"/>
        <v>0.60963871893420674</v>
      </c>
      <c r="H8">
        <f t="shared" si="1"/>
        <v>229.51348894287031</v>
      </c>
      <c r="K8" s="71">
        <f t="shared" si="2"/>
        <v>3.4854959775135259E-2</v>
      </c>
      <c r="L8" s="71">
        <f t="shared" si="3"/>
        <v>3.363568233726684E-2</v>
      </c>
      <c r="N8" s="90">
        <f t="shared" si="4"/>
        <v>0.24398471842594685</v>
      </c>
      <c r="O8" s="90">
        <f t="shared" si="5"/>
        <v>0.23544977636086786</v>
      </c>
      <c r="P8" s="90">
        <f t="shared" si="6"/>
        <v>4.2674710325394938E-3</v>
      </c>
      <c r="Q8" s="96">
        <f t="shared" si="7"/>
        <v>1.6065944226001099</v>
      </c>
    </row>
    <row r="9" spans="1:17" x14ac:dyDescent="0.2">
      <c r="A9">
        <v>8</v>
      </c>
      <c r="B9" t="s">
        <v>43</v>
      </c>
      <c r="C9">
        <v>0.19203291734490868</v>
      </c>
      <c r="D9" t="s">
        <v>109</v>
      </c>
      <c r="E9">
        <v>40.002254283137958</v>
      </c>
      <c r="F9">
        <v>36.430774965105954</v>
      </c>
      <c r="G9">
        <f t="shared" si="0"/>
        <v>1.7857396590160022</v>
      </c>
      <c r="H9">
        <f t="shared" si="1"/>
        <v>929.91331054386387</v>
      </c>
      <c r="K9" s="71">
        <f t="shared" si="2"/>
        <v>4.0002254283137959E-2</v>
      </c>
      <c r="L9" s="71">
        <f t="shared" si="3"/>
        <v>3.6430774965105953E-2</v>
      </c>
      <c r="N9" s="90">
        <f t="shared" si="4"/>
        <v>0.2800157799819657</v>
      </c>
      <c r="O9" s="90">
        <f t="shared" si="5"/>
        <v>0.25501542475574168</v>
      </c>
      <c r="P9" s="90">
        <f t="shared" si="6"/>
        <v>1.2500177613112007E-2</v>
      </c>
      <c r="Q9" s="96">
        <f t="shared" si="7"/>
        <v>6.5093931738070427</v>
      </c>
    </row>
    <row r="10" spans="1:17" x14ac:dyDescent="0.2">
      <c r="A10">
        <v>9</v>
      </c>
      <c r="B10" t="s">
        <v>43</v>
      </c>
      <c r="C10">
        <v>0.32566868723242515</v>
      </c>
      <c r="D10" t="s">
        <v>110</v>
      </c>
      <c r="E10">
        <v>33.594324123798756</v>
      </c>
      <c r="F10">
        <v>30.984803221427157</v>
      </c>
      <c r="G10">
        <f t="shared" si="0"/>
        <v>1.3047604511857998</v>
      </c>
      <c r="H10">
        <f t="shared" si="1"/>
        <v>400.64043684206297</v>
      </c>
      <c r="K10" s="71">
        <f t="shared" si="2"/>
        <v>3.3594324123798758E-2</v>
      </c>
      <c r="L10" s="71">
        <f t="shared" si="3"/>
        <v>3.0984803221427156E-2</v>
      </c>
      <c r="N10" s="90">
        <f t="shared" si="4"/>
        <v>0.2351602688665913</v>
      </c>
      <c r="O10" s="90">
        <f t="shared" si="5"/>
        <v>0.21689362254999012</v>
      </c>
      <c r="P10" s="90">
        <f t="shared" si="6"/>
        <v>9.1333231583005936E-3</v>
      </c>
      <c r="Q10" s="96">
        <f t="shared" si="7"/>
        <v>2.8044830578944393</v>
      </c>
    </row>
    <row r="11" spans="1:17" x14ac:dyDescent="0.2">
      <c r="A11">
        <v>10</v>
      </c>
      <c r="B11" t="s">
        <v>43</v>
      </c>
      <c r="C11">
        <v>0.24155763613811873</v>
      </c>
      <c r="D11" t="s">
        <v>110</v>
      </c>
      <c r="E11">
        <v>30.528238058224989</v>
      </c>
      <c r="F11">
        <v>29.468395579376082</v>
      </c>
      <c r="G11">
        <f t="shared" si="0"/>
        <v>0.52992123942445346</v>
      </c>
      <c r="H11">
        <f t="shared" si="1"/>
        <v>219.37672842660749</v>
      </c>
      <c r="K11" s="71">
        <f t="shared" si="2"/>
        <v>3.052823805822499E-2</v>
      </c>
      <c r="L11" s="71">
        <f t="shared" si="3"/>
        <v>2.9468395579376083E-2</v>
      </c>
      <c r="N11" s="90">
        <f t="shared" si="4"/>
        <v>0.21369766640757493</v>
      </c>
      <c r="O11" s="90">
        <f t="shared" si="5"/>
        <v>0.20627876905563258</v>
      </c>
      <c r="P11" s="90">
        <f t="shared" si="6"/>
        <v>3.709448675971172E-3</v>
      </c>
      <c r="Q11" s="96">
        <f t="shared" si="7"/>
        <v>1.5356370989862516</v>
      </c>
    </row>
    <row r="12" spans="1:17" x14ac:dyDescent="0.2">
      <c r="A12">
        <v>11</v>
      </c>
      <c r="B12" t="s">
        <v>43</v>
      </c>
      <c r="C12">
        <v>0.2442708958508383</v>
      </c>
      <c r="D12" t="s">
        <v>110</v>
      </c>
      <c r="E12">
        <v>38.845437040700972</v>
      </c>
      <c r="F12">
        <v>35.974842322595244</v>
      </c>
      <c r="G12">
        <f t="shared" si="0"/>
        <v>1.4352973590528642</v>
      </c>
      <c r="H12">
        <f t="shared" si="1"/>
        <v>587.58426952726893</v>
      </c>
      <c r="K12" s="71">
        <f t="shared" si="2"/>
        <v>3.8845437040700974E-2</v>
      </c>
      <c r="L12" s="71">
        <f t="shared" si="3"/>
        <v>3.5974842322595242E-2</v>
      </c>
      <c r="N12" s="90">
        <f t="shared" si="4"/>
        <v>0.27191805928490681</v>
      </c>
      <c r="O12" s="90">
        <f t="shared" si="5"/>
        <v>0.25182389625816665</v>
      </c>
      <c r="P12" s="90">
        <f t="shared" si="6"/>
        <v>1.0047081513370082E-2</v>
      </c>
      <c r="Q12" s="96">
        <f t="shared" si="7"/>
        <v>4.1130898866908963</v>
      </c>
    </row>
    <row r="13" spans="1:17" x14ac:dyDescent="0.2">
      <c r="A13">
        <v>12</v>
      </c>
      <c r="B13" t="s">
        <v>43</v>
      </c>
      <c r="C13">
        <v>0.27954327211619256</v>
      </c>
      <c r="D13" t="s">
        <v>110</v>
      </c>
      <c r="E13">
        <v>29.929117792538161</v>
      </c>
      <c r="F13">
        <v>27.740396173317869</v>
      </c>
      <c r="G13">
        <f t="shared" si="0"/>
        <v>1.094360809610146</v>
      </c>
      <c r="H13">
        <f t="shared" si="1"/>
        <v>391.48171992323012</v>
      </c>
      <c r="K13" s="71">
        <f t="shared" si="2"/>
        <v>2.9929117792538162E-2</v>
      </c>
      <c r="L13" s="71">
        <f t="shared" si="3"/>
        <v>2.7740396173317868E-2</v>
      </c>
      <c r="N13" s="90">
        <f t="shared" si="4"/>
        <v>0.20950382454776714</v>
      </c>
      <c r="O13" s="90">
        <f t="shared" si="5"/>
        <v>0.19418277321322508</v>
      </c>
      <c r="P13" s="90">
        <f t="shared" si="6"/>
        <v>7.6605256672710315E-3</v>
      </c>
      <c r="Q13" s="96">
        <f t="shared" si="7"/>
        <v>2.7403720394626139</v>
      </c>
    </row>
    <row r="14" spans="1:17" x14ac:dyDescent="0.2">
      <c r="A14">
        <v>13</v>
      </c>
      <c r="B14" t="s">
        <v>43</v>
      </c>
      <c r="C14">
        <v>0.2062852598727645</v>
      </c>
      <c r="D14" t="s">
        <v>110</v>
      </c>
      <c r="E14">
        <v>39.021648883550036</v>
      </c>
      <c r="F14">
        <v>36.750678790621379</v>
      </c>
      <c r="G14">
        <f t="shared" si="0"/>
        <v>1.1354850464643285</v>
      </c>
      <c r="H14">
        <f t="shared" si="1"/>
        <v>550.44410209662522</v>
      </c>
      <c r="K14" s="71">
        <f t="shared" si="2"/>
        <v>3.9021648883550038E-2</v>
      </c>
      <c r="L14" s="71">
        <f t="shared" si="3"/>
        <v>3.6750678790621376E-2</v>
      </c>
      <c r="N14" s="90">
        <f t="shared" si="4"/>
        <v>0.27315154218485027</v>
      </c>
      <c r="O14" s="90">
        <f t="shared" si="5"/>
        <v>0.25725475153434962</v>
      </c>
      <c r="P14" s="90">
        <f t="shared" si="6"/>
        <v>7.9483953252503237E-3</v>
      </c>
      <c r="Q14" s="96">
        <f t="shared" si="7"/>
        <v>3.853108714676388</v>
      </c>
    </row>
    <row r="15" spans="1:17" x14ac:dyDescent="0.2">
      <c r="A15">
        <v>14</v>
      </c>
      <c r="B15" t="s">
        <v>43</v>
      </c>
      <c r="C15">
        <v>0.21442503901092319</v>
      </c>
      <c r="D15" t="s">
        <v>110</v>
      </c>
      <c r="E15">
        <v>32.290356486715659</v>
      </c>
      <c r="F15">
        <v>30.702680869417655</v>
      </c>
      <c r="G15">
        <f t="shared" si="0"/>
        <v>0.79383780864900189</v>
      </c>
      <c r="H15">
        <f t="shared" si="1"/>
        <v>370.2169356296875</v>
      </c>
      <c r="K15" s="71">
        <f t="shared" si="2"/>
        <v>3.229035648671566E-2</v>
      </c>
      <c r="L15" s="71">
        <f t="shared" si="3"/>
        <v>3.0702680869417655E-2</v>
      </c>
      <c r="N15" s="90">
        <f t="shared" si="4"/>
        <v>0.22603249540700962</v>
      </c>
      <c r="O15" s="90">
        <f t="shared" si="5"/>
        <v>0.21491876608592358</v>
      </c>
      <c r="P15" s="90">
        <f t="shared" si="6"/>
        <v>5.5568646605430178E-3</v>
      </c>
      <c r="Q15" s="96">
        <f t="shared" si="7"/>
        <v>2.5915185494078146</v>
      </c>
    </row>
    <row r="16" spans="1:17" x14ac:dyDescent="0.2">
      <c r="A16">
        <v>15</v>
      </c>
      <c r="B16" t="s">
        <v>43</v>
      </c>
      <c r="C16">
        <v>0.2903963109670708</v>
      </c>
      <c r="D16" t="s">
        <v>110</v>
      </c>
      <c r="E16">
        <v>30.19343555681176</v>
      </c>
      <c r="F16">
        <v>27.987253231326189</v>
      </c>
      <c r="G16">
        <f t="shared" si="0"/>
        <v>1.1030911627427855</v>
      </c>
      <c r="H16">
        <f t="shared" si="1"/>
        <v>379.85715420051235</v>
      </c>
      <c r="K16" s="71">
        <f t="shared" si="2"/>
        <v>3.0193435556811761E-2</v>
      </c>
      <c r="L16" s="71">
        <f t="shared" si="3"/>
        <v>2.7987253231326191E-2</v>
      </c>
      <c r="N16" s="90">
        <f t="shared" si="4"/>
        <v>0.21135404889768233</v>
      </c>
      <c r="O16" s="90">
        <f t="shared" si="5"/>
        <v>0.19591077261928333</v>
      </c>
      <c r="P16" s="90">
        <f t="shared" si="6"/>
        <v>7.721638139199502E-3</v>
      </c>
      <c r="Q16" s="96">
        <f t="shared" si="7"/>
        <v>2.6590000794035875</v>
      </c>
    </row>
    <row r="17" spans="1:17" x14ac:dyDescent="0.2">
      <c r="A17">
        <v>16</v>
      </c>
      <c r="B17" t="s">
        <v>43</v>
      </c>
      <c r="C17">
        <v>0.33109520665786429</v>
      </c>
      <c r="D17" t="s">
        <v>110</v>
      </c>
      <c r="E17">
        <v>31.708857405313736</v>
      </c>
      <c r="F17">
        <v>29.256803815368954</v>
      </c>
      <c r="G17">
        <f t="shared" si="0"/>
        <v>1.2260267949723911</v>
      </c>
      <c r="H17">
        <f t="shared" si="1"/>
        <v>370.2943353810918</v>
      </c>
      <c r="K17" s="71">
        <f t="shared" si="2"/>
        <v>3.1708857405313734E-2</v>
      </c>
      <c r="L17" s="71">
        <f t="shared" si="3"/>
        <v>2.9256803815368954E-2</v>
      </c>
      <c r="N17" s="90">
        <f t="shared" si="4"/>
        <v>0.22196200183719614</v>
      </c>
      <c r="O17" s="90">
        <f t="shared" si="5"/>
        <v>0.2047976267075827</v>
      </c>
      <c r="P17" s="90">
        <f t="shared" si="6"/>
        <v>8.5821875648067203E-3</v>
      </c>
      <c r="Q17" s="96">
        <f t="shared" si="7"/>
        <v>2.5920603476676374</v>
      </c>
    </row>
    <row r="18" spans="1:17" x14ac:dyDescent="0.2">
      <c r="A18">
        <v>17</v>
      </c>
      <c r="B18" t="s">
        <v>43</v>
      </c>
      <c r="C18">
        <v>0.22473925363236269</v>
      </c>
      <c r="D18" t="s">
        <v>109</v>
      </c>
      <c r="E18">
        <v>30.867124098286745</v>
      </c>
      <c r="F18">
        <v>28.924457027449986</v>
      </c>
      <c r="G18">
        <f t="shared" si="0"/>
        <v>0.97133353541837941</v>
      </c>
      <c r="H18">
        <f t="shared" si="1"/>
        <v>432.20466372435544</v>
      </c>
      <c r="K18" s="71">
        <f t="shared" si="2"/>
        <v>3.0867124098286746E-2</v>
      </c>
      <c r="L18" s="71">
        <f t="shared" si="3"/>
        <v>2.8924457027449987E-2</v>
      </c>
      <c r="N18" s="90">
        <f t="shared" si="4"/>
        <v>0.21606986868800721</v>
      </c>
      <c r="O18" s="90">
        <f t="shared" si="5"/>
        <v>0.2024711991921499</v>
      </c>
      <c r="P18" s="90">
        <f t="shared" si="6"/>
        <v>6.7993347479286537E-3</v>
      </c>
      <c r="Q18" s="96">
        <f t="shared" si="7"/>
        <v>3.0254326460704868</v>
      </c>
    </row>
    <row r="19" spans="1:17" x14ac:dyDescent="0.2">
      <c r="A19">
        <v>18</v>
      </c>
      <c r="B19" t="s">
        <v>43</v>
      </c>
      <c r="C19">
        <v>0.26562217399168025</v>
      </c>
      <c r="D19" t="s">
        <v>109</v>
      </c>
      <c r="E19">
        <v>32.711717693304777</v>
      </c>
      <c r="F19">
        <v>29.434253796049571</v>
      </c>
      <c r="G19">
        <f t="shared" si="0"/>
        <v>1.6387319486276031</v>
      </c>
      <c r="H19">
        <f t="shared" si="1"/>
        <v>616.94094435012448</v>
      </c>
      <c r="K19" s="71">
        <f t="shared" si="2"/>
        <v>3.2711717693304776E-2</v>
      </c>
      <c r="L19" s="71">
        <f t="shared" si="3"/>
        <v>2.9434253796049571E-2</v>
      </c>
      <c r="N19" s="90">
        <f t="shared" si="4"/>
        <v>0.2289820238531334</v>
      </c>
      <c r="O19" s="90">
        <f t="shared" si="5"/>
        <v>0.20603977657234698</v>
      </c>
      <c r="P19" s="90">
        <f t="shared" si="6"/>
        <v>1.147112364039321E-2</v>
      </c>
      <c r="Q19" s="96">
        <f t="shared" si="7"/>
        <v>4.3185866104508674</v>
      </c>
    </row>
    <row r="20" spans="1:17" x14ac:dyDescent="0.2">
      <c r="A20">
        <v>19</v>
      </c>
      <c r="B20" t="s">
        <v>43</v>
      </c>
      <c r="C20">
        <v>0.28470087015936174</v>
      </c>
      <c r="D20" t="s">
        <v>109</v>
      </c>
      <c r="E20">
        <v>36.119823954576184</v>
      </c>
      <c r="F20">
        <v>33.881791122108027</v>
      </c>
      <c r="G20">
        <f t="shared" si="0"/>
        <v>1.1190164162340785</v>
      </c>
      <c r="H20">
        <f t="shared" si="1"/>
        <v>393.04987568450611</v>
      </c>
      <c r="K20" s="71">
        <f t="shared" si="2"/>
        <v>3.6119823954576184E-2</v>
      </c>
      <c r="L20" s="71">
        <f t="shared" si="3"/>
        <v>3.3881791122108026E-2</v>
      </c>
      <c r="N20" s="90">
        <f t="shared" si="4"/>
        <v>0.25283876768203323</v>
      </c>
      <c r="O20" s="90">
        <f t="shared" si="5"/>
        <v>0.2371725378547562</v>
      </c>
      <c r="P20" s="90">
        <f t="shared" si="6"/>
        <v>7.8331149136385142E-3</v>
      </c>
      <c r="Q20" s="96">
        <f t="shared" si="7"/>
        <v>2.7513491297915302</v>
      </c>
    </row>
    <row r="21" spans="1:17" x14ac:dyDescent="0.2">
      <c r="A21">
        <v>20</v>
      </c>
      <c r="B21" t="s">
        <v>43</v>
      </c>
      <c r="C21">
        <v>0.31468167842286127</v>
      </c>
      <c r="D21" t="s">
        <v>109</v>
      </c>
      <c r="E21">
        <v>33.994149430793513</v>
      </c>
      <c r="F21">
        <v>30.629639322421014</v>
      </c>
      <c r="G21">
        <f t="shared" si="0"/>
        <v>1.6822550541862498</v>
      </c>
      <c r="H21">
        <f t="shared" si="1"/>
        <v>534.58945008094111</v>
      </c>
      <c r="K21" s="71">
        <f t="shared" si="2"/>
        <v>3.3994149430793513E-2</v>
      </c>
      <c r="L21" s="71">
        <f t="shared" si="3"/>
        <v>3.0629639322421014E-2</v>
      </c>
      <c r="N21" s="90">
        <f t="shared" si="4"/>
        <v>0.23795904601555462</v>
      </c>
      <c r="O21" s="90">
        <f t="shared" si="5"/>
        <v>0.21440747525694709</v>
      </c>
      <c r="P21" s="90">
        <f t="shared" si="6"/>
        <v>1.1775785379303766E-2</v>
      </c>
      <c r="Q21" s="96">
        <f t="shared" si="7"/>
        <v>3.7421261505665937</v>
      </c>
    </row>
    <row r="22" spans="1:17" x14ac:dyDescent="0.2">
      <c r="A22">
        <v>21</v>
      </c>
      <c r="B22" t="s">
        <v>43</v>
      </c>
      <c r="C22">
        <v>0.2356413657281807</v>
      </c>
      <c r="D22" t="s">
        <v>109</v>
      </c>
      <c r="E22">
        <v>28.530638877930567</v>
      </c>
      <c r="F22">
        <v>26.041468405024741</v>
      </c>
      <c r="G22">
        <f t="shared" si="0"/>
        <v>1.2445852364529131</v>
      </c>
      <c r="H22">
        <f t="shared" si="1"/>
        <v>528.1692510170642</v>
      </c>
      <c r="K22" s="71">
        <f t="shared" si="2"/>
        <v>2.8530638877930566E-2</v>
      </c>
      <c r="L22" s="71">
        <f t="shared" si="3"/>
        <v>2.6041468405024741E-2</v>
      </c>
      <c r="N22" s="90">
        <f t="shared" si="4"/>
        <v>0.19971447214551397</v>
      </c>
      <c r="O22" s="90">
        <f t="shared" si="5"/>
        <v>0.18229027883517321</v>
      </c>
      <c r="P22" s="90">
        <f t="shared" si="6"/>
        <v>8.7120966551703788E-3</v>
      </c>
      <c r="Q22" s="96">
        <f t="shared" si="7"/>
        <v>3.6971847571194441</v>
      </c>
    </row>
    <row r="23" spans="1:17" x14ac:dyDescent="0.2">
      <c r="A23">
        <v>22</v>
      </c>
      <c r="B23" t="s">
        <v>43</v>
      </c>
      <c r="C23">
        <v>0.22201372560840818</v>
      </c>
      <c r="D23" t="s">
        <v>109</v>
      </c>
      <c r="E23">
        <v>27.634693417493239</v>
      </c>
      <c r="F23">
        <v>26.322735587700375</v>
      </c>
      <c r="G23">
        <f t="shared" si="0"/>
        <v>0.65597891489643168</v>
      </c>
      <c r="H23">
        <f t="shared" si="1"/>
        <v>295.46772979858872</v>
      </c>
      <c r="K23" s="71">
        <f t="shared" si="2"/>
        <v>2.763469341749324E-2</v>
      </c>
      <c r="L23" s="71">
        <f t="shared" si="3"/>
        <v>2.6322735587700374E-2</v>
      </c>
      <c r="N23" s="90">
        <f t="shared" si="4"/>
        <v>0.1934428539224527</v>
      </c>
      <c r="O23" s="90">
        <f t="shared" si="5"/>
        <v>0.18425914911390262</v>
      </c>
      <c r="P23" s="90">
        <f t="shared" si="6"/>
        <v>4.5918524042750375E-3</v>
      </c>
      <c r="Q23" s="96">
        <f t="shared" si="7"/>
        <v>2.0682741085901282</v>
      </c>
    </row>
    <row r="24" spans="1:17" x14ac:dyDescent="0.2">
      <c r="A24">
        <v>23</v>
      </c>
      <c r="B24" t="s">
        <v>43</v>
      </c>
      <c r="C24">
        <v>0.27652428608749824</v>
      </c>
      <c r="D24" t="s">
        <v>109</v>
      </c>
      <c r="E24">
        <v>29.07523317741208</v>
      </c>
      <c r="F24">
        <v>26.60400277037601</v>
      </c>
      <c r="G24">
        <f t="shared" si="0"/>
        <v>1.2356152035180354</v>
      </c>
      <c r="H24">
        <f t="shared" si="1"/>
        <v>446.83786042830974</v>
      </c>
      <c r="K24" s="71">
        <f t="shared" si="2"/>
        <v>2.907523317741208E-2</v>
      </c>
      <c r="L24" s="71">
        <f t="shared" si="3"/>
        <v>2.6604002770376011E-2</v>
      </c>
      <c r="N24" s="90">
        <f t="shared" si="4"/>
        <v>0.20352663224188458</v>
      </c>
      <c r="O24" s="90">
        <f t="shared" si="5"/>
        <v>0.18622801939263206</v>
      </c>
      <c r="P24" s="90">
        <f t="shared" si="6"/>
        <v>8.6493064246262602E-3</v>
      </c>
      <c r="Q24" s="96">
        <f t="shared" si="7"/>
        <v>3.1278650229981726</v>
      </c>
    </row>
    <row r="25" spans="1:17" x14ac:dyDescent="0.2">
      <c r="A25">
        <v>24</v>
      </c>
      <c r="B25" t="s">
        <v>43</v>
      </c>
      <c r="C25">
        <v>0.28742639818331622</v>
      </c>
      <c r="D25" t="s">
        <v>109</v>
      </c>
      <c r="E25">
        <v>31.83333979091524</v>
      </c>
      <c r="F25">
        <v>29.94405056464916</v>
      </c>
      <c r="G25">
        <f t="shared" si="0"/>
        <v>0.94464461313303971</v>
      </c>
      <c r="H25">
        <f t="shared" si="1"/>
        <v>328.65617740878469</v>
      </c>
      <c r="K25" s="71">
        <f t="shared" si="2"/>
        <v>3.1833339790915238E-2</v>
      </c>
      <c r="L25" s="71">
        <f t="shared" si="3"/>
        <v>2.9944050564649161E-2</v>
      </c>
      <c r="N25" s="90">
        <f t="shared" si="4"/>
        <v>0.22283337853640664</v>
      </c>
      <c r="O25" s="90">
        <f t="shared" si="5"/>
        <v>0.20960835395254412</v>
      </c>
      <c r="P25" s="90">
        <f t="shared" si="6"/>
        <v>6.6125122919312579E-3</v>
      </c>
      <c r="Q25" s="96">
        <f t="shared" si="7"/>
        <v>2.3005932418614861</v>
      </c>
    </row>
    <row r="26" spans="1:17" x14ac:dyDescent="0.2">
      <c r="A26">
        <v>25</v>
      </c>
      <c r="B26" t="s">
        <v>43</v>
      </c>
      <c r="C26">
        <v>0.33380846637058381</v>
      </c>
      <c r="D26" t="s">
        <v>110</v>
      </c>
      <c r="E26">
        <v>26.281532645562468</v>
      </c>
      <c r="F26">
        <v>24.231499420199679</v>
      </c>
      <c r="G26">
        <f t="shared" si="0"/>
        <v>1.0250166126813944</v>
      </c>
      <c r="H26">
        <f t="shared" si="1"/>
        <v>307.06729036148914</v>
      </c>
      <c r="K26" s="71">
        <f t="shared" si="2"/>
        <v>2.6281532645562468E-2</v>
      </c>
      <c r="L26" s="71">
        <f t="shared" si="3"/>
        <v>2.4231499420199677E-2</v>
      </c>
      <c r="N26" s="90">
        <f t="shared" si="4"/>
        <v>0.18397072851893728</v>
      </c>
      <c r="O26" s="90">
        <f t="shared" si="5"/>
        <v>0.16962049594139775</v>
      </c>
      <c r="P26" s="90">
        <f t="shared" si="6"/>
        <v>7.1751162887697673E-3</v>
      </c>
      <c r="Q26" s="96">
        <f t="shared" si="7"/>
        <v>2.1494710325304256</v>
      </c>
    </row>
    <row r="27" spans="1:17" x14ac:dyDescent="0.2">
      <c r="A27">
        <v>26</v>
      </c>
      <c r="B27" t="s">
        <v>43</v>
      </c>
      <c r="C27">
        <v>0.34737476493418168</v>
      </c>
      <c r="D27" t="s">
        <v>110</v>
      </c>
      <c r="E27">
        <v>52.766172625777273</v>
      </c>
      <c r="F27">
        <v>50.962592273100093</v>
      </c>
      <c r="G27">
        <f t="shared" si="0"/>
        <v>0.90179017633859004</v>
      </c>
      <c r="H27">
        <f t="shared" si="1"/>
        <v>259.60152186341321</v>
      </c>
      <c r="K27" s="71">
        <f t="shared" si="2"/>
        <v>5.276617262577727E-2</v>
      </c>
      <c r="L27" s="71">
        <f t="shared" si="3"/>
        <v>5.0962592273100092E-2</v>
      </c>
      <c r="N27" s="90">
        <f t="shared" si="4"/>
        <v>0.3693632083804409</v>
      </c>
      <c r="O27" s="90">
        <f t="shared" si="5"/>
        <v>0.35673814591170061</v>
      </c>
      <c r="P27" s="90">
        <f t="shared" si="6"/>
        <v>6.3125312343701445E-3</v>
      </c>
      <c r="Q27" s="96">
        <f t="shared" si="7"/>
        <v>1.8172106530438967</v>
      </c>
    </row>
    <row r="28" spans="1:17" x14ac:dyDescent="0.2">
      <c r="A28">
        <v>27</v>
      </c>
      <c r="B28" t="s">
        <v>43</v>
      </c>
      <c r="C28">
        <v>0.28225653182891219</v>
      </c>
      <c r="D28" t="s">
        <v>110</v>
      </c>
      <c r="E28">
        <v>32.360841223855289</v>
      </c>
      <c r="F28">
        <v>31.7253743954521</v>
      </c>
      <c r="G28">
        <f t="shared" si="0"/>
        <v>0.3177334142015944</v>
      </c>
      <c r="H28">
        <f t="shared" si="1"/>
        <v>112.56902086297377</v>
      </c>
      <c r="K28" s="71">
        <f t="shared" si="2"/>
        <v>3.236084122385529E-2</v>
      </c>
      <c r="L28" s="71">
        <f t="shared" si="3"/>
        <v>3.1725374395452102E-2</v>
      </c>
      <c r="N28" s="90">
        <f t="shared" si="4"/>
        <v>0.22652588856698705</v>
      </c>
      <c r="O28" s="90">
        <f t="shared" si="5"/>
        <v>0.2220776207681647</v>
      </c>
      <c r="P28" s="90">
        <f t="shared" si="6"/>
        <v>2.2241338994111737E-3</v>
      </c>
      <c r="Q28" s="96">
        <f t="shared" si="7"/>
        <v>0.78798314604082098</v>
      </c>
    </row>
    <row r="29" spans="1:17" x14ac:dyDescent="0.2">
      <c r="A29">
        <v>28</v>
      </c>
      <c r="B29" t="s">
        <v>43</v>
      </c>
      <c r="C29">
        <v>0.28496979154163171</v>
      </c>
      <c r="D29" t="s">
        <v>110</v>
      </c>
      <c r="E29">
        <v>37.717681246466924</v>
      </c>
      <c r="F29">
        <v>36.010107616596436</v>
      </c>
      <c r="G29">
        <f t="shared" si="0"/>
        <v>0.85378681493524411</v>
      </c>
      <c r="H29">
        <f t="shared" si="1"/>
        <v>299.6060776535021</v>
      </c>
      <c r="K29" s="71">
        <f t="shared" si="2"/>
        <v>3.7717681246466926E-2</v>
      </c>
      <c r="L29" s="71">
        <f t="shared" si="3"/>
        <v>3.6010107616596433E-2</v>
      </c>
      <c r="N29" s="90">
        <f t="shared" si="4"/>
        <v>0.2640237687252685</v>
      </c>
      <c r="O29" s="90">
        <f t="shared" si="5"/>
        <v>0.25207075331617501</v>
      </c>
      <c r="P29" s="90">
        <f t="shared" si="6"/>
        <v>5.9765077045467463E-3</v>
      </c>
      <c r="Q29" s="96">
        <f t="shared" si="7"/>
        <v>2.0972425435745277</v>
      </c>
    </row>
    <row r="30" spans="1:17" x14ac:dyDescent="0.2">
      <c r="A30">
        <v>29</v>
      </c>
      <c r="B30" t="s">
        <v>43</v>
      </c>
      <c r="C30">
        <v>0.25783719441443614</v>
      </c>
      <c r="E30">
        <v>36.995212690785756</v>
      </c>
      <c r="F30">
        <v>35.551658794580987</v>
      </c>
      <c r="G30">
        <f t="shared" si="0"/>
        <v>0.72177694810238435</v>
      </c>
      <c r="H30">
        <f t="shared" si="1"/>
        <v>279.93515432929814</v>
      </c>
      <c r="K30" s="71">
        <f t="shared" si="2"/>
        <v>3.6995212690785755E-2</v>
      </c>
      <c r="L30" s="71">
        <f t="shared" si="3"/>
        <v>3.5551658794580984E-2</v>
      </c>
      <c r="N30" s="90">
        <f t="shared" si="4"/>
        <v>0.25896648883550033</v>
      </c>
      <c r="O30" s="90">
        <f t="shared" si="5"/>
        <v>0.2488616115620669</v>
      </c>
      <c r="P30" s="90">
        <f t="shared" si="6"/>
        <v>5.0524386367167134E-3</v>
      </c>
      <c r="Q30" s="96">
        <f t="shared" si="7"/>
        <v>1.9595460803050959</v>
      </c>
    </row>
    <row r="31" spans="1:17" x14ac:dyDescent="0.2">
      <c r="A31">
        <v>30</v>
      </c>
      <c r="B31" t="s">
        <v>43</v>
      </c>
      <c r="C31">
        <v>0.2062852598727645</v>
      </c>
      <c r="D31" t="s">
        <v>110</v>
      </c>
      <c r="E31">
        <v>27.973166336913515</v>
      </c>
      <c r="F31">
        <v>26.294519119269168</v>
      </c>
      <c r="G31">
        <f t="shared" si="0"/>
        <v>0.83932360882217338</v>
      </c>
      <c r="H31">
        <f t="shared" si="1"/>
        <v>406.875221884425</v>
      </c>
      <c r="K31" s="71">
        <f t="shared" si="2"/>
        <v>2.7973166336913515E-2</v>
      </c>
      <c r="L31" s="71">
        <f t="shared" si="3"/>
        <v>2.629451911926917E-2</v>
      </c>
      <c r="N31" s="90">
        <f t="shared" si="4"/>
        <v>0.1958121643583946</v>
      </c>
      <c r="O31" s="90">
        <f t="shared" si="5"/>
        <v>0.18406163383488419</v>
      </c>
      <c r="P31" s="90">
        <f t="shared" si="6"/>
        <v>5.8752652617552054E-3</v>
      </c>
      <c r="Q31" s="96">
        <f t="shared" si="7"/>
        <v>2.848126553190971</v>
      </c>
    </row>
    <row r="32" spans="1:17" x14ac:dyDescent="0.2">
      <c r="A32">
        <v>31</v>
      </c>
      <c r="B32" t="s">
        <v>43</v>
      </c>
      <c r="C32">
        <v>0.34737476493418168</v>
      </c>
      <c r="D32" t="s">
        <v>110</v>
      </c>
      <c r="E32">
        <v>34.122959652345955</v>
      </c>
      <c r="F32">
        <v>32.219088511468733</v>
      </c>
      <c r="G32">
        <f t="shared" si="0"/>
        <v>0.95193557043861077</v>
      </c>
      <c r="H32">
        <f t="shared" si="1"/>
        <v>274.03705350300197</v>
      </c>
      <c r="K32" s="71">
        <f t="shared" si="2"/>
        <v>3.4122959652345956E-2</v>
      </c>
      <c r="L32" s="71">
        <f t="shared" si="3"/>
        <v>3.2219088511468735E-2</v>
      </c>
      <c r="N32" s="90">
        <f t="shared" si="4"/>
        <v>0.23886071756642169</v>
      </c>
      <c r="O32" s="90">
        <f t="shared" si="5"/>
        <v>0.22553361958028117</v>
      </c>
      <c r="P32" s="90">
        <f t="shared" si="6"/>
        <v>6.6635489930702563E-3</v>
      </c>
      <c r="Q32" s="96">
        <f t="shared" si="7"/>
        <v>1.9182593745210081</v>
      </c>
    </row>
    <row r="33" spans="1:17" x14ac:dyDescent="0.2">
      <c r="A33">
        <v>32</v>
      </c>
      <c r="B33" t="s">
        <v>43</v>
      </c>
      <c r="C33">
        <v>0.22527807786180135</v>
      </c>
      <c r="D33" t="s">
        <v>110</v>
      </c>
      <c r="E33">
        <v>29.929117792538161</v>
      </c>
      <c r="F33">
        <v>27.687498232316091</v>
      </c>
      <c r="G33">
        <f t="shared" si="0"/>
        <v>1.1208097801110348</v>
      </c>
      <c r="H33">
        <f t="shared" si="1"/>
        <v>497.52279083213972</v>
      </c>
      <c r="K33" s="71">
        <f t="shared" si="2"/>
        <v>2.9929117792538162E-2</v>
      </c>
      <c r="L33" s="71">
        <f t="shared" si="3"/>
        <v>2.7687498232316091E-2</v>
      </c>
      <c r="N33" s="90">
        <f t="shared" si="4"/>
        <v>0.20950382454776714</v>
      </c>
      <c r="O33" s="90">
        <f t="shared" si="5"/>
        <v>0.19381248762621262</v>
      </c>
      <c r="P33" s="90">
        <f t="shared" si="6"/>
        <v>7.8456684607772637E-3</v>
      </c>
      <c r="Q33" s="96">
        <f t="shared" si="7"/>
        <v>3.482659535824987</v>
      </c>
    </row>
    <row r="34" spans="1:17" x14ac:dyDescent="0.2">
      <c r="A34">
        <v>33</v>
      </c>
      <c r="B34" t="s">
        <v>43</v>
      </c>
      <c r="C34">
        <v>0.23291583770422619</v>
      </c>
      <c r="D34" t="s">
        <v>109</v>
      </c>
      <c r="E34">
        <v>30.779286308047787</v>
      </c>
      <c r="F34">
        <v>26.779794759548285</v>
      </c>
      <c r="G34">
        <f t="shared" si="0"/>
        <v>1.9997457742497513</v>
      </c>
      <c r="H34">
        <f t="shared" si="1"/>
        <v>858.57011440723784</v>
      </c>
      <c r="K34" s="71">
        <f t="shared" si="2"/>
        <v>3.0779286308047788E-2</v>
      </c>
      <c r="L34" s="71">
        <f t="shared" si="3"/>
        <v>2.6779794759548285E-2</v>
      </c>
      <c r="N34" s="90">
        <f t="shared" si="4"/>
        <v>0.21545500415633451</v>
      </c>
      <c r="O34" s="90">
        <f t="shared" si="5"/>
        <v>0.187458563316838</v>
      </c>
      <c r="P34" s="90">
        <f t="shared" si="6"/>
        <v>1.3998220419748256E-2</v>
      </c>
      <c r="Q34" s="96">
        <f t="shared" si="7"/>
        <v>6.0099908008506633</v>
      </c>
    </row>
    <row r="35" spans="1:17" x14ac:dyDescent="0.2">
      <c r="A35" s="69">
        <v>34</v>
      </c>
      <c r="B35" s="69" t="s">
        <v>43</v>
      </c>
      <c r="C35" s="69"/>
      <c r="K35" s="71">
        <f t="shared" si="2"/>
        <v>0</v>
      </c>
      <c r="L35" s="71">
        <f t="shared" si="3"/>
        <v>0</v>
      </c>
      <c r="N35" s="90">
        <f t="shared" si="4"/>
        <v>0</v>
      </c>
      <c r="O35" s="90">
        <f t="shared" si="5"/>
        <v>0</v>
      </c>
      <c r="P35" s="90">
        <f t="shared" si="6"/>
        <v>0</v>
      </c>
      <c r="Q35" s="96" t="e">
        <f t="shared" si="7"/>
        <v>#DIV/0!</v>
      </c>
    </row>
    <row r="36" spans="1:17" x14ac:dyDescent="0.2">
      <c r="A36" s="5">
        <v>35</v>
      </c>
      <c r="B36" t="s">
        <v>43</v>
      </c>
      <c r="C36">
        <v>0.11844366069813708</v>
      </c>
      <c r="D36" t="s">
        <v>109</v>
      </c>
      <c r="E36">
        <v>18.130644513638412</v>
      </c>
      <c r="F36">
        <v>17.849561709596923</v>
      </c>
      <c r="G36">
        <f t="shared" si="0"/>
        <v>0.1405414020207445</v>
      </c>
      <c r="H36">
        <f t="shared" si="1"/>
        <v>118.65675308611512</v>
      </c>
      <c r="K36" s="71">
        <f t="shared" si="2"/>
        <v>1.8130644513638411E-2</v>
      </c>
      <c r="L36" s="71">
        <f t="shared" si="3"/>
        <v>1.7849561709596923E-2</v>
      </c>
      <c r="N36" s="90">
        <f t="shared" si="4"/>
        <v>0.12691451159546888</v>
      </c>
      <c r="O36" s="90">
        <f t="shared" si="5"/>
        <v>0.12494693196717845</v>
      </c>
      <c r="P36" s="90">
        <f t="shared" si="6"/>
        <v>9.8378981414521532E-4</v>
      </c>
      <c r="Q36" s="96">
        <f t="shared" si="7"/>
        <v>0.83059727160280905</v>
      </c>
    </row>
    <row r="37" spans="1:17" x14ac:dyDescent="0.2">
      <c r="A37">
        <v>36</v>
      </c>
      <c r="B37" t="s">
        <v>43</v>
      </c>
      <c r="C37">
        <v>0.51364522417154002</v>
      </c>
      <c r="D37" t="s">
        <v>109</v>
      </c>
      <c r="E37">
        <v>54.741435485234447</v>
      </c>
      <c r="F37">
        <v>50.195287717294761</v>
      </c>
      <c r="G37">
        <f t="shared" si="0"/>
        <v>2.2730738839698432</v>
      </c>
      <c r="H37">
        <f t="shared" si="1"/>
        <v>442.5377239000112</v>
      </c>
      <c r="K37" s="71">
        <f t="shared" si="2"/>
        <v>5.4741435485234448E-2</v>
      </c>
      <c r="L37" s="71">
        <f t="shared" si="3"/>
        <v>5.0195287717294763E-2</v>
      </c>
      <c r="N37" s="90">
        <f t="shared" si="4"/>
        <v>0.38319004839664111</v>
      </c>
      <c r="O37" s="90">
        <f t="shared" si="5"/>
        <v>0.35136701402106335</v>
      </c>
      <c r="P37" s="90">
        <f t="shared" si="6"/>
        <v>1.5911517187788882E-2</v>
      </c>
      <c r="Q37" s="96">
        <f t="shared" si="7"/>
        <v>3.0977640673000741</v>
      </c>
    </row>
    <row r="38" spans="1:17" x14ac:dyDescent="0.2">
      <c r="A38">
        <v>37</v>
      </c>
      <c r="B38" t="s">
        <v>43</v>
      </c>
      <c r="C38">
        <v>0.20838608548863566</v>
      </c>
      <c r="D38" t="s">
        <v>109</v>
      </c>
      <c r="E38">
        <v>26.773883073151485</v>
      </c>
      <c r="F38">
        <v>25.601988432094064</v>
      </c>
      <c r="G38">
        <f t="shared" si="0"/>
        <v>0.58594732052871024</v>
      </c>
      <c r="H38">
        <f t="shared" si="1"/>
        <v>281.18351527874205</v>
      </c>
      <c r="K38" s="71">
        <f t="shared" si="2"/>
        <v>2.6773883073151483E-2</v>
      </c>
      <c r="L38" s="71">
        <f t="shared" si="3"/>
        <v>2.5601988432094065E-2</v>
      </c>
      <c r="N38" s="90">
        <f t="shared" si="4"/>
        <v>0.18741718151206041</v>
      </c>
      <c r="O38" s="90">
        <f t="shared" si="5"/>
        <v>0.17921391902465847</v>
      </c>
      <c r="P38" s="90">
        <f t="shared" si="6"/>
        <v>4.1016312437009705E-3</v>
      </c>
      <c r="Q38" s="96">
        <f t="shared" si="7"/>
        <v>1.9682846069511937</v>
      </c>
    </row>
    <row r="39" spans="1:17" x14ac:dyDescent="0.2">
      <c r="A39">
        <v>38</v>
      </c>
      <c r="B39" t="s">
        <v>43</v>
      </c>
      <c r="C39">
        <v>0.37191776692590589</v>
      </c>
      <c r="D39" t="s">
        <v>109</v>
      </c>
      <c r="E39">
        <v>38.315768710550053</v>
      </c>
      <c r="F39">
        <v>36.501091760774862</v>
      </c>
      <c r="G39">
        <f t="shared" si="0"/>
        <v>0.90733847488759523</v>
      </c>
      <c r="H39">
        <f t="shared" si="1"/>
        <v>243.96212162361061</v>
      </c>
      <c r="K39" s="71">
        <f t="shared" si="2"/>
        <v>3.8315768710550049E-2</v>
      </c>
      <c r="L39" s="71">
        <f t="shared" si="3"/>
        <v>3.6501091760774859E-2</v>
      </c>
      <c r="N39" s="90">
        <f t="shared" si="4"/>
        <v>0.26821038097385036</v>
      </c>
      <c r="O39" s="90">
        <f t="shared" si="5"/>
        <v>0.25550764232542406</v>
      </c>
      <c r="P39" s="90">
        <f t="shared" si="6"/>
        <v>6.3513693242131519E-3</v>
      </c>
      <c r="Q39" s="96">
        <f t="shared" si="7"/>
        <v>1.7077348513652704</v>
      </c>
    </row>
    <row r="40" spans="1:17" x14ac:dyDescent="0.2">
      <c r="A40">
        <v>39</v>
      </c>
      <c r="B40" t="s">
        <v>43</v>
      </c>
      <c r="C40">
        <v>0.47821335986013147</v>
      </c>
      <c r="D40" t="s">
        <v>109</v>
      </c>
      <c r="E40">
        <v>55.057651530094681</v>
      </c>
      <c r="F40">
        <v>51.548886033921242</v>
      </c>
      <c r="G40">
        <f t="shared" si="0"/>
        <v>1.7543827480867193</v>
      </c>
      <c r="H40">
        <f t="shared" si="1"/>
        <v>366.86192719497501</v>
      </c>
      <c r="K40" s="71">
        <f t="shared" si="2"/>
        <v>5.5057651530094683E-2</v>
      </c>
      <c r="L40" s="71">
        <f t="shared" si="3"/>
        <v>5.1548886033921243E-2</v>
      </c>
      <c r="N40" s="90">
        <f t="shared" si="4"/>
        <v>0.38540356071066278</v>
      </c>
      <c r="O40" s="90">
        <f t="shared" si="5"/>
        <v>0.36084220223744867</v>
      </c>
      <c r="P40" s="90">
        <f t="shared" si="6"/>
        <v>1.2280679236607056E-2</v>
      </c>
      <c r="Q40" s="96">
        <f t="shared" si="7"/>
        <v>2.5680334903648294</v>
      </c>
    </row>
    <row r="41" spans="1:17" x14ac:dyDescent="0.2">
      <c r="A41">
        <v>40</v>
      </c>
      <c r="B41" t="s">
        <v>43</v>
      </c>
      <c r="C41">
        <v>0.2737987580635437</v>
      </c>
      <c r="D41" t="s">
        <v>109</v>
      </c>
      <c r="E41">
        <v>31.727934442628488</v>
      </c>
      <c r="F41">
        <v>29.434253796049571</v>
      </c>
      <c r="G41">
        <f t="shared" si="0"/>
        <v>1.1468403232894584</v>
      </c>
      <c r="H41">
        <f t="shared" si="1"/>
        <v>418.86250010794339</v>
      </c>
      <c r="K41" s="71">
        <f t="shared" si="2"/>
        <v>3.1727934442628489E-2</v>
      </c>
      <c r="L41" s="71">
        <f t="shared" si="3"/>
        <v>2.9434253796049571E-2</v>
      </c>
      <c r="N41" s="90">
        <f t="shared" si="4"/>
        <v>0.22209554109839943</v>
      </c>
      <c r="O41" s="90">
        <f t="shared" si="5"/>
        <v>0.20603977657234698</v>
      </c>
      <c r="P41" s="90">
        <f t="shared" si="6"/>
        <v>8.0278822630262259E-3</v>
      </c>
      <c r="Q41" s="96">
        <f t="shared" si="7"/>
        <v>2.9320375007556096</v>
      </c>
    </row>
    <row r="42" spans="1:17" x14ac:dyDescent="0.2">
      <c r="A42">
        <v>41</v>
      </c>
      <c r="B42" t="s">
        <v>111</v>
      </c>
      <c r="C42">
        <v>0.3745073620613773</v>
      </c>
      <c r="D42" t="s">
        <v>110</v>
      </c>
      <c r="E42">
        <v>38.158210853589594</v>
      </c>
      <c r="F42">
        <v>35.939577028594059</v>
      </c>
      <c r="G42">
        <f t="shared" si="0"/>
        <v>1.1093169124977678</v>
      </c>
      <c r="H42">
        <f t="shared" si="1"/>
        <v>296.206970776709</v>
      </c>
      <c r="K42" s="71">
        <f t="shared" si="2"/>
        <v>3.8158210853589593E-2</v>
      </c>
      <c r="L42" s="71">
        <f t="shared" si="3"/>
        <v>3.5939577028594058E-2</v>
      </c>
      <c r="N42" s="90">
        <f t="shared" si="4"/>
        <v>0.26710747597512713</v>
      </c>
      <c r="O42" s="90">
        <f t="shared" si="5"/>
        <v>0.25157703920015845</v>
      </c>
      <c r="P42" s="90">
        <f t="shared" si="6"/>
        <v>7.7652183874843406E-3</v>
      </c>
      <c r="Q42" s="96">
        <f t="shared" si="7"/>
        <v>2.073448795436954</v>
      </c>
    </row>
    <row r="43" spans="1:17" x14ac:dyDescent="0.2">
      <c r="A43">
        <v>42</v>
      </c>
      <c r="B43" t="s">
        <v>111</v>
      </c>
      <c r="C43">
        <v>0.33652172608330339</v>
      </c>
      <c r="D43" t="s">
        <v>110</v>
      </c>
      <c r="E43">
        <v>32.307977671000572</v>
      </c>
      <c r="F43">
        <v>31.002435868427749</v>
      </c>
      <c r="G43">
        <f t="shared" si="0"/>
        <v>0.65277090128641113</v>
      </c>
      <c r="H43">
        <f t="shared" si="1"/>
        <v>193.97585674002596</v>
      </c>
      <c r="K43" s="71">
        <f t="shared" si="2"/>
        <v>3.2307977671000569E-2</v>
      </c>
      <c r="L43" s="71">
        <f t="shared" si="3"/>
        <v>3.1002435868427748E-2</v>
      </c>
      <c r="N43" s="90">
        <f t="shared" si="4"/>
        <v>0.22615584369700395</v>
      </c>
      <c r="O43" s="90">
        <f t="shared" si="5"/>
        <v>0.21701705107899424</v>
      </c>
      <c r="P43" s="90">
        <f t="shared" si="6"/>
        <v>4.5693963090048528E-3</v>
      </c>
      <c r="Q43" s="96">
        <f t="shared" si="7"/>
        <v>1.3578309971801743</v>
      </c>
    </row>
    <row r="44" spans="1:17" x14ac:dyDescent="0.2">
      <c r="A44">
        <v>43</v>
      </c>
      <c r="B44" t="s">
        <v>111</v>
      </c>
      <c r="C44">
        <v>0.27140349297803396</v>
      </c>
      <c r="D44" t="s">
        <v>110</v>
      </c>
      <c r="E44">
        <v>32.167008196721312</v>
      </c>
      <c r="F44">
        <v>31.249292926436066</v>
      </c>
      <c r="G44">
        <f t="shared" si="0"/>
        <v>0.45885763514262301</v>
      </c>
      <c r="H44">
        <f t="shared" si="1"/>
        <v>169.06843390544006</v>
      </c>
      <c r="K44" s="71">
        <f t="shared" si="2"/>
        <v>3.216700819672131E-2</v>
      </c>
      <c r="L44" s="71">
        <f t="shared" si="3"/>
        <v>3.1249292926436065E-2</v>
      </c>
      <c r="N44" s="90">
        <f t="shared" si="4"/>
        <v>0.22516905737704915</v>
      </c>
      <c r="O44" s="90">
        <f t="shared" si="5"/>
        <v>0.21874505048505244</v>
      </c>
      <c r="P44" s="90">
        <f t="shared" si="6"/>
        <v>3.2120034459983543E-3</v>
      </c>
      <c r="Q44" s="96">
        <f t="shared" si="7"/>
        <v>1.1834790373380779</v>
      </c>
    </row>
    <row r="45" spans="1:17" x14ac:dyDescent="0.2">
      <c r="A45">
        <v>44</v>
      </c>
      <c r="B45" t="s">
        <v>111</v>
      </c>
      <c r="C45">
        <v>0.36094106349777949</v>
      </c>
      <c r="D45" t="s">
        <v>110</v>
      </c>
      <c r="E45">
        <v>33.20665806953081</v>
      </c>
      <c r="F45">
        <v>32.748067921486552</v>
      </c>
      <c r="G45">
        <f t="shared" si="0"/>
        <v>0.22929507402212934</v>
      </c>
      <c r="H45">
        <f t="shared" si="1"/>
        <v>63.52701236043761</v>
      </c>
      <c r="K45" s="71">
        <f t="shared" si="2"/>
        <v>3.3206658069530812E-2</v>
      </c>
      <c r="L45" s="71">
        <f t="shared" si="3"/>
        <v>3.2748067921486552E-2</v>
      </c>
      <c r="N45" s="90">
        <f t="shared" si="4"/>
        <v>0.2324466064867157</v>
      </c>
      <c r="O45" s="90">
        <f t="shared" si="5"/>
        <v>0.22923647545040587</v>
      </c>
      <c r="P45" s="90">
        <f t="shared" si="6"/>
        <v>1.6050655181549106E-3</v>
      </c>
      <c r="Q45" s="96">
        <f t="shared" si="7"/>
        <v>0.44468908652306471</v>
      </c>
    </row>
    <row r="46" spans="1:17" x14ac:dyDescent="0.2">
      <c r="A46">
        <v>45</v>
      </c>
      <c r="B46" t="s">
        <v>111</v>
      </c>
      <c r="C46">
        <v>0.28496979154163171</v>
      </c>
      <c r="D46" t="s">
        <v>110</v>
      </c>
      <c r="E46">
        <v>31.567887931034484</v>
      </c>
      <c r="F46">
        <v>30.579252340413493</v>
      </c>
      <c r="G46">
        <f t="shared" si="0"/>
        <v>0.49431779531049536</v>
      </c>
      <c r="H46">
        <f t="shared" si="1"/>
        <v>173.46322662354183</v>
      </c>
      <c r="K46" s="71">
        <f t="shared" si="2"/>
        <v>3.1567887931034481E-2</v>
      </c>
      <c r="L46" s="71">
        <f t="shared" si="3"/>
        <v>3.0579252340413494E-2</v>
      </c>
      <c r="N46" s="90">
        <f t="shared" si="4"/>
        <v>0.22097521551724139</v>
      </c>
      <c r="O46" s="90">
        <f t="shared" si="5"/>
        <v>0.21405476638289447</v>
      </c>
      <c r="P46" s="90">
        <f t="shared" si="6"/>
        <v>3.4602245671734588E-3</v>
      </c>
      <c r="Q46" s="96">
        <f t="shared" si="7"/>
        <v>1.2142425863647899</v>
      </c>
    </row>
    <row r="47" spans="1:17" x14ac:dyDescent="0.2">
      <c r="A47">
        <v>46</v>
      </c>
      <c r="B47" t="s">
        <v>111</v>
      </c>
      <c r="C47">
        <v>0.20085874044732535</v>
      </c>
      <c r="D47" t="s">
        <v>110</v>
      </c>
      <c r="E47">
        <v>29.083300946862636</v>
      </c>
      <c r="F47">
        <v>28.780722346352917</v>
      </c>
      <c r="G47">
        <f t="shared" si="0"/>
        <v>0.15128930025485943</v>
      </c>
      <c r="H47">
        <f t="shared" si="1"/>
        <v>75.321243137305558</v>
      </c>
      <c r="K47" s="71">
        <f t="shared" si="2"/>
        <v>2.9083300946862636E-2</v>
      </c>
      <c r="L47" s="71">
        <f t="shared" si="3"/>
        <v>2.8780722346352917E-2</v>
      </c>
      <c r="N47" s="90">
        <f t="shared" si="4"/>
        <v>0.20358310662803844</v>
      </c>
      <c r="O47" s="90">
        <f t="shared" si="5"/>
        <v>0.20146505642447041</v>
      </c>
      <c r="P47" s="90">
        <f t="shared" si="6"/>
        <v>1.0590251017840169E-3</v>
      </c>
      <c r="Q47" s="96">
        <f t="shared" si="7"/>
        <v>0.52724870196113938</v>
      </c>
    </row>
    <row r="48" spans="1:17" x14ac:dyDescent="0.2">
      <c r="A48">
        <v>47</v>
      </c>
      <c r="B48" t="s">
        <v>111</v>
      </c>
      <c r="C48">
        <v>0.22799133757452092</v>
      </c>
      <c r="D48" t="s">
        <v>110</v>
      </c>
      <c r="E48">
        <v>31.479782009609952</v>
      </c>
      <c r="F48">
        <v>29.821048519387958</v>
      </c>
      <c r="G48">
        <f t="shared" si="0"/>
        <v>0.82936674511099717</v>
      </c>
      <c r="H48">
        <f t="shared" si="1"/>
        <v>363.77116513907526</v>
      </c>
      <c r="K48" s="71">
        <f t="shared" si="2"/>
        <v>3.147978200960995E-2</v>
      </c>
      <c r="L48" s="71">
        <f t="shared" si="3"/>
        <v>2.9821048519387959E-2</v>
      </c>
      <c r="N48" s="90">
        <f t="shared" si="4"/>
        <v>0.22035847406726966</v>
      </c>
      <c r="O48" s="90">
        <f t="shared" si="5"/>
        <v>0.20874733963571573</v>
      </c>
      <c r="P48" s="90">
        <f t="shared" si="6"/>
        <v>5.8055672157769633E-3</v>
      </c>
      <c r="Q48" s="96">
        <f t="shared" si="7"/>
        <v>2.5463981559735194</v>
      </c>
    </row>
    <row r="49" spans="1:17" x14ac:dyDescent="0.2">
      <c r="A49">
        <v>48</v>
      </c>
      <c r="B49" t="s">
        <v>111</v>
      </c>
      <c r="C49">
        <v>0.18729244188372754</v>
      </c>
      <c r="D49" t="s">
        <v>110</v>
      </c>
      <c r="E49">
        <v>25.911487775579428</v>
      </c>
      <c r="F49">
        <v>25.130764417229972</v>
      </c>
      <c r="G49">
        <f t="shared" si="0"/>
        <v>0.39036167917472753</v>
      </c>
      <c r="H49">
        <f t="shared" si="1"/>
        <v>208.42361562943731</v>
      </c>
      <c r="K49" s="71">
        <f t="shared" si="2"/>
        <v>2.5911487775579427E-2</v>
      </c>
      <c r="L49" s="71">
        <f t="shared" si="3"/>
        <v>2.5130764417229973E-2</v>
      </c>
      <c r="N49" s="90">
        <f t="shared" si="4"/>
        <v>0.18138041442905598</v>
      </c>
      <c r="O49" s="90">
        <f t="shared" si="5"/>
        <v>0.17591535092060981</v>
      </c>
      <c r="P49" s="90">
        <f t="shared" si="6"/>
        <v>2.7325317542230831E-3</v>
      </c>
      <c r="Q49" s="96">
        <f t="shared" si="7"/>
        <v>1.458965309406056</v>
      </c>
    </row>
    <row r="50" spans="1:17" x14ac:dyDescent="0.2">
      <c r="A50">
        <v>49</v>
      </c>
      <c r="B50" t="s">
        <v>111</v>
      </c>
      <c r="C50">
        <v>0.26017111794377124</v>
      </c>
      <c r="D50" t="s">
        <v>109</v>
      </c>
      <c r="E50">
        <v>36.330634651149687</v>
      </c>
      <c r="F50">
        <v>33.618103138349618</v>
      </c>
      <c r="G50">
        <f t="shared" si="0"/>
        <v>1.3562657564000347</v>
      </c>
      <c r="H50">
        <f t="shared" si="1"/>
        <v>521.29758565020802</v>
      </c>
      <c r="K50" s="71">
        <f t="shared" si="2"/>
        <v>3.633063465114969E-2</v>
      </c>
      <c r="L50" s="71">
        <f t="shared" si="3"/>
        <v>3.361810313834962E-2</v>
      </c>
      <c r="N50" s="90">
        <f t="shared" si="4"/>
        <v>0.2543144425580478</v>
      </c>
      <c r="O50" s="90">
        <f t="shared" si="5"/>
        <v>0.23532672196844731</v>
      </c>
      <c r="P50" s="90">
        <f t="shared" si="6"/>
        <v>9.4938602948002465E-3</v>
      </c>
      <c r="Q50" s="96">
        <f t="shared" si="7"/>
        <v>3.6490830995514574</v>
      </c>
    </row>
    <row r="51" spans="1:17" x14ac:dyDescent="0.2">
      <c r="A51">
        <v>50</v>
      </c>
      <c r="B51" t="s">
        <v>111</v>
      </c>
      <c r="C51">
        <v>0.24109242177608972</v>
      </c>
      <c r="D51" t="s">
        <v>109</v>
      </c>
      <c r="E51">
        <v>26.545504818530208</v>
      </c>
      <c r="F51">
        <v>25.215246055915074</v>
      </c>
      <c r="G51">
        <f t="shared" si="0"/>
        <v>0.66512938130756716</v>
      </c>
      <c r="H51">
        <f t="shared" si="1"/>
        <v>275.88149656785731</v>
      </c>
      <c r="K51" s="71">
        <f t="shared" si="2"/>
        <v>2.654550481853021E-2</v>
      </c>
      <c r="L51" s="71">
        <f t="shared" si="3"/>
        <v>2.5215246055915075E-2</v>
      </c>
      <c r="N51" s="90">
        <f t="shared" si="4"/>
        <v>0.18581853372971147</v>
      </c>
      <c r="O51" s="90">
        <f t="shared" si="5"/>
        <v>0.1765067223914055</v>
      </c>
      <c r="P51" s="90">
        <f t="shared" si="6"/>
        <v>4.6559056691529849E-3</v>
      </c>
      <c r="Q51" s="96">
        <f t="shared" si="7"/>
        <v>1.9311704759750075</v>
      </c>
    </row>
    <row r="52" spans="1:17" x14ac:dyDescent="0.2">
      <c r="A52">
        <v>51</v>
      </c>
      <c r="B52" t="s">
        <v>111</v>
      </c>
      <c r="C52">
        <v>0.25744558991981675</v>
      </c>
      <c r="D52" t="s">
        <v>109</v>
      </c>
      <c r="E52">
        <v>33.625230711789904</v>
      </c>
      <c r="F52">
        <v>32.651247197902123</v>
      </c>
      <c r="G52">
        <f t="shared" si="0"/>
        <v>0.48699175694389041</v>
      </c>
      <c r="H52">
        <f t="shared" si="1"/>
        <v>189.16298278621414</v>
      </c>
      <c r="K52" s="71">
        <f t="shared" si="2"/>
        <v>3.3625230711789904E-2</v>
      </c>
      <c r="L52" s="71">
        <f t="shared" si="3"/>
        <v>3.265124719790212E-2</v>
      </c>
      <c r="N52" s="90">
        <f t="shared" si="4"/>
        <v>0.23537661498252932</v>
      </c>
      <c r="O52" s="90">
        <f t="shared" si="5"/>
        <v>0.22855873038531482</v>
      </c>
      <c r="P52" s="90">
        <f t="shared" si="6"/>
        <v>3.4089422986072482E-3</v>
      </c>
      <c r="Q52" s="96">
        <f t="shared" si="7"/>
        <v>1.324140879503505</v>
      </c>
    </row>
    <row r="53" spans="1:17" x14ac:dyDescent="0.2">
      <c r="A53">
        <v>52</v>
      </c>
      <c r="B53" t="s">
        <v>111</v>
      </c>
      <c r="C53">
        <v>0.2819753421354072</v>
      </c>
      <c r="D53" t="s">
        <v>109</v>
      </c>
      <c r="E53">
        <v>33.30901466692967</v>
      </c>
      <c r="F53">
        <v>30.471426532165971</v>
      </c>
      <c r="G53">
        <f t="shared" si="0"/>
        <v>1.4187940673818495</v>
      </c>
      <c r="H53">
        <f t="shared" si="1"/>
        <v>503.16245975172228</v>
      </c>
      <c r="K53" s="71">
        <f t="shared" si="2"/>
        <v>3.3309014666929669E-2</v>
      </c>
      <c r="L53" s="71">
        <f t="shared" si="3"/>
        <v>3.047142653216597E-2</v>
      </c>
      <c r="N53" s="90">
        <f t="shared" si="4"/>
        <v>0.2331631026685077</v>
      </c>
      <c r="O53" s="90">
        <f t="shared" si="5"/>
        <v>0.21329998572516179</v>
      </c>
      <c r="P53" s="90">
        <f t="shared" si="6"/>
        <v>9.9315584716729577E-3</v>
      </c>
      <c r="Q53" s="96">
        <f t="shared" si="7"/>
        <v>3.5221372182620598</v>
      </c>
    </row>
    <row r="54" spans="1:17" x14ac:dyDescent="0.2">
      <c r="A54">
        <v>53</v>
      </c>
      <c r="B54" t="s">
        <v>111</v>
      </c>
      <c r="C54">
        <v>0.22201372560840826</v>
      </c>
      <c r="D54" t="s">
        <v>109</v>
      </c>
      <c r="E54">
        <v>27.459017837015328</v>
      </c>
      <c r="F54">
        <v>25.988730808273065</v>
      </c>
      <c r="G54">
        <f t="shared" si="0"/>
        <v>0.73514351437113135</v>
      </c>
      <c r="H54">
        <f t="shared" si="1"/>
        <v>331.12525469159073</v>
      </c>
      <c r="K54" s="71">
        <f t="shared" si="2"/>
        <v>2.7459017837015327E-2</v>
      </c>
      <c r="L54" s="71">
        <f t="shared" si="3"/>
        <v>2.5988730808273065E-2</v>
      </c>
      <c r="N54" s="90">
        <f t="shared" si="4"/>
        <v>0.1922131248591073</v>
      </c>
      <c r="O54" s="90">
        <f t="shared" si="5"/>
        <v>0.18192111565791144</v>
      </c>
      <c r="P54" s="90">
        <f t="shared" si="6"/>
        <v>5.1460046005979282E-3</v>
      </c>
      <c r="Q54" s="96">
        <f t="shared" si="7"/>
        <v>2.3178767828411391</v>
      </c>
    </row>
    <row r="55" spans="1:17" x14ac:dyDescent="0.2">
      <c r="A55">
        <v>54</v>
      </c>
      <c r="B55" t="s">
        <v>111</v>
      </c>
      <c r="C55">
        <v>0.37464329494986043</v>
      </c>
      <c r="D55" t="s">
        <v>109</v>
      </c>
      <c r="E55">
        <v>43.181982289788095</v>
      </c>
      <c r="F55">
        <v>42.671390580721564</v>
      </c>
      <c r="G55">
        <f t="shared" si="0"/>
        <v>0.25529585453326575</v>
      </c>
      <c r="H55">
        <f t="shared" si="1"/>
        <v>68.143713760427161</v>
      </c>
      <c r="K55" s="71">
        <f t="shared" si="2"/>
        <v>4.3181982289788097E-2</v>
      </c>
      <c r="L55" s="71">
        <f t="shared" si="3"/>
        <v>4.2671390580721565E-2</v>
      </c>
      <c r="N55" s="90">
        <f t="shared" si="4"/>
        <v>0.30227387602851669</v>
      </c>
      <c r="O55" s="90">
        <f t="shared" si="5"/>
        <v>0.29869973406505096</v>
      </c>
      <c r="P55" s="90">
        <f t="shared" si="6"/>
        <v>1.7870709817328634E-3</v>
      </c>
      <c r="Q55" s="96">
        <f t="shared" si="7"/>
        <v>0.47700599632299095</v>
      </c>
    </row>
    <row r="56" spans="1:17" x14ac:dyDescent="0.2">
      <c r="A56">
        <v>55</v>
      </c>
      <c r="B56" t="s">
        <v>111</v>
      </c>
      <c r="C56">
        <v>0.21383714153654465</v>
      </c>
      <c r="D56" t="s">
        <v>109</v>
      </c>
      <c r="E56">
        <v>39.088741264652839</v>
      </c>
      <c r="F56">
        <v>38.610595630842113</v>
      </c>
      <c r="G56">
        <f t="shared" si="0"/>
        <v>0.23907281690536308</v>
      </c>
      <c r="H56">
        <f t="shared" si="1"/>
        <v>111.80135274325376</v>
      </c>
      <c r="K56" s="71">
        <f t="shared" si="2"/>
        <v>3.9088741264652838E-2</v>
      </c>
      <c r="L56" s="71">
        <f t="shared" si="3"/>
        <v>3.8610595630842112E-2</v>
      </c>
      <c r="N56" s="90">
        <f t="shared" si="4"/>
        <v>0.27362118885256986</v>
      </c>
      <c r="O56" s="90">
        <f t="shared" si="5"/>
        <v>0.27027416941589483</v>
      </c>
      <c r="P56" s="90">
        <f t="shared" si="6"/>
        <v>1.673509718337518E-3</v>
      </c>
      <c r="Q56" s="96">
        <f t="shared" si="7"/>
        <v>0.78260946920276531</v>
      </c>
    </row>
    <row r="57" spans="1:17" x14ac:dyDescent="0.2">
      <c r="A57">
        <v>56</v>
      </c>
      <c r="B57" t="s">
        <v>111</v>
      </c>
      <c r="C57">
        <v>0.27924981411145272</v>
      </c>
      <c r="D57" t="s">
        <v>109</v>
      </c>
      <c r="E57">
        <v>36.699553370153289</v>
      </c>
      <c r="F57">
        <v>35.797923804085777</v>
      </c>
      <c r="G57">
        <f t="shared" si="0"/>
        <v>0.45081478303375633</v>
      </c>
      <c r="H57">
        <f t="shared" si="1"/>
        <v>161.43780953559721</v>
      </c>
      <c r="K57" s="71">
        <f t="shared" si="2"/>
        <v>3.6699553370153286E-2</v>
      </c>
      <c r="L57" s="71">
        <f t="shared" si="3"/>
        <v>3.5797923804085779E-2</v>
      </c>
      <c r="N57" s="90">
        <f t="shared" si="4"/>
        <v>0.25689687359107299</v>
      </c>
      <c r="O57" s="90">
        <f t="shared" si="5"/>
        <v>0.25058546662860043</v>
      </c>
      <c r="P57" s="90">
        <f t="shared" si="6"/>
        <v>3.1557034812362827E-3</v>
      </c>
      <c r="Q57" s="96">
        <f t="shared" si="7"/>
        <v>1.1300646667491765</v>
      </c>
    </row>
    <row r="58" spans="1:17" x14ac:dyDescent="0.2">
      <c r="A58" s="69">
        <v>57</v>
      </c>
      <c r="B58" s="69" t="s">
        <v>111</v>
      </c>
      <c r="C58" s="69"/>
      <c r="K58" s="71">
        <f t="shared" si="2"/>
        <v>0</v>
      </c>
      <c r="L58" s="71">
        <f t="shared" si="3"/>
        <v>0</v>
      </c>
      <c r="N58" s="90">
        <f t="shared" si="4"/>
        <v>0</v>
      </c>
      <c r="O58" s="90">
        <f t="shared" si="5"/>
        <v>0</v>
      </c>
      <c r="P58" s="90">
        <f t="shared" si="6"/>
        <v>0</v>
      </c>
      <c r="Q58" s="96" t="e">
        <f t="shared" si="7"/>
        <v>#DIV/0!</v>
      </c>
    </row>
    <row r="59" spans="1:17" x14ac:dyDescent="0.2">
      <c r="A59">
        <v>58</v>
      </c>
      <c r="B59" t="s">
        <v>111</v>
      </c>
      <c r="C59">
        <v>0.28496979154163171</v>
      </c>
      <c r="D59" t="s">
        <v>110</v>
      </c>
      <c r="E59">
        <v>34.228686758055403</v>
      </c>
      <c r="F59">
        <v>32.589374098481208</v>
      </c>
      <c r="G59">
        <f t="shared" si="0"/>
        <v>0.81965632978709735</v>
      </c>
      <c r="H59">
        <f t="shared" si="1"/>
        <v>287.62919934527599</v>
      </c>
      <c r="K59" s="71">
        <f t="shared" si="2"/>
        <v>3.4228686758055404E-2</v>
      </c>
      <c r="L59" s="71">
        <f t="shared" si="3"/>
        <v>3.2589374098481207E-2</v>
      </c>
      <c r="N59" s="90">
        <f t="shared" si="4"/>
        <v>0.23960080730638783</v>
      </c>
      <c r="O59" s="90">
        <f t="shared" si="5"/>
        <v>0.22812561868936843</v>
      </c>
      <c r="P59" s="90">
        <f t="shared" si="6"/>
        <v>5.7375943085097025E-3</v>
      </c>
      <c r="Q59" s="96">
        <f t="shared" si="7"/>
        <v>2.0134043954169396</v>
      </c>
    </row>
    <row r="60" spans="1:17" x14ac:dyDescent="0.2">
      <c r="A60">
        <v>59</v>
      </c>
      <c r="B60" t="s">
        <v>111</v>
      </c>
      <c r="C60">
        <v>0.31210238866882734</v>
      </c>
      <c r="D60" t="s">
        <v>110</v>
      </c>
      <c r="E60">
        <v>32.290356486715659</v>
      </c>
      <c r="F60">
        <v>31.372721455440221</v>
      </c>
      <c r="G60">
        <f t="shared" si="0"/>
        <v>0.458817515637719</v>
      </c>
      <c r="H60">
        <f t="shared" si="1"/>
        <v>147.0086523831676</v>
      </c>
      <c r="K60" s="71">
        <f t="shared" si="2"/>
        <v>3.229035648671566E-2</v>
      </c>
      <c r="L60" s="71">
        <f t="shared" si="3"/>
        <v>3.137272145544022E-2</v>
      </c>
      <c r="N60" s="90">
        <f t="shared" si="4"/>
        <v>0.22603249540700962</v>
      </c>
      <c r="O60" s="90">
        <f t="shared" si="5"/>
        <v>0.21960905018808152</v>
      </c>
      <c r="P60" s="90">
        <f t="shared" si="6"/>
        <v>3.2117226094640489E-3</v>
      </c>
      <c r="Q60" s="96">
        <f t="shared" si="7"/>
        <v>1.0290605666821782</v>
      </c>
    </row>
    <row r="61" spans="1:17" x14ac:dyDescent="0.2">
      <c r="A61">
        <v>60</v>
      </c>
      <c r="B61" t="s">
        <v>111</v>
      </c>
      <c r="C61">
        <v>0.39621343976313372</v>
      </c>
      <c r="D61" t="s">
        <v>110</v>
      </c>
      <c r="E61">
        <v>36.078911107970612</v>
      </c>
      <c r="F61">
        <v>34.564230562547728</v>
      </c>
      <c r="G61">
        <f t="shared" si="0"/>
        <v>0.757340272711442</v>
      </c>
      <c r="H61">
        <f t="shared" si="1"/>
        <v>191.14451876347223</v>
      </c>
      <c r="K61" s="71">
        <f t="shared" si="2"/>
        <v>3.607891110797061E-2</v>
      </c>
      <c r="L61" s="71">
        <f t="shared" si="3"/>
        <v>3.4564230562547725E-2</v>
      </c>
      <c r="N61" s="90">
        <f t="shared" si="4"/>
        <v>0.25255237775579426</v>
      </c>
      <c r="O61" s="90">
        <f t="shared" si="5"/>
        <v>0.24194961393783407</v>
      </c>
      <c r="P61" s="90">
        <f t="shared" si="6"/>
        <v>5.3013819089800934E-3</v>
      </c>
      <c r="Q61" s="96">
        <f t="shared" si="7"/>
        <v>1.3380116313443056</v>
      </c>
    </row>
    <row r="62" spans="1:17" x14ac:dyDescent="0.2">
      <c r="A62">
        <v>61</v>
      </c>
      <c r="B62" t="s">
        <v>111</v>
      </c>
      <c r="C62">
        <v>0.40163995918857287</v>
      </c>
      <c r="D62" t="s">
        <v>110</v>
      </c>
      <c r="E62">
        <v>33.330006359525157</v>
      </c>
      <c r="F62">
        <v>31.407986749441413</v>
      </c>
      <c r="G62">
        <f t="shared" si="0"/>
        <v>0.96100980504187206</v>
      </c>
      <c r="H62">
        <f t="shared" si="1"/>
        <v>239.27146267602095</v>
      </c>
      <c r="K62" s="71">
        <f t="shared" si="2"/>
        <v>3.3330006359525155E-2</v>
      </c>
      <c r="L62" s="71">
        <f t="shared" si="3"/>
        <v>3.1407986749441411E-2</v>
      </c>
      <c r="N62" s="90">
        <f t="shared" si="4"/>
        <v>0.23331004451667609</v>
      </c>
      <c r="O62" s="90">
        <f t="shared" si="5"/>
        <v>0.21985590724608986</v>
      </c>
      <c r="P62" s="90">
        <f t="shared" si="6"/>
        <v>6.7270686352931125E-3</v>
      </c>
      <c r="Q62" s="96">
        <f t="shared" si="7"/>
        <v>1.6749002387321488</v>
      </c>
    </row>
    <row r="63" spans="1:17" x14ac:dyDescent="0.2">
      <c r="A63">
        <v>62</v>
      </c>
      <c r="B63" t="s">
        <v>111</v>
      </c>
      <c r="C63">
        <v>0.320242167806986</v>
      </c>
      <c r="D63" t="s">
        <v>110</v>
      </c>
      <c r="E63">
        <v>32.642780172413794</v>
      </c>
      <c r="F63">
        <v>30.667415575416467</v>
      </c>
      <c r="G63">
        <f t="shared" si="0"/>
        <v>0.98768229849866351</v>
      </c>
      <c r="H63">
        <f t="shared" si="1"/>
        <v>308.41731595258</v>
      </c>
      <c r="K63" s="71">
        <f t="shared" si="2"/>
        <v>3.2642780172413795E-2</v>
      </c>
      <c r="L63" s="71">
        <f t="shared" si="3"/>
        <v>3.0667415575416468E-2</v>
      </c>
      <c r="N63" s="90">
        <f t="shared" si="4"/>
        <v>0.22849946120689654</v>
      </c>
      <c r="O63" s="90">
        <f t="shared" si="5"/>
        <v>0.21467190902791528</v>
      </c>
      <c r="P63" s="90">
        <f t="shared" si="6"/>
        <v>6.9137760894906336E-3</v>
      </c>
      <c r="Q63" s="96">
        <f t="shared" si="7"/>
        <v>2.1589212116680567</v>
      </c>
    </row>
    <row r="64" spans="1:17" x14ac:dyDescent="0.2">
      <c r="A64">
        <v>63</v>
      </c>
      <c r="B64" t="s">
        <v>111</v>
      </c>
      <c r="C64">
        <v>0.33109520665786429</v>
      </c>
      <c r="D64" t="s">
        <v>110</v>
      </c>
      <c r="E64">
        <v>32.219871749576036</v>
      </c>
      <c r="F64">
        <v>30.879007339423595</v>
      </c>
      <c r="G64">
        <f t="shared" si="0"/>
        <v>0.67043220507622081</v>
      </c>
      <c r="H64">
        <f t="shared" si="1"/>
        <v>202.48925130740682</v>
      </c>
      <c r="K64" s="71">
        <f t="shared" si="2"/>
        <v>3.2219871749576037E-2</v>
      </c>
      <c r="L64" s="71">
        <f t="shared" si="3"/>
        <v>3.0879007339423593E-2</v>
      </c>
      <c r="N64" s="90">
        <f t="shared" si="4"/>
        <v>0.22553910224703227</v>
      </c>
      <c r="O64" s="90">
        <f t="shared" si="5"/>
        <v>0.21615305137596516</v>
      </c>
      <c r="P64" s="90">
        <f t="shared" si="6"/>
        <v>4.6930254355335571E-3</v>
      </c>
      <c r="Q64" s="96">
        <f t="shared" si="7"/>
        <v>1.4174247591518512</v>
      </c>
    </row>
    <row r="65" spans="1:17" x14ac:dyDescent="0.2">
      <c r="A65">
        <v>64</v>
      </c>
      <c r="B65" t="s">
        <v>111</v>
      </c>
      <c r="C65">
        <v>0.31210238866882734</v>
      </c>
      <c r="D65" t="s">
        <v>110</v>
      </c>
      <c r="E65">
        <v>33.365248728094969</v>
      </c>
      <c r="F65">
        <v>31.23166027943547</v>
      </c>
      <c r="G65">
        <f t="shared" si="0"/>
        <v>1.0667942243297492</v>
      </c>
      <c r="H65">
        <f t="shared" si="1"/>
        <v>341.80905467587672</v>
      </c>
      <c r="K65" s="71">
        <f t="shared" si="2"/>
        <v>3.3365248728094966E-2</v>
      </c>
      <c r="L65" s="71">
        <f t="shared" si="3"/>
        <v>3.1231660279435469E-2</v>
      </c>
      <c r="N65" s="90">
        <f t="shared" si="4"/>
        <v>0.23355674109666477</v>
      </c>
      <c r="O65" s="90">
        <f t="shared" si="5"/>
        <v>0.21862162195604828</v>
      </c>
      <c r="P65" s="90">
        <f t="shared" si="6"/>
        <v>7.4675595703082437E-3</v>
      </c>
      <c r="Q65" s="96">
        <f t="shared" si="7"/>
        <v>2.3926633827311368</v>
      </c>
    </row>
    <row r="66" spans="1:17" x14ac:dyDescent="0.2">
      <c r="A66">
        <v>65</v>
      </c>
      <c r="B66" t="s">
        <v>111</v>
      </c>
      <c r="C66">
        <v>0.34466248668636085</v>
      </c>
      <c r="D66" t="s">
        <v>109</v>
      </c>
      <c r="E66">
        <v>39.809011144612271</v>
      </c>
      <c r="F66">
        <v>37.432789303387892</v>
      </c>
      <c r="G66">
        <f t="shared" si="0"/>
        <v>1.1881109206121891</v>
      </c>
      <c r="H66">
        <f t="shared" si="1"/>
        <v>344.71721365294894</v>
      </c>
      <c r="K66" s="71">
        <f t="shared" si="2"/>
        <v>3.9809011144612272E-2</v>
      </c>
      <c r="L66" s="71">
        <f t="shared" si="3"/>
        <v>3.7432789303387892E-2</v>
      </c>
      <c r="N66" s="90">
        <f t="shared" si="4"/>
        <v>0.2786630780122859</v>
      </c>
      <c r="O66" s="90">
        <f t="shared" si="5"/>
        <v>0.26202952512371525</v>
      </c>
      <c r="P66" s="90">
        <f t="shared" si="6"/>
        <v>8.3167764442853287E-3</v>
      </c>
      <c r="Q66" s="96">
        <f t="shared" si="7"/>
        <v>2.413020495570644</v>
      </c>
    </row>
    <row r="67" spans="1:17" x14ac:dyDescent="0.2">
      <c r="A67">
        <v>66</v>
      </c>
      <c r="B67" t="s">
        <v>111</v>
      </c>
      <c r="C67">
        <v>0.3964475191414964</v>
      </c>
      <c r="D67" t="s">
        <v>109</v>
      </c>
      <c r="E67">
        <v>45.237386581379617</v>
      </c>
      <c r="F67">
        <v>44.55236486486487</v>
      </c>
      <c r="G67">
        <f t="shared" ref="G67:G81" si="8">(E67-F67)/2</f>
        <v>0.34251085825737349</v>
      </c>
      <c r="H67">
        <f t="shared" ref="H67:H81" si="9">G67/(C67*0.01)</f>
        <v>86.395006077747112</v>
      </c>
      <c r="K67" s="71">
        <f t="shared" ref="K67:K81" si="10">E67/1000</f>
        <v>4.5237386581379616E-2</v>
      </c>
      <c r="L67" s="71">
        <f t="shared" ref="L67:L81" si="11">F67/1000</f>
        <v>4.4552364864864871E-2</v>
      </c>
      <c r="N67" s="90">
        <f t="shared" ref="N67:N81" si="12">((K67*0.000007)*1000)*1000</f>
        <v>0.31666170606965732</v>
      </c>
      <c r="O67" s="90">
        <f t="shared" ref="O67:O81" si="13">((L67*0.000007)*1000)*1000</f>
        <v>0.31186655405405411</v>
      </c>
      <c r="P67" s="90">
        <f t="shared" ref="P67:P81" si="14">(N67-O67)/2</f>
        <v>2.3975760078016051E-3</v>
      </c>
      <c r="Q67" s="96">
        <f t="shared" ref="Q67:Q81" si="15">P67/(C67*0.01)</f>
        <v>0.60476504254422747</v>
      </c>
    </row>
    <row r="68" spans="1:17" x14ac:dyDescent="0.2">
      <c r="A68">
        <v>67</v>
      </c>
      <c r="B68" t="s">
        <v>111</v>
      </c>
      <c r="C68">
        <v>0.33103484656658833</v>
      </c>
      <c r="D68" t="s">
        <v>109</v>
      </c>
      <c r="E68">
        <v>36.681985812105495</v>
      </c>
      <c r="F68">
        <v>33.811474326439118</v>
      </c>
      <c r="G68">
        <f t="shared" si="8"/>
        <v>1.4352557428331885</v>
      </c>
      <c r="H68">
        <f t="shared" si="9"/>
        <v>433.56636249002378</v>
      </c>
      <c r="K68" s="71">
        <f t="shared" si="10"/>
        <v>3.6681985812105494E-2</v>
      </c>
      <c r="L68" s="71">
        <f t="shared" si="11"/>
        <v>3.381147432643912E-2</v>
      </c>
      <c r="N68" s="90">
        <f t="shared" si="12"/>
        <v>0.25677390068473843</v>
      </c>
      <c r="O68" s="90">
        <f t="shared" si="13"/>
        <v>0.23668032028507385</v>
      </c>
      <c r="P68" s="90">
        <f t="shared" si="14"/>
        <v>1.0046790199832289E-2</v>
      </c>
      <c r="Q68" s="96">
        <f t="shared" si="15"/>
        <v>3.0349645374301577</v>
      </c>
    </row>
    <row r="69" spans="1:17" x14ac:dyDescent="0.2">
      <c r="A69">
        <v>68</v>
      </c>
      <c r="B69" t="s">
        <v>111</v>
      </c>
      <c r="C69">
        <v>0.1893073893209542</v>
      </c>
      <c r="D69" t="s">
        <v>109</v>
      </c>
      <c r="E69">
        <v>34.942797565374214</v>
      </c>
      <c r="F69">
        <v>33.916949519942477</v>
      </c>
      <c r="G69">
        <f t="shared" si="8"/>
        <v>0.51292402271586823</v>
      </c>
      <c r="H69">
        <f t="shared" si="9"/>
        <v>270.94770286343669</v>
      </c>
      <c r="K69" s="71">
        <f t="shared" si="10"/>
        <v>3.494279756537421E-2</v>
      </c>
      <c r="L69" s="71">
        <f t="shared" si="11"/>
        <v>3.391694951994248E-2</v>
      </c>
      <c r="N69" s="90">
        <f t="shared" si="12"/>
        <v>0.24459958295761949</v>
      </c>
      <c r="O69" s="90">
        <f t="shared" si="13"/>
        <v>0.23741864663959739</v>
      </c>
      <c r="P69" s="90">
        <f t="shared" si="14"/>
        <v>3.5904681590110538E-3</v>
      </c>
      <c r="Q69" s="96">
        <f t="shared" si="15"/>
        <v>1.8966339200440441</v>
      </c>
    </row>
    <row r="70" spans="1:17" x14ac:dyDescent="0.2">
      <c r="A70">
        <v>69</v>
      </c>
      <c r="B70" t="s">
        <v>111</v>
      </c>
      <c r="C70">
        <v>0.27924981411145272</v>
      </c>
      <c r="D70" t="s">
        <v>109</v>
      </c>
      <c r="E70">
        <v>25.386045987376011</v>
      </c>
      <c r="F70">
        <v>24.47691970139153</v>
      </c>
      <c r="G70">
        <f t="shared" si="8"/>
        <v>0.45456314299224054</v>
      </c>
      <c r="H70">
        <f t="shared" si="9"/>
        <v>162.78010584845643</v>
      </c>
      <c r="K70" s="71">
        <f t="shared" si="10"/>
        <v>2.538604598737601E-2</v>
      </c>
      <c r="L70" s="71">
        <f t="shared" si="11"/>
        <v>2.4476919701391531E-2</v>
      </c>
      <c r="N70" s="90">
        <f t="shared" si="12"/>
        <v>0.17770232191163204</v>
      </c>
      <c r="O70" s="90">
        <f t="shared" si="13"/>
        <v>0.17133843790974071</v>
      </c>
      <c r="P70" s="90">
        <f t="shared" si="14"/>
        <v>3.1819420009456673E-3</v>
      </c>
      <c r="Q70" s="96">
        <f t="shared" si="15"/>
        <v>1.139460740939189</v>
      </c>
    </row>
    <row r="71" spans="1:17" x14ac:dyDescent="0.2">
      <c r="A71">
        <v>70</v>
      </c>
      <c r="B71" t="s">
        <v>111</v>
      </c>
      <c r="C71">
        <v>0.21656266956049916</v>
      </c>
      <c r="D71" t="s">
        <v>109</v>
      </c>
      <c r="E71">
        <v>29.865773289562668</v>
      </c>
      <c r="F71">
        <v>29.20572421012562</v>
      </c>
      <c r="G71">
        <f t="shared" si="8"/>
        <v>0.33002453971852397</v>
      </c>
      <c r="H71">
        <f t="shared" si="9"/>
        <v>152.39216453523076</v>
      </c>
      <c r="K71" s="71">
        <f t="shared" si="10"/>
        <v>2.9865773289562667E-2</v>
      </c>
      <c r="L71" s="71">
        <f t="shared" si="11"/>
        <v>2.9205724210125621E-2</v>
      </c>
      <c r="N71" s="90">
        <f t="shared" si="12"/>
        <v>0.20906041302693867</v>
      </c>
      <c r="O71" s="90">
        <f t="shared" si="13"/>
        <v>0.20444006947087934</v>
      </c>
      <c r="P71" s="90">
        <f t="shared" si="14"/>
        <v>2.3101717780296682E-3</v>
      </c>
      <c r="Q71" s="96">
        <f t="shared" si="15"/>
        <v>1.0667451517466155</v>
      </c>
    </row>
    <row r="72" spans="1:17" x14ac:dyDescent="0.2">
      <c r="A72">
        <v>71</v>
      </c>
      <c r="B72" t="s">
        <v>111</v>
      </c>
      <c r="C72">
        <v>0.24926900584795322</v>
      </c>
      <c r="D72" t="s">
        <v>109</v>
      </c>
      <c r="E72">
        <v>36.295499535054105</v>
      </c>
      <c r="F72">
        <v>34.971701454976106</v>
      </c>
      <c r="G72">
        <f t="shared" si="8"/>
        <v>0.66189904003899969</v>
      </c>
      <c r="H72">
        <f t="shared" si="9"/>
        <v>265.53603717693596</v>
      </c>
      <c r="K72" s="71">
        <f t="shared" si="10"/>
        <v>3.6295499535054107E-2</v>
      </c>
      <c r="L72" s="71">
        <f t="shared" si="11"/>
        <v>3.4971701454976106E-2</v>
      </c>
      <c r="N72" s="90">
        <f t="shared" si="12"/>
        <v>0.25406849674537874</v>
      </c>
      <c r="O72" s="90">
        <f t="shared" si="13"/>
        <v>0.24480191018483272</v>
      </c>
      <c r="P72" s="90">
        <f t="shared" si="14"/>
        <v>4.6332932802730098E-3</v>
      </c>
      <c r="Q72" s="96">
        <f t="shared" si="15"/>
        <v>1.8587522602385564</v>
      </c>
    </row>
    <row r="73" spans="1:17" x14ac:dyDescent="0.2">
      <c r="A73">
        <v>72</v>
      </c>
      <c r="B73" t="s">
        <v>111</v>
      </c>
      <c r="C73">
        <v>0.2656221739916802</v>
      </c>
      <c r="D73" t="s">
        <v>109</v>
      </c>
      <c r="E73">
        <v>55.602245829576191</v>
      </c>
      <c r="F73">
        <v>54.080290678001944</v>
      </c>
      <c r="G73">
        <f t="shared" si="8"/>
        <v>0.76097757578712333</v>
      </c>
      <c r="H73">
        <f t="shared" si="9"/>
        <v>286.48872356980206</v>
      </c>
      <c r="K73" s="71">
        <f t="shared" si="10"/>
        <v>5.5602245829576194E-2</v>
      </c>
      <c r="L73" s="71">
        <f t="shared" si="11"/>
        <v>5.4080290678001942E-2</v>
      </c>
      <c r="N73" s="90">
        <f t="shared" si="12"/>
        <v>0.38921572080703337</v>
      </c>
      <c r="O73" s="90">
        <f t="shared" si="13"/>
        <v>0.37856203474601363</v>
      </c>
      <c r="P73" s="90">
        <f t="shared" si="14"/>
        <v>5.3268430305098702E-3</v>
      </c>
      <c r="Q73" s="96">
        <f t="shared" si="15"/>
        <v>2.0054210649886168</v>
      </c>
    </row>
    <row r="74" spans="1:17" x14ac:dyDescent="0.2">
      <c r="A74">
        <v>73</v>
      </c>
      <c r="B74" t="s">
        <v>111</v>
      </c>
      <c r="C74">
        <v>0.26597697355259481</v>
      </c>
      <c r="D74" t="s">
        <v>110</v>
      </c>
      <c r="E74">
        <v>35.761729790842281</v>
      </c>
      <c r="F74">
        <v>34.599495856548906</v>
      </c>
      <c r="G74">
        <f t="shared" si="8"/>
        <v>0.58111696714668781</v>
      </c>
      <c r="H74">
        <f t="shared" si="9"/>
        <v>218.48393843453391</v>
      </c>
      <c r="K74" s="71">
        <f t="shared" si="10"/>
        <v>3.576172979084228E-2</v>
      </c>
      <c r="L74" s="71">
        <f t="shared" si="11"/>
        <v>3.4599495856548909E-2</v>
      </c>
      <c r="N74" s="90">
        <f t="shared" si="12"/>
        <v>0.25033210853589594</v>
      </c>
      <c r="O74" s="90">
        <f t="shared" si="13"/>
        <v>0.24219647099584241</v>
      </c>
      <c r="P74" s="90">
        <f t="shared" si="14"/>
        <v>4.0678187700267654E-3</v>
      </c>
      <c r="Q74" s="96">
        <f t="shared" si="15"/>
        <v>1.5293875690417189</v>
      </c>
    </row>
    <row r="75" spans="1:17" x14ac:dyDescent="0.2">
      <c r="A75">
        <v>74</v>
      </c>
      <c r="B75" t="s">
        <v>111</v>
      </c>
      <c r="C75">
        <v>0.2903963109670708</v>
      </c>
      <c r="D75" t="s">
        <v>110</v>
      </c>
      <c r="E75">
        <v>32.871855568117589</v>
      </c>
      <c r="F75">
        <v>31.443252043442602</v>
      </c>
      <c r="G75">
        <f t="shared" si="8"/>
        <v>0.71430176233749343</v>
      </c>
      <c r="H75">
        <f t="shared" si="9"/>
        <v>245.97480593287941</v>
      </c>
      <c r="K75" s="71">
        <f t="shared" si="10"/>
        <v>3.2871855568117586E-2</v>
      </c>
      <c r="L75" s="71">
        <f t="shared" si="11"/>
        <v>3.1443252043442602E-2</v>
      </c>
      <c r="N75" s="90">
        <f t="shared" si="12"/>
        <v>0.2301029889768231</v>
      </c>
      <c r="O75" s="90">
        <f t="shared" si="13"/>
        <v>0.22010276430409823</v>
      </c>
      <c r="P75" s="90">
        <f t="shared" si="14"/>
        <v>5.0001123363624389E-3</v>
      </c>
      <c r="Q75" s="96">
        <f t="shared" si="15"/>
        <v>1.7218236415301507</v>
      </c>
    </row>
    <row r="76" spans="1:17" x14ac:dyDescent="0.2">
      <c r="A76">
        <v>75</v>
      </c>
      <c r="B76" t="s">
        <v>111</v>
      </c>
      <c r="C76">
        <v>0.21713829872364274</v>
      </c>
      <c r="D76" t="s">
        <v>110</v>
      </c>
      <c r="E76">
        <v>34.122959652345955</v>
      </c>
      <c r="F76">
        <v>32.730435274485956</v>
      </c>
      <c r="G76">
        <f t="shared" si="8"/>
        <v>0.69626218892999958</v>
      </c>
      <c r="H76">
        <f t="shared" si="9"/>
        <v>320.65379208674267</v>
      </c>
      <c r="K76" s="71">
        <f t="shared" si="10"/>
        <v>3.4122959652345956E-2</v>
      </c>
      <c r="L76" s="71">
        <f t="shared" si="11"/>
        <v>3.2730435274485957E-2</v>
      </c>
      <c r="N76" s="90">
        <f t="shared" si="12"/>
        <v>0.23886071756642169</v>
      </c>
      <c r="O76" s="90">
        <f t="shared" si="13"/>
        <v>0.22911304692140172</v>
      </c>
      <c r="P76" s="90">
        <f t="shared" si="14"/>
        <v>4.873835322509984E-3</v>
      </c>
      <c r="Q76" s="96">
        <f t="shared" si="15"/>
        <v>2.2445765446071926</v>
      </c>
    </row>
    <row r="77" spans="1:17" x14ac:dyDescent="0.2">
      <c r="A77">
        <v>76</v>
      </c>
      <c r="B77" t="s">
        <v>111</v>
      </c>
      <c r="C77">
        <v>0.26869023326531438</v>
      </c>
      <c r="D77" t="s">
        <v>110</v>
      </c>
      <c r="E77">
        <v>29.841011871113626</v>
      </c>
      <c r="F77">
        <v>29.168640580365981</v>
      </c>
      <c r="G77">
        <f t="shared" si="8"/>
        <v>0.33618564537382234</v>
      </c>
      <c r="H77">
        <f t="shared" si="9"/>
        <v>125.12015836536216</v>
      </c>
      <c r="K77" s="71">
        <f t="shared" si="10"/>
        <v>2.9841011871113626E-2</v>
      </c>
      <c r="L77" s="71">
        <f t="shared" si="11"/>
        <v>2.916864058036598E-2</v>
      </c>
      <c r="N77" s="90">
        <f t="shared" si="12"/>
        <v>0.20888708309779538</v>
      </c>
      <c r="O77" s="90">
        <f t="shared" si="13"/>
        <v>0.20418048406256187</v>
      </c>
      <c r="P77" s="90">
        <f t="shared" si="14"/>
        <v>2.3532995176167582E-3</v>
      </c>
      <c r="Q77" s="96">
        <f t="shared" si="15"/>
        <v>0.87584110855753572</v>
      </c>
    </row>
    <row r="78" spans="1:17" x14ac:dyDescent="0.2">
      <c r="A78">
        <v>77</v>
      </c>
      <c r="B78" t="s">
        <v>111</v>
      </c>
      <c r="C78">
        <v>0.28496979154163177</v>
      </c>
      <c r="D78" t="s">
        <v>110</v>
      </c>
      <c r="E78">
        <v>26.246290276992653</v>
      </c>
      <c r="F78">
        <v>27.264314704301839</v>
      </c>
      <c r="G78">
        <f t="shared" si="8"/>
        <v>-0.50901221365459293</v>
      </c>
      <c r="H78">
        <f t="shared" si="9"/>
        <v>-178.61970944391499</v>
      </c>
      <c r="K78" s="71">
        <f t="shared" si="10"/>
        <v>2.6246290276992653E-2</v>
      </c>
      <c r="L78" s="71">
        <f t="shared" si="11"/>
        <v>2.726431470430184E-2</v>
      </c>
      <c r="N78" s="90">
        <f t="shared" si="12"/>
        <v>0.18372403193894854</v>
      </c>
      <c r="O78" s="90">
        <f t="shared" si="13"/>
        <v>0.19085020293011287</v>
      </c>
      <c r="P78" s="90">
        <f t="shared" si="14"/>
        <v>-3.5630854955821661E-3</v>
      </c>
      <c r="Q78" s="96">
        <f t="shared" si="15"/>
        <v>-1.2503379661074103</v>
      </c>
    </row>
    <row r="79" spans="1:17" x14ac:dyDescent="0.2">
      <c r="A79">
        <v>78</v>
      </c>
      <c r="B79" t="s">
        <v>111</v>
      </c>
      <c r="C79">
        <v>0.32566868723242515</v>
      </c>
      <c r="D79" t="s">
        <v>110</v>
      </c>
      <c r="E79">
        <v>30.422510952515545</v>
      </c>
      <c r="F79">
        <v>31.549047925446164</v>
      </c>
      <c r="G79">
        <f t="shared" si="8"/>
        <v>-0.56326848646530969</v>
      </c>
      <c r="H79">
        <f t="shared" si="9"/>
        <v>-172.95752049484355</v>
      </c>
      <c r="K79" s="71">
        <f t="shared" si="10"/>
        <v>3.0422510952515545E-2</v>
      </c>
      <c r="L79" s="71">
        <f t="shared" si="11"/>
        <v>3.1549047925446161E-2</v>
      </c>
      <c r="N79" s="90">
        <f t="shared" si="12"/>
        <v>0.21295757666760881</v>
      </c>
      <c r="O79" s="90">
        <f t="shared" si="13"/>
        <v>0.22084333547812313</v>
      </c>
      <c r="P79" s="90">
        <f t="shared" si="14"/>
        <v>-3.9428794052571575E-3</v>
      </c>
      <c r="Q79" s="96">
        <f t="shared" si="15"/>
        <v>-1.2107026434639017</v>
      </c>
    </row>
    <row r="80" spans="1:17" x14ac:dyDescent="0.2">
      <c r="A80">
        <v>79</v>
      </c>
      <c r="B80" t="s">
        <v>111</v>
      </c>
      <c r="C80">
        <v>0.25783719441443603</v>
      </c>
      <c r="D80" t="s">
        <v>110</v>
      </c>
      <c r="E80">
        <v>23.761703292820805</v>
      </c>
      <c r="F80">
        <v>24.055172950193739</v>
      </c>
      <c r="G80">
        <f t="shared" si="8"/>
        <v>-0.14673482868646737</v>
      </c>
      <c r="H80">
        <f t="shared" si="9"/>
        <v>-56.909876412404778</v>
      </c>
      <c r="K80" s="71">
        <f t="shared" si="10"/>
        <v>2.3761703292820804E-2</v>
      </c>
      <c r="L80" s="71">
        <f t="shared" si="11"/>
        <v>2.4055172950193739E-2</v>
      </c>
      <c r="N80" s="90">
        <f t="shared" si="12"/>
        <v>0.16633192304974564</v>
      </c>
      <c r="O80" s="90">
        <f t="shared" si="13"/>
        <v>0.16838621065135617</v>
      </c>
      <c r="P80" s="90">
        <f t="shared" si="14"/>
        <v>-1.0271438008052636E-3</v>
      </c>
      <c r="Q80" s="96">
        <f t="shared" si="15"/>
        <v>-0.39836913488683035</v>
      </c>
    </row>
    <row r="81" spans="1:17" x14ac:dyDescent="0.2">
      <c r="A81" s="70">
        <v>80</v>
      </c>
      <c r="B81" s="70" t="s">
        <v>111</v>
      </c>
      <c r="C81">
        <v>0.34737476493418168</v>
      </c>
      <c r="D81" t="s">
        <v>110</v>
      </c>
      <c r="E81">
        <v>31.444539641040141</v>
      </c>
      <c r="F81">
        <v>32.889129097491306</v>
      </c>
      <c r="G81">
        <f t="shared" si="8"/>
        <v>-0.72229472822558272</v>
      </c>
      <c r="H81">
        <f t="shared" si="9"/>
        <v>-207.92953350035037</v>
      </c>
      <c r="K81" s="71">
        <f t="shared" si="10"/>
        <v>3.1444539641040138E-2</v>
      </c>
      <c r="L81" s="71">
        <f t="shared" si="11"/>
        <v>3.2889129097491303E-2</v>
      </c>
      <c r="N81" s="90">
        <f t="shared" si="12"/>
        <v>0.22011177748728097</v>
      </c>
      <c r="O81" s="90">
        <f t="shared" si="13"/>
        <v>0.23022390368243911</v>
      </c>
      <c r="P81" s="90">
        <f t="shared" si="14"/>
        <v>-5.0560630975790694E-3</v>
      </c>
      <c r="Q81" s="96">
        <f t="shared" si="15"/>
        <v>-1.4555067345024499</v>
      </c>
    </row>
    <row r="82" spans="1:17" x14ac:dyDescent="0.2">
      <c r="A82" s="69"/>
      <c r="B82" s="69"/>
      <c r="C82" s="69"/>
      <c r="K82" s="71"/>
      <c r="L82" s="71"/>
      <c r="N82" s="90"/>
      <c r="O82" s="90"/>
      <c r="P82" s="90"/>
    </row>
    <row r="83" spans="1:17" x14ac:dyDescent="0.2">
      <c r="A83" s="71" t="s">
        <v>126</v>
      </c>
      <c r="B83" s="71"/>
      <c r="C83" s="71"/>
      <c r="K83" s="71"/>
      <c r="L83" s="71"/>
      <c r="N83" s="90"/>
      <c r="O83" s="90"/>
      <c r="P83" s="90"/>
    </row>
    <row r="84" spans="1:17" x14ac:dyDescent="0.2">
      <c r="A84" t="s">
        <v>9</v>
      </c>
      <c r="B84" t="s">
        <v>108</v>
      </c>
      <c r="C84" t="s">
        <v>12</v>
      </c>
      <c r="D84" t="s">
        <v>13</v>
      </c>
      <c r="E84" s="5" t="s">
        <v>85</v>
      </c>
      <c r="F84" s="5" t="s">
        <v>84</v>
      </c>
      <c r="G84" s="5" t="s">
        <v>86</v>
      </c>
      <c r="H84" s="6" t="s">
        <v>107</v>
      </c>
      <c r="K84" s="71"/>
      <c r="L84" s="71"/>
      <c r="N84" s="90"/>
      <c r="O84" s="90"/>
      <c r="P84" s="90"/>
    </row>
    <row r="85" spans="1:17" x14ac:dyDescent="0.2">
      <c r="A85" t="s">
        <v>127</v>
      </c>
      <c r="B85" t="s">
        <v>43</v>
      </c>
      <c r="C85">
        <v>0.2737987580635437</v>
      </c>
      <c r="D85" t="s">
        <v>109</v>
      </c>
      <c r="E85">
        <v>33.502257805455358</v>
      </c>
      <c r="F85">
        <v>31.262490483441187</v>
      </c>
      <c r="G85">
        <f t="shared" ref="G85:G88" si="16">(E85-F85)/2</f>
        <v>1.1198836610070853</v>
      </c>
      <c r="H85">
        <f t="shared" ref="H85:H88" si="17">G85/(C85*0.01)</f>
        <v>409.01707112461793</v>
      </c>
      <c r="K85" s="71">
        <f t="shared" ref="K82:K88" si="18">E85/1000</f>
        <v>3.3502257805455356E-2</v>
      </c>
      <c r="L85" s="71">
        <f t="shared" ref="L82:L88" si="19">F85/1000</f>
        <v>3.1262490483441187E-2</v>
      </c>
      <c r="N85" s="90">
        <f t="shared" ref="N82:N88" si="20">((K85*0.000007)*1000)*1000</f>
        <v>0.2345158046381875</v>
      </c>
      <c r="O85" s="90">
        <f t="shared" ref="O82:O88" si="21">((L85*0.000007)*1000)*1000</f>
        <v>0.21883743338408829</v>
      </c>
      <c r="P85" s="90">
        <f t="shared" ref="P82:P88" si="22">(N85-O85)/2</f>
        <v>7.8391856270496052E-3</v>
      </c>
      <c r="Q85" s="96">
        <f t="shared" ref="Q82:Q88" si="23">P85/(C85*0.01)</f>
        <v>2.8631194978723289</v>
      </c>
    </row>
    <row r="86" spans="1:17" x14ac:dyDescent="0.2">
      <c r="A86" t="s">
        <v>128</v>
      </c>
      <c r="B86" t="s">
        <v>43</v>
      </c>
      <c r="C86">
        <v>0.29560298225517972</v>
      </c>
      <c r="D86" t="s">
        <v>109</v>
      </c>
      <c r="E86">
        <v>40.423875676284936</v>
      </c>
      <c r="F86">
        <v>36.360458169437045</v>
      </c>
      <c r="G86">
        <f t="shared" si="16"/>
        <v>2.0317087534239455</v>
      </c>
      <c r="H86">
        <f t="shared" si="17"/>
        <v>687.30996484672471</v>
      </c>
      <c r="K86" s="71">
        <f t="shared" si="18"/>
        <v>4.0423875676284936E-2</v>
      </c>
      <c r="L86" s="71">
        <f t="shared" si="19"/>
        <v>3.6360458169437046E-2</v>
      </c>
      <c r="N86" s="90">
        <f t="shared" si="20"/>
        <v>0.28296712973399457</v>
      </c>
      <c r="O86" s="90">
        <f t="shared" si="21"/>
        <v>0.25452320718605931</v>
      </c>
      <c r="P86" s="90">
        <f t="shared" si="22"/>
        <v>1.4221961273967632E-2</v>
      </c>
      <c r="Q86" s="96">
        <f t="shared" si="23"/>
        <v>4.8111697539270768</v>
      </c>
    </row>
    <row r="87" spans="1:17" x14ac:dyDescent="0.2">
      <c r="A87" t="s">
        <v>129</v>
      </c>
      <c r="B87" t="s">
        <v>111</v>
      </c>
      <c r="C87">
        <v>0.14930680590565365</v>
      </c>
      <c r="D87" t="s">
        <v>110</v>
      </c>
      <c r="E87">
        <v>18.387242085924253</v>
      </c>
      <c r="F87">
        <v>18.201134145996548</v>
      </c>
      <c r="G87">
        <f t="shared" si="16"/>
        <v>9.3053969963852623E-2</v>
      </c>
      <c r="H87">
        <f t="shared" si="17"/>
        <v>62.323997489205574</v>
      </c>
      <c r="K87" s="71">
        <f t="shared" si="18"/>
        <v>1.8387242085924252E-2</v>
      </c>
      <c r="L87" s="71">
        <f t="shared" si="19"/>
        <v>1.8201134145996549E-2</v>
      </c>
      <c r="N87" s="90">
        <f t="shared" si="20"/>
        <v>0.12871069460146975</v>
      </c>
      <c r="O87" s="90">
        <f t="shared" si="21"/>
        <v>0.12740793902197584</v>
      </c>
      <c r="P87" s="90">
        <f t="shared" si="22"/>
        <v>6.5137778974695693E-4</v>
      </c>
      <c r="Q87" s="96">
        <f t="shared" si="23"/>
        <v>0.43626798242443138</v>
      </c>
    </row>
    <row r="88" spans="1:17" x14ac:dyDescent="0.2">
      <c r="A88" t="s">
        <v>130</v>
      </c>
      <c r="B88" t="s">
        <v>111</v>
      </c>
      <c r="C88">
        <v>0.22527807786180135</v>
      </c>
      <c r="D88" t="s">
        <v>110</v>
      </c>
      <c r="E88">
        <v>34.475383338044104</v>
      </c>
      <c r="F88">
        <v>33.047822920496642</v>
      </c>
      <c r="G88">
        <f t="shared" si="16"/>
        <v>0.71378020877373061</v>
      </c>
      <c r="H88">
        <f t="shared" si="17"/>
        <v>316.84406026031741</v>
      </c>
      <c r="K88" s="71">
        <f t="shared" si="18"/>
        <v>3.4475383338044105E-2</v>
      </c>
      <c r="L88" s="71">
        <f t="shared" si="19"/>
        <v>3.3047822920496642E-2</v>
      </c>
      <c r="N88" s="90">
        <f t="shared" si="20"/>
        <v>0.24132768336630872</v>
      </c>
      <c r="O88" s="90">
        <f t="shared" si="21"/>
        <v>0.23133476044347651</v>
      </c>
      <c r="P88" s="90">
        <f t="shared" si="22"/>
        <v>4.9964614614161074E-3</v>
      </c>
      <c r="Q88" s="96">
        <f t="shared" si="23"/>
        <v>2.2179084218222185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1"/>
  <sheetViews>
    <sheetView workbookViewId="0">
      <selection activeCell="L54" sqref="L54"/>
    </sheetView>
  </sheetViews>
  <sheetFormatPr baseColWidth="10" defaultRowHeight="16" x14ac:dyDescent="0.2"/>
  <sheetData>
    <row r="1" spans="1:13" x14ac:dyDescent="0.2">
      <c r="A1" s="7" t="s">
        <v>112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</row>
    <row r="2" spans="1:13" x14ac:dyDescent="0.2">
      <c r="A2" s="8" t="s">
        <v>87</v>
      </c>
      <c r="B2" s="14">
        <v>1.4470000000000001</v>
      </c>
      <c r="C2" s="14">
        <v>1.4530000000000001</v>
      </c>
      <c r="D2" s="9">
        <v>0.98599999999999999</v>
      </c>
      <c r="E2" s="9">
        <v>0.91900000000000004</v>
      </c>
      <c r="F2" s="9">
        <v>0.96699999999999997</v>
      </c>
      <c r="G2" s="9">
        <v>0.93300000000000005</v>
      </c>
      <c r="H2" s="10">
        <v>1.099</v>
      </c>
      <c r="I2" s="11">
        <v>1.117</v>
      </c>
      <c r="J2" s="11">
        <v>1.2310000000000001</v>
      </c>
      <c r="K2" s="11">
        <v>1.1830000000000001</v>
      </c>
      <c r="L2" s="21">
        <v>1.49</v>
      </c>
      <c r="M2" s="21">
        <v>1.4890000000000001</v>
      </c>
    </row>
    <row r="3" spans="1:13" x14ac:dyDescent="0.2">
      <c r="A3" s="8" t="s">
        <v>88</v>
      </c>
      <c r="B3" s="11">
        <v>1.133</v>
      </c>
      <c r="C3" s="10">
        <v>1.0389999999999999</v>
      </c>
      <c r="D3" s="10">
        <v>1.014</v>
      </c>
      <c r="E3" s="9">
        <v>0.996</v>
      </c>
      <c r="F3" s="17">
        <v>0.59</v>
      </c>
      <c r="G3" s="17">
        <v>0.59</v>
      </c>
      <c r="H3" s="13">
        <v>0.85399999999999998</v>
      </c>
      <c r="I3" s="13">
        <v>0.80500000000000005</v>
      </c>
      <c r="J3" s="14">
        <v>1.3939999999999999</v>
      </c>
      <c r="K3" s="15">
        <v>1.329</v>
      </c>
      <c r="L3" s="13">
        <v>0.79200000000000004</v>
      </c>
      <c r="M3" s="13">
        <v>0.78600000000000003</v>
      </c>
    </row>
    <row r="4" spans="1:13" x14ac:dyDescent="0.2">
      <c r="A4" s="8" t="s">
        <v>89</v>
      </c>
      <c r="B4" s="9">
        <v>0.88600000000000001</v>
      </c>
      <c r="C4" s="13">
        <v>0.86</v>
      </c>
      <c r="D4" s="11">
        <v>1.119</v>
      </c>
      <c r="E4" s="10">
        <v>1.085</v>
      </c>
      <c r="F4" s="10">
        <v>1.081</v>
      </c>
      <c r="G4" s="9">
        <v>0.97399999999999998</v>
      </c>
      <c r="H4" s="10">
        <v>1.06</v>
      </c>
      <c r="I4" s="10">
        <v>1.002</v>
      </c>
      <c r="J4" s="11">
        <v>1.1559999999999999</v>
      </c>
      <c r="K4" s="10">
        <v>1.08</v>
      </c>
      <c r="L4" s="18">
        <v>0.44400000000000001</v>
      </c>
      <c r="M4" s="18">
        <v>0.45</v>
      </c>
    </row>
    <row r="5" spans="1:13" x14ac:dyDescent="0.2">
      <c r="A5" s="8" t="s">
        <v>90</v>
      </c>
      <c r="B5" s="15">
        <v>1.2370000000000001</v>
      </c>
      <c r="C5" s="11">
        <v>1.196</v>
      </c>
      <c r="D5" s="10">
        <v>1.0509999999999999</v>
      </c>
      <c r="E5" s="10">
        <v>1.032</v>
      </c>
      <c r="F5" s="12">
        <v>1.6839999999999999</v>
      </c>
      <c r="G5" s="12">
        <v>1.58</v>
      </c>
      <c r="H5" s="10">
        <v>1.0760000000000001</v>
      </c>
      <c r="I5" s="9">
        <v>0.96799999999999997</v>
      </c>
      <c r="J5" s="10">
        <v>1.081</v>
      </c>
      <c r="K5" s="10">
        <v>1.056</v>
      </c>
      <c r="L5" s="27">
        <v>0.25900000000000001</v>
      </c>
      <c r="M5" s="27">
        <v>0.28100000000000003</v>
      </c>
    </row>
    <row r="6" spans="1:13" x14ac:dyDescent="0.2">
      <c r="A6" s="8" t="s">
        <v>91</v>
      </c>
      <c r="B6" s="15">
        <v>1.2430000000000001</v>
      </c>
      <c r="C6" s="11">
        <v>1.173</v>
      </c>
      <c r="D6" s="9">
        <v>0.90200000000000002</v>
      </c>
      <c r="E6" s="13">
        <v>0.87</v>
      </c>
      <c r="F6" s="13">
        <v>0.83399999999999996</v>
      </c>
      <c r="G6" s="13">
        <v>0.83799999999999997</v>
      </c>
      <c r="H6" s="9">
        <v>0.88600000000000001</v>
      </c>
      <c r="I6" s="13">
        <v>0.82499999999999996</v>
      </c>
      <c r="J6" s="13">
        <v>0.80400000000000005</v>
      </c>
      <c r="K6" s="13">
        <v>0.78900000000000003</v>
      </c>
      <c r="L6" s="20">
        <v>0.17199999999999999</v>
      </c>
      <c r="M6" s="20">
        <v>0.17</v>
      </c>
    </row>
    <row r="7" spans="1:13" x14ac:dyDescent="0.2">
      <c r="A7" s="8" t="s">
        <v>92</v>
      </c>
      <c r="B7" s="21">
        <v>1.4690000000000001</v>
      </c>
      <c r="C7" s="14">
        <v>1.35</v>
      </c>
      <c r="D7" s="13">
        <v>0.86199999999999999</v>
      </c>
      <c r="E7" s="13">
        <v>0.85899999999999999</v>
      </c>
      <c r="F7" s="11">
        <v>1.2170000000000001</v>
      </c>
      <c r="G7" s="10">
        <v>1.1120000000000001</v>
      </c>
      <c r="H7" s="15">
        <v>1.3180000000000001</v>
      </c>
      <c r="I7" s="15">
        <v>1.288</v>
      </c>
      <c r="J7" s="9">
        <v>0.95299999999999996</v>
      </c>
      <c r="K7" s="9">
        <v>0.89500000000000002</v>
      </c>
      <c r="L7" s="20">
        <v>7.8E-2</v>
      </c>
      <c r="M7" s="20">
        <v>7.6999999999999999E-2</v>
      </c>
    </row>
    <row r="8" spans="1:13" x14ac:dyDescent="0.2">
      <c r="A8" s="8" t="s">
        <v>93</v>
      </c>
      <c r="B8" s="11">
        <v>1.1180000000000001</v>
      </c>
      <c r="C8" s="10">
        <v>1.014</v>
      </c>
      <c r="D8" s="9">
        <v>0.91600000000000004</v>
      </c>
      <c r="E8" s="9">
        <v>0.88700000000000001</v>
      </c>
      <c r="F8" s="12">
        <v>1.6950000000000001</v>
      </c>
      <c r="G8" s="12">
        <v>1.587</v>
      </c>
      <c r="H8" s="11">
        <v>1.204</v>
      </c>
      <c r="I8" s="11">
        <v>1.169</v>
      </c>
      <c r="J8" s="11">
        <v>1.121</v>
      </c>
      <c r="K8" s="10">
        <v>1.093</v>
      </c>
      <c r="L8" s="20">
        <v>7.5999999999999998E-2</v>
      </c>
      <c r="M8" s="20">
        <v>7.4999999999999997E-2</v>
      </c>
    </row>
    <row r="9" spans="1:13" x14ac:dyDescent="0.2">
      <c r="A9" s="8" t="s">
        <v>94</v>
      </c>
      <c r="B9" s="11">
        <v>1.212</v>
      </c>
      <c r="C9" s="11">
        <v>1.2130000000000001</v>
      </c>
      <c r="D9" s="9">
        <v>0.97499999999999998</v>
      </c>
      <c r="E9" s="9">
        <v>0.98499999999999999</v>
      </c>
      <c r="F9" s="10">
        <v>1.0009999999999999</v>
      </c>
      <c r="G9" s="9">
        <v>0.95299999999999996</v>
      </c>
      <c r="H9" s="11">
        <v>1.1539999999999999</v>
      </c>
      <c r="I9" s="10">
        <v>1.083</v>
      </c>
      <c r="J9" s="12">
        <v>1.68</v>
      </c>
      <c r="K9" s="12">
        <v>1.633</v>
      </c>
      <c r="L9" s="15">
        <v>1.2509999999999999</v>
      </c>
      <c r="M9" s="11">
        <v>1.198</v>
      </c>
    </row>
    <row r="11" spans="1:13" x14ac:dyDescent="0.2">
      <c r="A11" s="7" t="s">
        <v>118</v>
      </c>
      <c r="B11" s="8">
        <v>1</v>
      </c>
      <c r="C11" s="8">
        <v>2</v>
      </c>
      <c r="D11" s="8">
        <v>3</v>
      </c>
      <c r="E11" s="8">
        <v>4</v>
      </c>
      <c r="F11" s="8">
        <v>5</v>
      </c>
      <c r="G11" s="8">
        <v>6</v>
      </c>
      <c r="H11" s="8">
        <v>7</v>
      </c>
      <c r="I11" s="8">
        <v>8</v>
      </c>
      <c r="J11" s="8">
        <v>9</v>
      </c>
      <c r="K11" s="8">
        <v>10</v>
      </c>
      <c r="L11" s="8">
        <v>11</v>
      </c>
      <c r="M11" s="8">
        <v>12</v>
      </c>
    </row>
    <row r="12" spans="1:13" x14ac:dyDescent="0.2">
      <c r="A12" s="8" t="s">
        <v>87</v>
      </c>
      <c r="B12" s="15">
        <v>1.3260000000000001</v>
      </c>
      <c r="C12" s="15">
        <v>1.327</v>
      </c>
      <c r="D12" s="9">
        <v>0.92900000000000005</v>
      </c>
      <c r="E12" s="13">
        <v>0.86599999999999999</v>
      </c>
      <c r="F12" s="13">
        <v>0.86099999999999999</v>
      </c>
      <c r="G12" s="13">
        <v>0.81200000000000006</v>
      </c>
      <c r="H12" s="10">
        <v>1.0189999999999999</v>
      </c>
      <c r="I12" s="10">
        <v>1.0429999999999999</v>
      </c>
      <c r="J12" s="11">
        <v>1.1619999999999999</v>
      </c>
      <c r="K12" s="11">
        <v>1.117</v>
      </c>
      <c r="L12" s="21">
        <v>1.49</v>
      </c>
      <c r="M12" s="21">
        <v>1.4890000000000001</v>
      </c>
    </row>
    <row r="13" spans="1:13" x14ac:dyDescent="0.2">
      <c r="A13" s="8" t="s">
        <v>88</v>
      </c>
      <c r="B13" s="10">
        <v>1.0820000000000001</v>
      </c>
      <c r="C13" s="10">
        <v>1.0029999999999999</v>
      </c>
      <c r="D13" s="9">
        <v>0.91100000000000003</v>
      </c>
      <c r="E13" s="9">
        <v>0.91300000000000003</v>
      </c>
      <c r="F13" s="17">
        <v>0.58399999999999996</v>
      </c>
      <c r="G13" s="17">
        <v>0.58099999999999996</v>
      </c>
      <c r="H13" s="13">
        <v>0.81200000000000006</v>
      </c>
      <c r="I13" s="13">
        <v>0.77200000000000002</v>
      </c>
      <c r="J13" s="14">
        <v>1.3680000000000001</v>
      </c>
      <c r="K13" s="15">
        <v>1.3160000000000001</v>
      </c>
      <c r="L13" s="13">
        <v>0.79300000000000004</v>
      </c>
      <c r="M13" s="13">
        <v>0.78600000000000003</v>
      </c>
    </row>
    <row r="14" spans="1:13" x14ac:dyDescent="0.2">
      <c r="A14" s="8" t="s">
        <v>89</v>
      </c>
      <c r="B14" s="13">
        <v>0.77700000000000002</v>
      </c>
      <c r="C14" s="16">
        <v>0.76100000000000001</v>
      </c>
      <c r="D14" s="10">
        <v>1.0549999999999999</v>
      </c>
      <c r="E14" s="10">
        <v>1.022</v>
      </c>
      <c r="F14" s="10">
        <v>1.028</v>
      </c>
      <c r="G14" s="9">
        <v>0.9</v>
      </c>
      <c r="H14" s="10">
        <v>1.0329999999999999</v>
      </c>
      <c r="I14" s="9">
        <v>0.97399999999999998</v>
      </c>
      <c r="J14" s="10">
        <v>1.0680000000000001</v>
      </c>
      <c r="K14" s="10">
        <v>1.0049999999999999</v>
      </c>
      <c r="L14" s="18">
        <v>0.44400000000000001</v>
      </c>
      <c r="M14" s="18">
        <v>0.45100000000000001</v>
      </c>
    </row>
    <row r="15" spans="1:13" x14ac:dyDescent="0.2">
      <c r="A15" s="8" t="s">
        <v>90</v>
      </c>
      <c r="B15" s="11">
        <v>1.1339999999999999</v>
      </c>
      <c r="C15" s="10">
        <v>1.095</v>
      </c>
      <c r="D15" s="9">
        <v>0.95499999999999996</v>
      </c>
      <c r="E15" s="9">
        <v>0.93700000000000006</v>
      </c>
      <c r="F15" s="21">
        <v>1.5580000000000001</v>
      </c>
      <c r="G15" s="14">
        <v>1.4470000000000001</v>
      </c>
      <c r="H15" s="9">
        <v>0.99299999999999999</v>
      </c>
      <c r="I15" s="9">
        <v>0.89</v>
      </c>
      <c r="J15" s="10">
        <v>1.0529999999999999</v>
      </c>
      <c r="K15" s="10">
        <v>1.026</v>
      </c>
      <c r="L15" s="27">
        <v>0.25900000000000001</v>
      </c>
      <c r="M15" s="27">
        <v>0.28199999999999997</v>
      </c>
    </row>
    <row r="16" spans="1:13" x14ac:dyDescent="0.2">
      <c r="A16" s="8" t="s">
        <v>91</v>
      </c>
      <c r="B16" s="11">
        <v>1.1639999999999999</v>
      </c>
      <c r="C16" s="10">
        <v>1.1040000000000001</v>
      </c>
      <c r="D16" s="13">
        <v>0.82399999999999995</v>
      </c>
      <c r="E16" s="13">
        <v>0.80700000000000005</v>
      </c>
      <c r="F16" s="13">
        <v>0.8</v>
      </c>
      <c r="G16" s="13">
        <v>0.80600000000000005</v>
      </c>
      <c r="H16" s="13">
        <v>0.84299999999999997</v>
      </c>
      <c r="I16" s="13">
        <v>0.78500000000000003</v>
      </c>
      <c r="J16" s="13">
        <v>0.77400000000000002</v>
      </c>
      <c r="K16" s="16">
        <v>0.76800000000000002</v>
      </c>
      <c r="L16" s="20">
        <v>0.17100000000000001</v>
      </c>
      <c r="M16" s="20">
        <v>0.16900000000000001</v>
      </c>
    </row>
    <row r="17" spans="1:15" x14ac:dyDescent="0.2">
      <c r="A17" s="8" t="s">
        <v>92</v>
      </c>
      <c r="B17" s="15">
        <v>1.33</v>
      </c>
      <c r="C17" s="15">
        <v>1.2450000000000001</v>
      </c>
      <c r="D17" s="13">
        <v>0.82499999999999996</v>
      </c>
      <c r="E17" s="13">
        <v>0.82199999999999995</v>
      </c>
      <c r="F17" s="11">
        <v>1.171</v>
      </c>
      <c r="G17" s="10">
        <v>1.0549999999999999</v>
      </c>
      <c r="H17" s="15">
        <v>1.31</v>
      </c>
      <c r="I17" s="15">
        <v>1.2669999999999999</v>
      </c>
      <c r="J17" s="9">
        <v>0.93300000000000005</v>
      </c>
      <c r="K17" s="13">
        <v>0.878</v>
      </c>
      <c r="L17" s="20">
        <v>7.9000000000000001E-2</v>
      </c>
      <c r="M17" s="20">
        <v>7.6999999999999999E-2</v>
      </c>
    </row>
    <row r="18" spans="1:15" x14ac:dyDescent="0.2">
      <c r="A18" s="8" t="s">
        <v>93</v>
      </c>
      <c r="B18" s="10">
        <v>1.077</v>
      </c>
      <c r="C18" s="9">
        <v>0.98599999999999999</v>
      </c>
      <c r="D18" s="13">
        <v>0.83899999999999997</v>
      </c>
      <c r="E18" s="13">
        <v>0.82399999999999995</v>
      </c>
      <c r="F18" s="12">
        <v>1.5940000000000001</v>
      </c>
      <c r="G18" s="21">
        <v>1.488</v>
      </c>
      <c r="H18" s="11">
        <v>1.2</v>
      </c>
      <c r="I18" s="11">
        <v>1.1459999999999999</v>
      </c>
      <c r="J18" s="10">
        <v>1.087</v>
      </c>
      <c r="K18" s="10">
        <v>1.052</v>
      </c>
      <c r="L18" s="20">
        <v>7.5999999999999998E-2</v>
      </c>
      <c r="M18" s="20">
        <v>8.1000000000000003E-2</v>
      </c>
    </row>
    <row r="19" spans="1:15" x14ac:dyDescent="0.2">
      <c r="A19" s="8" t="s">
        <v>94</v>
      </c>
      <c r="B19" s="10">
        <v>1.111</v>
      </c>
      <c r="C19" s="10">
        <v>1.111</v>
      </c>
      <c r="D19" s="9">
        <v>0.92500000000000004</v>
      </c>
      <c r="E19" s="9">
        <v>0.92800000000000005</v>
      </c>
      <c r="F19" s="9">
        <v>0.92600000000000005</v>
      </c>
      <c r="G19" s="9">
        <v>0.89800000000000002</v>
      </c>
      <c r="H19" s="11">
        <v>1.1259999999999999</v>
      </c>
      <c r="I19" s="10">
        <v>1.06</v>
      </c>
      <c r="J19" s="12">
        <v>1.6479999999999999</v>
      </c>
      <c r="K19" s="21">
        <v>1.5780000000000001</v>
      </c>
      <c r="L19" s="11">
        <v>1.131</v>
      </c>
      <c r="M19" s="10">
        <v>1.087</v>
      </c>
    </row>
    <row r="20" spans="1:15" ht="17" thickBot="1" x14ac:dyDescent="0.25"/>
    <row r="21" spans="1:15" x14ac:dyDescent="0.2">
      <c r="A21" s="72" t="s">
        <v>99</v>
      </c>
      <c r="B21" s="73">
        <v>1</v>
      </c>
      <c r="C21" s="73">
        <v>2</v>
      </c>
      <c r="D21" s="73">
        <v>3</v>
      </c>
      <c r="E21" s="73">
        <v>4</v>
      </c>
      <c r="F21" s="73">
        <v>5</v>
      </c>
      <c r="G21" s="73">
        <v>6</v>
      </c>
      <c r="H21" s="73">
        <v>7</v>
      </c>
      <c r="I21" s="73">
        <v>8</v>
      </c>
      <c r="J21" s="73">
        <v>9</v>
      </c>
      <c r="K21" s="73">
        <v>10</v>
      </c>
      <c r="L21" s="73">
        <v>11</v>
      </c>
      <c r="M21" s="74">
        <v>12</v>
      </c>
    </row>
    <row r="22" spans="1:15" x14ac:dyDescent="0.2">
      <c r="A22" s="75" t="s">
        <v>87</v>
      </c>
      <c r="B22" s="76">
        <v>1</v>
      </c>
      <c r="C22" s="34">
        <f>(AVERAGE(B2:C2)-$O$23)/$O$22</f>
        <v>48.346844355838599</v>
      </c>
      <c r="D22" s="76">
        <v>17</v>
      </c>
      <c r="E22" s="34">
        <f>(AVERAGE(D2:E2)-$O$23)/$O$22</f>
        <v>30.867124098286745</v>
      </c>
      <c r="F22" s="76">
        <v>33</v>
      </c>
      <c r="G22" s="34">
        <f>(AVERAGE(F2:G2)-$O$23)/$O$22</f>
        <v>30.779286308047787</v>
      </c>
      <c r="H22" s="76">
        <v>49</v>
      </c>
      <c r="I22" s="34">
        <f>(AVERAGE(H2:I2)-$O$23)/$O$22</f>
        <v>36.330634651149687</v>
      </c>
      <c r="J22" s="76">
        <v>65</v>
      </c>
      <c r="K22" s="34">
        <f>(AVERAGE(J2:K2)-$O$23)/$O$22</f>
        <v>39.809011144612271</v>
      </c>
      <c r="L22" s="76">
        <v>50</v>
      </c>
      <c r="M22" s="77">
        <f>AVERAGE(L2:M2)</f>
        <v>1.4895</v>
      </c>
      <c r="N22" t="s">
        <v>119</v>
      </c>
      <c r="O22">
        <f>SLOPE(M22:M28,L22:L28)</f>
        <v>2.8461553884711777E-2</v>
      </c>
    </row>
    <row r="23" spans="1:15" x14ac:dyDescent="0.2">
      <c r="A23" s="75" t="s">
        <v>88</v>
      </c>
      <c r="B23" s="76">
        <v>2</v>
      </c>
      <c r="C23" s="34">
        <f t="shared" ref="C23:E29" si="0">(AVERAGE(B3:C3)-$O$23)/$O$22</f>
        <v>35.55766209704688</v>
      </c>
      <c r="D23" s="76">
        <v>18</v>
      </c>
      <c r="E23" s="34">
        <f t="shared" si="0"/>
        <v>32.711717693304777</v>
      </c>
      <c r="F23" s="76">
        <v>35</v>
      </c>
      <c r="G23" s="34">
        <f t="shared" ref="G23" si="1">(AVERAGE(F3:G3)-$O$23)/$O$22</f>
        <v>18.130644513638412</v>
      </c>
      <c r="H23" s="76">
        <v>50</v>
      </c>
      <c r="I23" s="34">
        <f t="shared" ref="I23" si="2">(AVERAGE(H3:I3)-$O$23)/$O$22</f>
        <v>26.545504818530208</v>
      </c>
      <c r="J23" s="76">
        <v>66</v>
      </c>
      <c r="K23" s="34">
        <f t="shared" ref="K23" si="3">(AVERAGE(J3:K3)-$O$23)/$O$22</f>
        <v>45.237386581379617</v>
      </c>
      <c r="L23" s="76">
        <f>L22/2</f>
        <v>25</v>
      </c>
      <c r="M23" s="77">
        <f t="shared" ref="M23:M28" si="4">AVERAGE(L3:M3)</f>
        <v>0.78900000000000003</v>
      </c>
      <c r="N23" t="s">
        <v>120</v>
      </c>
      <c r="O23">
        <f>INTERCEPT(M22:M28,L22:L28)</f>
        <v>7.3973684210526414E-2</v>
      </c>
    </row>
    <row r="24" spans="1:15" x14ac:dyDescent="0.2">
      <c r="A24" s="75" t="s">
        <v>89</v>
      </c>
      <c r="B24" s="76">
        <v>3</v>
      </c>
      <c r="C24" s="34">
        <f t="shared" si="0"/>
        <v>28.073882368688007</v>
      </c>
      <c r="D24" s="76">
        <v>19</v>
      </c>
      <c r="E24" s="34">
        <f t="shared" si="0"/>
        <v>36.119823954576184</v>
      </c>
      <c r="F24" s="76" t="s">
        <v>127</v>
      </c>
      <c r="G24" s="34">
        <f t="shared" ref="G24" si="5">(AVERAGE(F4:G4)-$O$23)/$O$22</f>
        <v>33.502257805455358</v>
      </c>
      <c r="H24" s="76">
        <v>51</v>
      </c>
      <c r="I24" s="34">
        <f t="shared" ref="I24" si="6">(AVERAGE(H4:I4)-$O$23)/$O$22</f>
        <v>33.625230711789904</v>
      </c>
      <c r="J24" s="76">
        <v>67</v>
      </c>
      <c r="K24" s="34">
        <f t="shared" ref="K24" si="7">(AVERAGE(J4:K4)-$O$23)/$O$22</f>
        <v>36.681985812105495</v>
      </c>
      <c r="L24" s="76">
        <f t="shared" ref="L24:L27" si="8">L23/2</f>
        <v>12.5</v>
      </c>
      <c r="M24" s="77">
        <f t="shared" si="4"/>
        <v>0.44700000000000001</v>
      </c>
    </row>
    <row r="25" spans="1:15" x14ac:dyDescent="0.2">
      <c r="A25" s="75" t="s">
        <v>90</v>
      </c>
      <c r="B25" s="76">
        <v>4</v>
      </c>
      <c r="C25" s="34">
        <f t="shared" si="0"/>
        <v>40.142794747520284</v>
      </c>
      <c r="D25" s="76">
        <v>20</v>
      </c>
      <c r="E25" s="34">
        <f t="shared" si="0"/>
        <v>33.994149430793513</v>
      </c>
      <c r="F25" s="76">
        <v>36</v>
      </c>
      <c r="G25" s="34">
        <f t="shared" ref="G25" si="9">(AVERAGE(F5:G5)-$O$23)/$O$22</f>
        <v>54.741435485234447</v>
      </c>
      <c r="H25" s="76">
        <v>52</v>
      </c>
      <c r="I25" s="34">
        <f t="shared" ref="I25" si="10">(AVERAGE(H5:I5)-$O$23)/$O$22</f>
        <v>33.30901466692967</v>
      </c>
      <c r="J25" s="76">
        <v>68</v>
      </c>
      <c r="K25" s="34">
        <f t="shared" ref="K25" si="11">(AVERAGE(J5:K5)-$O$23)/$O$22</f>
        <v>34.942797565374214</v>
      </c>
      <c r="L25" s="76">
        <f t="shared" si="8"/>
        <v>6.25</v>
      </c>
      <c r="M25" s="77">
        <f t="shared" si="4"/>
        <v>0.27</v>
      </c>
    </row>
    <row r="26" spans="1:15" x14ac:dyDescent="0.2">
      <c r="A26" s="75" t="s">
        <v>91</v>
      </c>
      <c r="B26" s="76">
        <v>5</v>
      </c>
      <c r="C26" s="34">
        <f t="shared" si="0"/>
        <v>39.844146260707845</v>
      </c>
      <c r="D26" s="76">
        <v>21</v>
      </c>
      <c r="E26" s="34">
        <f t="shared" si="0"/>
        <v>28.530638877930567</v>
      </c>
      <c r="F26" s="76">
        <v>37</v>
      </c>
      <c r="G26" s="34">
        <f t="shared" ref="G26" si="12">(AVERAGE(F6:G6)-$O$23)/$O$22</f>
        <v>26.773883073151485</v>
      </c>
      <c r="H26" s="76">
        <v>53</v>
      </c>
      <c r="I26" s="34">
        <f t="shared" ref="I26" si="13">(AVERAGE(H6:I6)-$O$23)/$O$22</f>
        <v>27.459017837015328</v>
      </c>
      <c r="J26" s="76">
        <v>69</v>
      </c>
      <c r="K26" s="34">
        <f t="shared" ref="K26" si="14">(AVERAGE(J6:K6)-$O$23)/$O$22</f>
        <v>25.386045987376011</v>
      </c>
      <c r="L26" s="76">
        <f t="shared" si="8"/>
        <v>3.125</v>
      </c>
      <c r="M26" s="77">
        <f t="shared" si="4"/>
        <v>0.17099999999999999</v>
      </c>
    </row>
    <row r="27" spans="1:15" x14ac:dyDescent="0.2">
      <c r="A27" s="75" t="s">
        <v>92</v>
      </c>
      <c r="B27" s="76">
        <v>6</v>
      </c>
      <c r="C27" s="34">
        <f t="shared" si="0"/>
        <v>46.923872153967537</v>
      </c>
      <c r="D27" s="76">
        <v>22</v>
      </c>
      <c r="E27" s="34">
        <f t="shared" si="0"/>
        <v>27.634693417493239</v>
      </c>
      <c r="F27" s="76">
        <v>38</v>
      </c>
      <c r="G27" s="34">
        <f t="shared" ref="G27" si="15">(AVERAGE(F7:G7)-$O$23)/$O$22</f>
        <v>38.315768710550053</v>
      </c>
      <c r="H27" s="76">
        <v>54</v>
      </c>
      <c r="I27" s="34">
        <f t="shared" ref="I27" si="16">(AVERAGE(H7:I7)-$O$23)/$O$22</f>
        <v>43.181982289788095</v>
      </c>
      <c r="J27" s="76">
        <v>70</v>
      </c>
      <c r="K27" s="34">
        <f t="shared" ref="K27" si="17">(AVERAGE(J7:K7)-$O$23)/$O$22</f>
        <v>29.865773289562668</v>
      </c>
      <c r="L27" s="76">
        <f t="shared" si="8"/>
        <v>1.5625</v>
      </c>
      <c r="M27" s="77">
        <f t="shared" si="4"/>
        <v>7.7499999999999999E-2</v>
      </c>
    </row>
    <row r="28" spans="1:15" x14ac:dyDescent="0.2">
      <c r="A28" s="75" t="s">
        <v>93</v>
      </c>
      <c r="B28" s="76">
        <v>7</v>
      </c>
      <c r="C28" s="34">
        <f t="shared" si="0"/>
        <v>34.854959775135256</v>
      </c>
      <c r="D28" s="76">
        <v>23</v>
      </c>
      <c r="E28" s="34">
        <f t="shared" si="0"/>
        <v>29.07523317741208</v>
      </c>
      <c r="F28" s="76">
        <v>39</v>
      </c>
      <c r="G28" s="34">
        <f t="shared" ref="G28" si="18">(AVERAGE(F8:G8)-$O$23)/$O$22</f>
        <v>55.057651530094681</v>
      </c>
      <c r="H28" s="76">
        <v>55</v>
      </c>
      <c r="I28" s="34">
        <f t="shared" ref="I28" si="19">(AVERAGE(H8:I8)-$O$23)/$O$22</f>
        <v>39.088741264652839</v>
      </c>
      <c r="J28" s="76">
        <v>71</v>
      </c>
      <c r="K28" s="34">
        <f t="shared" ref="K28" si="20">(AVERAGE(J8:K8)-$O$23)/$O$22</f>
        <v>36.295499535054105</v>
      </c>
      <c r="L28" s="76">
        <v>0</v>
      </c>
      <c r="M28" s="77">
        <f t="shared" si="4"/>
        <v>7.5499999999999998E-2</v>
      </c>
    </row>
    <row r="29" spans="1:15" ht="17" thickBot="1" x14ac:dyDescent="0.25">
      <c r="A29" s="78" t="s">
        <v>94</v>
      </c>
      <c r="B29" s="79">
        <v>8</v>
      </c>
      <c r="C29" s="34">
        <f t="shared" si="0"/>
        <v>40.002254283137958</v>
      </c>
      <c r="D29" s="79">
        <v>24</v>
      </c>
      <c r="E29" s="34">
        <f t="shared" si="0"/>
        <v>31.83333979091524</v>
      </c>
      <c r="F29" s="79">
        <v>40</v>
      </c>
      <c r="G29" s="34">
        <f t="shared" ref="G29" si="21">(AVERAGE(F9:G9)-$O$23)/$O$22</f>
        <v>31.727934442628488</v>
      </c>
      <c r="H29" s="79">
        <v>56</v>
      </c>
      <c r="I29" s="34">
        <f t="shared" ref="I29" si="22">(AVERAGE(H9:I9)-$O$23)/$O$22</f>
        <v>36.699553370153289</v>
      </c>
      <c r="J29" s="79">
        <v>72</v>
      </c>
      <c r="K29" s="34">
        <f t="shared" ref="K29:M29" si="23">(AVERAGE(J9:K9)-$O$23)/$O$22</f>
        <v>55.602245829576191</v>
      </c>
      <c r="L29" s="79" t="s">
        <v>128</v>
      </c>
      <c r="M29" s="34">
        <f t="shared" si="23"/>
        <v>40.423875676284936</v>
      </c>
    </row>
    <row r="30" spans="1:15" ht="17" thickBot="1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</row>
    <row r="31" spans="1:15" x14ac:dyDescent="0.2">
      <c r="A31" s="72" t="s">
        <v>131</v>
      </c>
      <c r="B31" s="73">
        <v>1</v>
      </c>
      <c r="C31" s="73">
        <v>2</v>
      </c>
      <c r="D31" s="73">
        <v>3</v>
      </c>
      <c r="E31" s="73">
        <v>4</v>
      </c>
      <c r="F31" s="73">
        <v>5</v>
      </c>
      <c r="G31" s="73">
        <v>6</v>
      </c>
      <c r="H31" s="73">
        <v>7</v>
      </c>
      <c r="I31" s="73">
        <v>8</v>
      </c>
      <c r="J31" s="73">
        <v>9</v>
      </c>
      <c r="K31" s="73">
        <v>10</v>
      </c>
      <c r="L31" s="73">
        <v>11</v>
      </c>
      <c r="M31" s="74">
        <v>12</v>
      </c>
    </row>
    <row r="32" spans="1:15" x14ac:dyDescent="0.2">
      <c r="A32" s="75" t="s">
        <v>87</v>
      </c>
      <c r="B32" s="76">
        <v>1</v>
      </c>
      <c r="C32" s="34">
        <f>(AVERAGE(B12:C12)-$O$33)/$O$32</f>
        <v>44.007409698430827</v>
      </c>
      <c r="D32" s="76">
        <v>17</v>
      </c>
      <c r="E32" s="34">
        <f>(AVERAGE(D12:E12)-$O$33)/$O$32</f>
        <v>28.924457027449986</v>
      </c>
      <c r="F32" s="76">
        <v>33</v>
      </c>
      <c r="G32" s="34">
        <f>(AVERAGE(F12:G12)-$O$33)/$O$32</f>
        <v>26.779794759548285</v>
      </c>
      <c r="H32" s="76">
        <v>49</v>
      </c>
      <c r="I32" s="34">
        <f>(AVERAGE(H12:I12)-$O$33)/$O$32</f>
        <v>33.618103138349618</v>
      </c>
      <c r="J32" s="76">
        <v>65</v>
      </c>
      <c r="K32" s="34">
        <f>(AVERAGE(J12:K12)-$O$33)/$O$32</f>
        <v>37.432789303387892</v>
      </c>
      <c r="L32" s="76">
        <v>50</v>
      </c>
      <c r="M32" s="77">
        <f>AVERAGE(L12:M12)</f>
        <v>1.4895</v>
      </c>
      <c r="N32" t="s">
        <v>119</v>
      </c>
      <c r="O32">
        <f>SLOPE(M32:M38,L32:L38)</f>
        <v>2.8442706766917295E-2</v>
      </c>
    </row>
    <row r="33" spans="1:15" x14ac:dyDescent="0.2">
      <c r="A33" s="75" t="s">
        <v>88</v>
      </c>
      <c r="B33" s="76">
        <v>2</v>
      </c>
      <c r="C33" s="34">
        <f t="shared" ref="C33:E39" si="24">(AVERAGE(B13:C13)-$O$33)/$O$32</f>
        <v>34.022424713445844</v>
      </c>
      <c r="D33" s="76">
        <v>18</v>
      </c>
      <c r="E33" s="34">
        <f t="shared" si="24"/>
        <v>29.434253796049571</v>
      </c>
      <c r="F33" s="76">
        <v>35</v>
      </c>
      <c r="G33" s="34">
        <f t="shared" ref="G33" si="25">(AVERAGE(F13:G13)-$O$33)/$O$32</f>
        <v>17.849561709596923</v>
      </c>
      <c r="H33" s="76">
        <v>50</v>
      </c>
      <c r="I33" s="34">
        <f t="shared" ref="I33" si="26">(AVERAGE(H13:I13)-$O$33)/$O$32</f>
        <v>25.215246055915074</v>
      </c>
      <c r="J33" s="76">
        <v>66</v>
      </c>
      <c r="K33" s="34">
        <f t="shared" ref="K33" si="27">(AVERAGE(J13:K13)-$O$33)/$O$32</f>
        <v>44.55236486486487</v>
      </c>
      <c r="L33" s="76">
        <f>L32/2</f>
        <v>25</v>
      </c>
      <c r="M33" s="77">
        <f t="shared" ref="M33:M38" si="28">AVERAGE(L13:M13)</f>
        <v>0.78950000000000009</v>
      </c>
      <c r="N33" t="s">
        <v>120</v>
      </c>
      <c r="O33">
        <f>INTERCEPT(M32:M38,L32:L38)</f>
        <v>7.4810150375939799E-2</v>
      </c>
    </row>
    <row r="34" spans="1:15" x14ac:dyDescent="0.2">
      <c r="A34" s="75" t="s">
        <v>89</v>
      </c>
      <c r="B34" s="76">
        <v>3</v>
      </c>
      <c r="C34" s="34">
        <f t="shared" si="24"/>
        <v>24.406602905722622</v>
      </c>
      <c r="D34" s="76">
        <v>19</v>
      </c>
      <c r="E34" s="34">
        <f t="shared" si="24"/>
        <v>33.881791122108027</v>
      </c>
      <c r="F34" s="76" t="s">
        <v>127</v>
      </c>
      <c r="G34" s="34">
        <f t="shared" ref="G34" si="29">(AVERAGE(F14:G14)-$O$33)/$O$32</f>
        <v>31.262490483441187</v>
      </c>
      <c r="H34" s="76">
        <v>51</v>
      </c>
      <c r="I34" s="34">
        <f t="shared" ref="I34" si="30">(AVERAGE(H14:I14)-$O$33)/$O$32</f>
        <v>32.651247197902123</v>
      </c>
      <c r="J34" s="76">
        <v>67</v>
      </c>
      <c r="K34" s="34">
        <f t="shared" ref="K34" si="31">(AVERAGE(J14:K14)-$O$33)/$O$32</f>
        <v>33.811474326439118</v>
      </c>
      <c r="L34" s="76">
        <f t="shared" ref="L34:L37" si="32">L33/2</f>
        <v>12.5</v>
      </c>
      <c r="M34" s="77">
        <f t="shared" si="28"/>
        <v>0.44750000000000001</v>
      </c>
    </row>
    <row r="35" spans="1:15" x14ac:dyDescent="0.2">
      <c r="A35" s="75" t="s">
        <v>90</v>
      </c>
      <c r="B35" s="76">
        <v>4</v>
      </c>
      <c r="C35" s="34">
        <f t="shared" si="24"/>
        <v>36.553829357526546</v>
      </c>
      <c r="D35" s="76">
        <v>20</v>
      </c>
      <c r="E35" s="34">
        <f t="shared" si="24"/>
        <v>30.629639322421014</v>
      </c>
      <c r="F35" s="76">
        <v>36</v>
      </c>
      <c r="G35" s="34">
        <f t="shared" ref="G35" si="33">(AVERAGE(F15:G15)-$O$33)/$O$32</f>
        <v>50.195287717294761</v>
      </c>
      <c r="H35" s="76">
        <v>52</v>
      </c>
      <c r="I35" s="34">
        <f t="shared" ref="I35" si="34">(AVERAGE(H15:I15)-$O$33)/$O$32</f>
        <v>30.471426532165971</v>
      </c>
      <c r="J35" s="76">
        <v>68</v>
      </c>
      <c r="K35" s="34">
        <f t="shared" ref="K35" si="35">(AVERAGE(J15:K15)-$O$33)/$O$32</f>
        <v>33.916949519942477</v>
      </c>
      <c r="L35" s="76">
        <f t="shared" si="32"/>
        <v>6.25</v>
      </c>
      <c r="M35" s="77">
        <f t="shared" si="28"/>
        <v>0.27049999999999996</v>
      </c>
    </row>
    <row r="36" spans="1:15" x14ac:dyDescent="0.2">
      <c r="A36" s="75" t="s">
        <v>91</v>
      </c>
      <c r="B36" s="76">
        <v>5</v>
      </c>
      <c r="C36" s="34">
        <f t="shared" si="24"/>
        <v>37.239418115298392</v>
      </c>
      <c r="D36" s="76">
        <v>21</v>
      </c>
      <c r="E36" s="34">
        <f t="shared" si="24"/>
        <v>26.041468405024741</v>
      </c>
      <c r="F36" s="76">
        <v>37</v>
      </c>
      <c r="G36" s="34">
        <f t="shared" ref="G36" si="36">(AVERAGE(F16:G16)-$O$33)/$O$32</f>
        <v>25.601988432094064</v>
      </c>
      <c r="H36" s="76">
        <v>53</v>
      </c>
      <c r="I36" s="34">
        <f t="shared" ref="I36" si="37">(AVERAGE(H16:I16)-$O$33)/$O$32</f>
        <v>25.988730808273065</v>
      </c>
      <c r="J36" s="76">
        <v>69</v>
      </c>
      <c r="K36" s="34">
        <f t="shared" ref="K36" si="38">(AVERAGE(J16:K16)-$O$33)/$O$32</f>
        <v>24.47691970139153</v>
      </c>
      <c r="L36" s="76">
        <f t="shared" si="32"/>
        <v>3.125</v>
      </c>
      <c r="M36" s="77">
        <f t="shared" si="28"/>
        <v>0.17</v>
      </c>
    </row>
    <row r="37" spans="1:15" x14ac:dyDescent="0.2">
      <c r="A37" s="75" t="s">
        <v>92</v>
      </c>
      <c r="B37" s="76">
        <v>6</v>
      </c>
      <c r="C37" s="34">
        <f t="shared" si="24"/>
        <v>42.636232182887113</v>
      </c>
      <c r="D37" s="76">
        <v>22</v>
      </c>
      <c r="E37" s="34">
        <f t="shared" si="24"/>
        <v>26.322735587700375</v>
      </c>
      <c r="F37" s="76">
        <v>38</v>
      </c>
      <c r="G37" s="34">
        <f t="shared" ref="G37" si="39">(AVERAGE(F17:G17)-$O$33)/$O$32</f>
        <v>36.501091760774862</v>
      </c>
      <c r="H37" s="76">
        <v>54</v>
      </c>
      <c r="I37" s="34">
        <f t="shared" ref="I37" si="40">(AVERAGE(H17:I17)-$O$33)/$O$32</f>
        <v>42.671390580721564</v>
      </c>
      <c r="J37" s="76">
        <v>70</v>
      </c>
      <c r="K37" s="34">
        <f t="shared" ref="K37" si="41">(AVERAGE(J17:K17)-$O$33)/$O$32</f>
        <v>29.20572421012562</v>
      </c>
      <c r="L37" s="76">
        <f t="shared" si="32"/>
        <v>1.5625</v>
      </c>
      <c r="M37" s="77">
        <f t="shared" si="28"/>
        <v>7.8E-2</v>
      </c>
    </row>
    <row r="38" spans="1:15" x14ac:dyDescent="0.2">
      <c r="A38" s="75" t="s">
        <v>93</v>
      </c>
      <c r="B38" s="76">
        <v>7</v>
      </c>
      <c r="C38" s="34">
        <f t="shared" si="24"/>
        <v>33.635682337266843</v>
      </c>
      <c r="D38" s="76">
        <v>23</v>
      </c>
      <c r="E38" s="34">
        <f t="shared" si="24"/>
        <v>26.60400277037601</v>
      </c>
      <c r="F38" s="76">
        <v>39</v>
      </c>
      <c r="G38" s="34">
        <f t="shared" ref="G38" si="42">(AVERAGE(F18:G18)-$O$33)/$O$32</f>
        <v>51.548886033921242</v>
      </c>
      <c r="H38" s="76">
        <v>55</v>
      </c>
      <c r="I38" s="34">
        <f t="shared" ref="I38" si="43">(AVERAGE(H18:I18)-$O$33)/$O$32</f>
        <v>38.610595630842113</v>
      </c>
      <c r="J38" s="76">
        <v>71</v>
      </c>
      <c r="K38" s="34">
        <f t="shared" ref="K38" si="44">(AVERAGE(J18:K18)-$O$33)/$O$32</f>
        <v>34.971701454976106</v>
      </c>
      <c r="L38" s="76">
        <v>0</v>
      </c>
      <c r="M38" s="77">
        <f t="shared" si="28"/>
        <v>7.85E-2</v>
      </c>
    </row>
    <row r="39" spans="1:15" ht="17" thickBot="1" x14ac:dyDescent="0.25">
      <c r="A39" s="78" t="s">
        <v>94</v>
      </c>
      <c r="B39" s="79">
        <v>8</v>
      </c>
      <c r="C39" s="34">
        <f t="shared" si="24"/>
        <v>36.430774965105954</v>
      </c>
      <c r="D39" s="79">
        <v>24</v>
      </c>
      <c r="E39" s="34">
        <f t="shared" si="24"/>
        <v>29.94405056464916</v>
      </c>
      <c r="F39" s="79">
        <v>40</v>
      </c>
      <c r="G39" s="34">
        <f t="shared" ref="G39" si="45">(AVERAGE(F19:G19)-$O$33)/$O$32</f>
        <v>29.434253796049571</v>
      </c>
      <c r="H39" s="79">
        <v>56</v>
      </c>
      <c r="I39" s="34">
        <f t="shared" ref="I39" si="46">(AVERAGE(H19:I19)-$O$33)/$O$32</f>
        <v>35.797923804085777</v>
      </c>
      <c r="J39" s="79">
        <v>72</v>
      </c>
      <c r="K39" s="34">
        <f t="shared" ref="K39:M39" si="47">(AVERAGE(J19:K19)-$O$33)/$O$32</f>
        <v>54.080290678001944</v>
      </c>
      <c r="L39" s="79" t="s">
        <v>128</v>
      </c>
      <c r="M39" s="34">
        <f t="shared" si="47"/>
        <v>36.360458169437045</v>
      </c>
    </row>
    <row r="40" spans="1:15" ht="17" thickBot="1" x14ac:dyDescent="0.25"/>
    <row r="41" spans="1:15" x14ac:dyDescent="0.2">
      <c r="A41" s="72" t="s">
        <v>101</v>
      </c>
      <c r="B41" s="73">
        <v>1</v>
      </c>
      <c r="C41" s="73">
        <v>2</v>
      </c>
      <c r="D41" s="73">
        <v>3</v>
      </c>
      <c r="E41" s="73">
        <v>4</v>
      </c>
      <c r="F41" s="73">
        <v>5</v>
      </c>
      <c r="G41" s="73">
        <v>6</v>
      </c>
      <c r="H41" s="73">
        <v>7</v>
      </c>
      <c r="I41" s="73">
        <v>8</v>
      </c>
      <c r="J41" s="73">
        <v>9</v>
      </c>
      <c r="K41" s="73">
        <v>10</v>
      </c>
      <c r="L41" s="73">
        <v>11</v>
      </c>
      <c r="M41" s="74">
        <v>12</v>
      </c>
    </row>
    <row r="42" spans="1:15" x14ac:dyDescent="0.2">
      <c r="A42" s="75" t="s">
        <v>87</v>
      </c>
      <c r="B42" s="76">
        <v>1</v>
      </c>
      <c r="C42" s="34">
        <f>(C22-C32)/2</f>
        <v>2.1697173287038858</v>
      </c>
      <c r="D42" s="76">
        <v>17</v>
      </c>
      <c r="E42" s="34">
        <f>(E22-E32)/2</f>
        <v>0.97133353541837941</v>
      </c>
      <c r="F42" s="76">
        <v>33</v>
      </c>
      <c r="G42" s="34">
        <f>(G22-G32)/2</f>
        <v>1.9997457742497513</v>
      </c>
      <c r="H42" s="76">
        <v>49</v>
      </c>
      <c r="I42" s="34">
        <f>(I22-I32)/2</f>
        <v>1.3562657564000347</v>
      </c>
      <c r="J42" s="76">
        <v>65</v>
      </c>
      <c r="K42" s="34">
        <f>(K22-K32)/2</f>
        <v>1.1881109206121891</v>
      </c>
      <c r="L42" s="76"/>
      <c r="M42" s="77"/>
    </row>
    <row r="43" spans="1:15" x14ac:dyDescent="0.2">
      <c r="A43" s="75" t="s">
        <v>88</v>
      </c>
      <c r="B43" s="76">
        <v>2</v>
      </c>
      <c r="C43" s="34">
        <f t="shared" ref="C43:E49" si="48">(C23-C33)/2</f>
        <v>0.76761869180051789</v>
      </c>
      <c r="D43" s="76">
        <v>18</v>
      </c>
      <c r="E43" s="34">
        <f t="shared" si="48"/>
        <v>1.6387319486276031</v>
      </c>
      <c r="F43" s="76">
        <v>35</v>
      </c>
      <c r="G43" s="34">
        <f t="shared" ref="G43" si="49">(G23-G33)/2</f>
        <v>0.1405414020207445</v>
      </c>
      <c r="H43" s="76">
        <v>50</v>
      </c>
      <c r="I43" s="34">
        <f t="shared" ref="I43" si="50">(I23-I33)/2</f>
        <v>0.66512938130756716</v>
      </c>
      <c r="J43" s="76">
        <v>66</v>
      </c>
      <c r="K43" s="34">
        <f t="shared" ref="K43" si="51">(K23-K33)/2</f>
        <v>0.34251085825737349</v>
      </c>
      <c r="L43" s="76"/>
      <c r="M43" s="77"/>
    </row>
    <row r="44" spans="1:15" x14ac:dyDescent="0.2">
      <c r="A44" s="75" t="s">
        <v>89</v>
      </c>
      <c r="B44" s="76">
        <v>3</v>
      </c>
      <c r="C44" s="34">
        <f t="shared" si="48"/>
        <v>1.8336397314826929</v>
      </c>
      <c r="D44" s="76">
        <v>19</v>
      </c>
      <c r="E44" s="34">
        <f t="shared" si="48"/>
        <v>1.1190164162340785</v>
      </c>
      <c r="F44" s="76" t="s">
        <v>127</v>
      </c>
      <c r="G44" s="34">
        <f t="shared" ref="G44" si="52">(G24-G34)/2</f>
        <v>1.1198836610070853</v>
      </c>
      <c r="H44" s="76">
        <v>51</v>
      </c>
      <c r="I44" s="34">
        <f t="shared" ref="I44" si="53">(I24-I34)/2</f>
        <v>0.48699175694389041</v>
      </c>
      <c r="J44" s="76">
        <v>67</v>
      </c>
      <c r="K44" s="34">
        <f t="shared" ref="K44" si="54">(K24-K34)/2</f>
        <v>1.4352557428331885</v>
      </c>
      <c r="L44" s="76"/>
      <c r="M44" s="77"/>
    </row>
    <row r="45" spans="1:15" x14ac:dyDescent="0.2">
      <c r="A45" s="75" t="s">
        <v>90</v>
      </c>
      <c r="B45" s="76">
        <v>4</v>
      </c>
      <c r="C45" s="34">
        <f t="shared" si="48"/>
        <v>1.7944826949968693</v>
      </c>
      <c r="D45" s="76">
        <v>20</v>
      </c>
      <c r="E45" s="34">
        <f t="shared" si="48"/>
        <v>1.6822550541862498</v>
      </c>
      <c r="F45" s="76">
        <v>36</v>
      </c>
      <c r="G45" s="34">
        <f t="shared" ref="G45" si="55">(G25-G35)/2</f>
        <v>2.2730738839698432</v>
      </c>
      <c r="H45" s="76">
        <v>52</v>
      </c>
      <c r="I45" s="34">
        <f t="shared" ref="I45" si="56">(I25-I35)/2</f>
        <v>1.4187940673818495</v>
      </c>
      <c r="J45" s="76">
        <v>68</v>
      </c>
      <c r="K45" s="34">
        <f t="shared" ref="K45" si="57">(K25-K35)/2</f>
        <v>0.51292402271586823</v>
      </c>
      <c r="L45" s="76"/>
      <c r="M45" s="77"/>
    </row>
    <row r="46" spans="1:15" x14ac:dyDescent="0.2">
      <c r="A46" s="75" t="s">
        <v>91</v>
      </c>
      <c r="B46" s="76">
        <v>5</v>
      </c>
      <c r="C46" s="34">
        <f t="shared" si="48"/>
        <v>1.3023640727047265</v>
      </c>
      <c r="D46" s="76">
        <v>21</v>
      </c>
      <c r="E46" s="34">
        <f t="shared" si="48"/>
        <v>1.2445852364529131</v>
      </c>
      <c r="F46" s="76">
        <v>37</v>
      </c>
      <c r="G46" s="34">
        <f t="shared" ref="G46" si="58">(G26-G36)/2</f>
        <v>0.58594732052871024</v>
      </c>
      <c r="H46" s="76">
        <v>53</v>
      </c>
      <c r="I46" s="34">
        <f t="shared" ref="I46" si="59">(I26-I36)/2</f>
        <v>0.73514351437113135</v>
      </c>
      <c r="J46" s="76">
        <v>69</v>
      </c>
      <c r="K46" s="34">
        <f t="shared" ref="K46" si="60">(K26-K36)/2</f>
        <v>0.45456314299224054</v>
      </c>
      <c r="L46" s="76"/>
      <c r="M46" s="77"/>
    </row>
    <row r="47" spans="1:15" x14ac:dyDescent="0.2">
      <c r="A47" s="75" t="s">
        <v>92</v>
      </c>
      <c r="B47" s="76">
        <v>6</v>
      </c>
      <c r="C47" s="34">
        <f t="shared" si="48"/>
        <v>2.1438199855402118</v>
      </c>
      <c r="D47" s="76">
        <v>22</v>
      </c>
      <c r="E47" s="34">
        <f t="shared" si="48"/>
        <v>0.65597891489643168</v>
      </c>
      <c r="F47" s="76">
        <v>38</v>
      </c>
      <c r="G47" s="34">
        <f t="shared" ref="G47" si="61">(G27-G37)/2</f>
        <v>0.90733847488759523</v>
      </c>
      <c r="H47" s="76">
        <v>54</v>
      </c>
      <c r="I47" s="34">
        <f t="shared" ref="I47" si="62">(I27-I37)/2</f>
        <v>0.25529585453326575</v>
      </c>
      <c r="J47" s="76">
        <v>70</v>
      </c>
      <c r="K47" s="34">
        <f t="shared" ref="K47" si="63">(K27-K37)/2</f>
        <v>0.33002453971852397</v>
      </c>
      <c r="L47" s="76"/>
      <c r="M47" s="77"/>
    </row>
    <row r="48" spans="1:15" x14ac:dyDescent="0.2">
      <c r="A48" s="75" t="s">
        <v>93</v>
      </c>
      <c r="B48" s="76">
        <v>7</v>
      </c>
      <c r="C48" s="34">
        <f t="shared" si="48"/>
        <v>0.60963871893420674</v>
      </c>
      <c r="D48" s="76">
        <v>23</v>
      </c>
      <c r="E48" s="34">
        <f t="shared" si="48"/>
        <v>1.2356152035180354</v>
      </c>
      <c r="F48" s="76">
        <v>39</v>
      </c>
      <c r="G48" s="34">
        <f t="shared" ref="G48" si="64">(G28-G38)/2</f>
        <v>1.7543827480867193</v>
      </c>
      <c r="H48" s="76">
        <v>55</v>
      </c>
      <c r="I48" s="34">
        <f t="shared" ref="I48" si="65">(I28-I38)/2</f>
        <v>0.23907281690536308</v>
      </c>
      <c r="J48" s="76">
        <v>71</v>
      </c>
      <c r="K48" s="34">
        <f t="shared" ref="K48" si="66">(K28-K38)/2</f>
        <v>0.66189904003899969</v>
      </c>
      <c r="L48" s="76"/>
      <c r="M48" s="77"/>
    </row>
    <row r="49" spans="1:13" ht="17" thickBot="1" x14ac:dyDescent="0.25">
      <c r="A49" s="78" t="s">
        <v>94</v>
      </c>
      <c r="B49" s="79">
        <v>8</v>
      </c>
      <c r="C49" s="34">
        <f t="shared" si="48"/>
        <v>1.7857396590160022</v>
      </c>
      <c r="D49" s="79">
        <v>24</v>
      </c>
      <c r="E49" s="34">
        <f t="shared" si="48"/>
        <v>0.94464461313303971</v>
      </c>
      <c r="F49" s="79">
        <v>40</v>
      </c>
      <c r="G49" s="34">
        <f t="shared" ref="G49" si="67">(G29-G39)/2</f>
        <v>1.1468403232894584</v>
      </c>
      <c r="H49" s="79">
        <v>56</v>
      </c>
      <c r="I49" s="34">
        <f t="shared" ref="I49" si="68">(I29-I39)/2</f>
        <v>0.45081478303375633</v>
      </c>
      <c r="J49" s="79">
        <v>72</v>
      </c>
      <c r="K49" s="34">
        <f t="shared" ref="K49:M49" si="69">(K29-K39)/2</f>
        <v>0.76097757578712333</v>
      </c>
      <c r="L49" s="79" t="s">
        <v>128</v>
      </c>
      <c r="M49" s="34">
        <f t="shared" si="69"/>
        <v>2.0317087534239455</v>
      </c>
    </row>
    <row r="53" spans="1:13" ht="34" x14ac:dyDescent="0.2">
      <c r="A53" s="7" t="s">
        <v>102</v>
      </c>
      <c r="B53" s="8">
        <v>1</v>
      </c>
      <c r="C53" s="8">
        <v>2</v>
      </c>
      <c r="D53" s="8">
        <v>3</v>
      </c>
      <c r="E53" s="8">
        <v>4</v>
      </c>
      <c r="F53" s="8">
        <v>5</v>
      </c>
      <c r="G53" s="8">
        <v>6</v>
      </c>
      <c r="H53" s="8">
        <v>7</v>
      </c>
      <c r="I53" s="8">
        <v>8</v>
      </c>
      <c r="J53" s="8">
        <v>9</v>
      </c>
      <c r="K53" s="8">
        <v>10</v>
      </c>
      <c r="L53" s="8">
        <v>11</v>
      </c>
      <c r="M53" s="8">
        <v>12</v>
      </c>
    </row>
    <row r="54" spans="1:13" x14ac:dyDescent="0.2">
      <c r="A54" s="8" t="s">
        <v>87</v>
      </c>
      <c r="B54" s="10">
        <v>1.03</v>
      </c>
      <c r="C54" s="10">
        <v>1.022</v>
      </c>
      <c r="D54" s="13">
        <v>0.83099999999999996</v>
      </c>
      <c r="E54" s="13">
        <v>0.80600000000000005</v>
      </c>
      <c r="F54" s="11">
        <v>1.1499999999999999</v>
      </c>
      <c r="G54" s="11">
        <v>1.161</v>
      </c>
      <c r="H54" s="17">
        <v>0.59499999999999997</v>
      </c>
      <c r="I54" s="17">
        <v>0.59399999999999997</v>
      </c>
      <c r="J54" s="10">
        <v>1.105</v>
      </c>
      <c r="K54" s="10">
        <v>1.07</v>
      </c>
      <c r="L54" s="21">
        <v>1.482</v>
      </c>
      <c r="M54" s="21">
        <v>1.4830000000000001</v>
      </c>
    </row>
    <row r="55" spans="1:13" x14ac:dyDescent="0.2">
      <c r="A55" s="8" t="s">
        <v>88</v>
      </c>
      <c r="B55" s="9">
        <v>0.95</v>
      </c>
      <c r="C55" s="9">
        <v>0.92800000000000005</v>
      </c>
      <c r="D55" s="21">
        <v>1.5269999999999999</v>
      </c>
      <c r="E55" s="12">
        <v>1.613</v>
      </c>
      <c r="F55" s="10">
        <v>1.012</v>
      </c>
      <c r="G55" s="9">
        <v>0.96699999999999997</v>
      </c>
      <c r="H55" s="10">
        <v>1.0940000000000001</v>
      </c>
      <c r="I55" s="9">
        <v>0.99399999999999999</v>
      </c>
      <c r="J55" s="10">
        <v>1.03</v>
      </c>
      <c r="K55" s="9">
        <v>0.98099999999999998</v>
      </c>
      <c r="L55" s="13">
        <v>0.79800000000000004</v>
      </c>
      <c r="M55" s="13">
        <v>0.79100000000000004</v>
      </c>
    </row>
    <row r="56" spans="1:13" x14ac:dyDescent="0.2">
      <c r="A56" s="8" t="s">
        <v>89</v>
      </c>
      <c r="B56" s="11">
        <v>1.167</v>
      </c>
      <c r="C56" s="11">
        <v>1.1830000000000001</v>
      </c>
      <c r="D56" s="10">
        <v>1.004</v>
      </c>
      <c r="E56" s="9">
        <v>0.97799999999999998</v>
      </c>
      <c r="F56" s="9">
        <v>0.98099999999999998</v>
      </c>
      <c r="G56" s="9">
        <v>0.99</v>
      </c>
      <c r="H56" s="9">
        <v>0.98499999999999999</v>
      </c>
      <c r="I56" s="9">
        <v>0.99299999999999999</v>
      </c>
      <c r="J56" s="10">
        <v>1.0549999999999999</v>
      </c>
      <c r="K56" s="10">
        <v>1.0269999999999999</v>
      </c>
      <c r="L56" s="18">
        <v>0.438</v>
      </c>
      <c r="M56" s="18">
        <v>0.436</v>
      </c>
    </row>
    <row r="57" spans="1:13" x14ac:dyDescent="0.2">
      <c r="A57" s="8" t="s">
        <v>90</v>
      </c>
      <c r="B57" s="9">
        <v>0.93400000000000005</v>
      </c>
      <c r="C57" s="9">
        <v>0.91</v>
      </c>
      <c r="D57" s="11">
        <v>1.1559999999999999</v>
      </c>
      <c r="E57" s="11">
        <v>1.1299999999999999</v>
      </c>
      <c r="F57" s="10">
        <v>1.0149999999999999</v>
      </c>
      <c r="G57" s="10">
        <v>1.0149999999999999</v>
      </c>
      <c r="H57" s="10">
        <v>1.087</v>
      </c>
      <c r="I57" s="10">
        <v>1.1060000000000001</v>
      </c>
      <c r="J57" s="9">
        <v>0.93500000000000005</v>
      </c>
      <c r="K57" s="9">
        <v>0.90400000000000003</v>
      </c>
      <c r="L57" s="27">
        <v>0.25800000000000001</v>
      </c>
      <c r="M57" s="27">
        <v>0.25800000000000001</v>
      </c>
    </row>
    <row r="58" spans="1:13" x14ac:dyDescent="0.2">
      <c r="A58" s="8" t="s">
        <v>91</v>
      </c>
      <c r="B58" s="11">
        <v>1.167</v>
      </c>
      <c r="C58" s="11">
        <v>1.1930000000000001</v>
      </c>
      <c r="D58" s="11">
        <v>1.159</v>
      </c>
      <c r="E58" s="10">
        <v>1.0860000000000001</v>
      </c>
      <c r="F58" s="10">
        <v>1.0129999999999999</v>
      </c>
      <c r="G58" s="9">
        <v>0.92400000000000004</v>
      </c>
      <c r="H58" s="10">
        <v>1.032</v>
      </c>
      <c r="I58" s="10">
        <v>1.0049999999999999</v>
      </c>
      <c r="J58" s="17">
        <v>0.60099999999999998</v>
      </c>
      <c r="K58" s="10">
        <v>1.034</v>
      </c>
      <c r="L58" s="20">
        <v>0.17</v>
      </c>
      <c r="M58" s="20">
        <v>0.16800000000000001</v>
      </c>
    </row>
    <row r="59" spans="1:13" x14ac:dyDescent="0.2">
      <c r="A59" s="8" t="s">
        <v>92</v>
      </c>
      <c r="B59" s="9">
        <v>0.98699999999999999</v>
      </c>
      <c r="C59" s="9">
        <v>0.99099999999999999</v>
      </c>
      <c r="D59" s="13">
        <v>0.86599999999999999</v>
      </c>
      <c r="E59" s="13">
        <v>0.86699999999999999</v>
      </c>
      <c r="F59" s="9">
        <v>0.93200000000000005</v>
      </c>
      <c r="G59" s="13">
        <v>0.86399999999999999</v>
      </c>
      <c r="H59" s="9">
        <v>0.99199999999999999</v>
      </c>
      <c r="I59" s="10">
        <v>1.006</v>
      </c>
      <c r="J59" s="16">
        <v>0.72199999999999998</v>
      </c>
      <c r="K59" s="11">
        <v>1.1499999999999999</v>
      </c>
      <c r="L59" s="20">
        <v>8.5000000000000006E-2</v>
      </c>
      <c r="M59" s="20">
        <v>8.4000000000000005E-2</v>
      </c>
    </row>
    <row r="60" spans="1:13" x14ac:dyDescent="0.2">
      <c r="A60" s="8" t="s">
        <v>93</v>
      </c>
      <c r="B60" s="9">
        <v>0.94299999999999995</v>
      </c>
      <c r="C60" s="9">
        <v>0.91600000000000004</v>
      </c>
      <c r="D60" s="10">
        <v>1.0329999999999999</v>
      </c>
      <c r="E60" s="10">
        <v>1.0489999999999999</v>
      </c>
      <c r="F60" s="9">
        <v>0.95899999999999996</v>
      </c>
      <c r="G60" s="9">
        <v>0.97299999999999998</v>
      </c>
      <c r="H60" s="10">
        <v>1.046</v>
      </c>
      <c r="I60" s="9">
        <v>0.92800000000000005</v>
      </c>
      <c r="J60" s="18">
        <v>0.47799999999999998</v>
      </c>
      <c r="K60" s="10">
        <v>1.016</v>
      </c>
      <c r="L60" s="20">
        <v>0.08</v>
      </c>
      <c r="M60" s="20">
        <v>7.3999999999999996E-2</v>
      </c>
    </row>
    <row r="61" spans="1:13" x14ac:dyDescent="0.2">
      <c r="A61" s="8" t="s">
        <v>94</v>
      </c>
      <c r="B61" s="9">
        <v>0.98</v>
      </c>
      <c r="C61" s="9">
        <v>0.96499999999999997</v>
      </c>
      <c r="D61" s="9">
        <v>0.93100000000000005</v>
      </c>
      <c r="E61" s="9">
        <v>0.91300000000000003</v>
      </c>
      <c r="F61" s="13">
        <v>0.82</v>
      </c>
      <c r="G61" s="13">
        <v>0.79600000000000004</v>
      </c>
      <c r="H61" s="10">
        <v>1.0329999999999999</v>
      </c>
      <c r="I61" s="10">
        <v>1.006</v>
      </c>
      <c r="J61" s="13">
        <v>0.78500000000000003</v>
      </c>
      <c r="K61" s="11">
        <v>1.145</v>
      </c>
      <c r="L61" s="10">
        <v>1.05</v>
      </c>
      <c r="M61" s="10">
        <v>1.052</v>
      </c>
    </row>
    <row r="63" spans="1:13" ht="34" x14ac:dyDescent="0.2">
      <c r="A63" s="31" t="s">
        <v>122</v>
      </c>
      <c r="B63" s="8">
        <v>1</v>
      </c>
      <c r="C63" s="8">
        <v>2</v>
      </c>
      <c r="D63" s="8">
        <v>3</v>
      </c>
      <c r="E63" s="8">
        <v>4</v>
      </c>
      <c r="F63" s="8">
        <v>5</v>
      </c>
      <c r="G63" s="8">
        <v>6</v>
      </c>
      <c r="H63" s="8">
        <v>7</v>
      </c>
      <c r="I63" s="8">
        <v>8</v>
      </c>
      <c r="J63" s="8">
        <v>9</v>
      </c>
      <c r="K63" s="8">
        <v>10</v>
      </c>
      <c r="L63" s="8">
        <v>11</v>
      </c>
      <c r="M63" s="8">
        <v>12</v>
      </c>
    </row>
    <row r="64" spans="1:13" x14ac:dyDescent="0.2">
      <c r="A64" s="8" t="s">
        <v>87</v>
      </c>
      <c r="B64" s="9">
        <v>0.95399999999999996</v>
      </c>
      <c r="C64" s="9">
        <v>0.94899999999999995</v>
      </c>
      <c r="D64" s="16">
        <v>0.77</v>
      </c>
      <c r="E64" s="16">
        <v>0.75</v>
      </c>
      <c r="F64" s="10">
        <v>1.081</v>
      </c>
      <c r="G64" s="10">
        <v>1.103</v>
      </c>
      <c r="H64" s="17">
        <v>0.59</v>
      </c>
      <c r="I64" s="17">
        <v>0.58799999999999997</v>
      </c>
      <c r="J64" s="10">
        <v>1.069</v>
      </c>
      <c r="K64" s="10">
        <v>1.0389999999999999</v>
      </c>
      <c r="L64" s="21">
        <v>1.4810000000000001</v>
      </c>
      <c r="M64" s="21">
        <v>1.482</v>
      </c>
    </row>
    <row r="65" spans="1:15" x14ac:dyDescent="0.2">
      <c r="A65" s="8" t="s">
        <v>88</v>
      </c>
      <c r="B65" s="9">
        <v>0.92100000000000004</v>
      </c>
      <c r="C65" s="9">
        <v>0.89600000000000002</v>
      </c>
      <c r="D65" s="21">
        <v>1.48</v>
      </c>
      <c r="E65" s="21">
        <v>1.556</v>
      </c>
      <c r="F65" s="9">
        <v>0.96899999999999997</v>
      </c>
      <c r="G65" s="9">
        <v>0.93500000000000005</v>
      </c>
      <c r="H65" s="10">
        <v>1.056</v>
      </c>
      <c r="I65" s="9">
        <v>0.93799999999999994</v>
      </c>
      <c r="J65" s="9">
        <v>0.99399999999999999</v>
      </c>
      <c r="K65" s="9">
        <v>0.93500000000000005</v>
      </c>
      <c r="L65" s="13">
        <v>0.79800000000000004</v>
      </c>
      <c r="M65" s="13">
        <v>0.79100000000000004</v>
      </c>
    </row>
    <row r="66" spans="1:15" x14ac:dyDescent="0.2">
      <c r="A66" s="8" t="s">
        <v>89</v>
      </c>
      <c r="B66" s="10">
        <v>1.093</v>
      </c>
      <c r="C66" s="10">
        <v>1.093</v>
      </c>
      <c r="D66" s="9">
        <v>0.98599999999999999</v>
      </c>
      <c r="E66" s="9">
        <v>0.95899999999999996</v>
      </c>
      <c r="F66" s="9">
        <v>0.95899999999999996</v>
      </c>
      <c r="G66" s="9">
        <v>0.95899999999999996</v>
      </c>
      <c r="H66" s="9">
        <v>0.95099999999999996</v>
      </c>
      <c r="I66" s="9">
        <v>0.97399999999999998</v>
      </c>
      <c r="J66" s="10">
        <v>1.0109999999999999</v>
      </c>
      <c r="K66" s="9">
        <v>0.99099999999999999</v>
      </c>
      <c r="L66" s="18">
        <v>0.438</v>
      </c>
      <c r="M66" s="18">
        <v>0.436</v>
      </c>
    </row>
    <row r="67" spans="1:15" x14ac:dyDescent="0.2">
      <c r="A67" s="8" t="s">
        <v>90</v>
      </c>
      <c r="B67" s="13">
        <v>0.86399999999999999</v>
      </c>
      <c r="C67" s="13">
        <v>0.85499999999999998</v>
      </c>
      <c r="D67" s="10">
        <v>1.1060000000000001</v>
      </c>
      <c r="E67" s="10">
        <v>1.0820000000000001</v>
      </c>
      <c r="F67" s="10">
        <v>1.0049999999999999</v>
      </c>
      <c r="G67" s="9">
        <v>0.998</v>
      </c>
      <c r="H67" s="10">
        <v>1.042</v>
      </c>
      <c r="I67" s="10">
        <v>1.0640000000000001</v>
      </c>
      <c r="J67" s="9">
        <v>0.91300000000000003</v>
      </c>
      <c r="K67" s="9">
        <v>0.88700000000000001</v>
      </c>
      <c r="L67" s="27">
        <v>0.25800000000000001</v>
      </c>
      <c r="M67" s="27">
        <v>0.25800000000000001</v>
      </c>
    </row>
    <row r="68" spans="1:15" x14ac:dyDescent="0.2">
      <c r="A68" s="8" t="s">
        <v>91</v>
      </c>
      <c r="B68" s="10">
        <v>1.111</v>
      </c>
      <c r="C68" s="11">
        <v>1.119</v>
      </c>
      <c r="D68" s="10">
        <v>1.1100000000000001</v>
      </c>
      <c r="E68" s="10">
        <v>1.052</v>
      </c>
      <c r="F68" s="9">
        <v>0.98099999999999998</v>
      </c>
      <c r="G68" s="9">
        <v>0.89900000000000002</v>
      </c>
      <c r="H68" s="9">
        <v>0.97599999999999998</v>
      </c>
      <c r="I68" s="9">
        <v>0.95099999999999996</v>
      </c>
      <c r="J68" s="16">
        <v>0.68600000000000005</v>
      </c>
      <c r="K68" s="10">
        <v>1.006</v>
      </c>
      <c r="L68" s="20">
        <v>0.17</v>
      </c>
      <c r="M68" s="20">
        <v>0.16800000000000001</v>
      </c>
    </row>
    <row r="69" spans="1:15" x14ac:dyDescent="0.2">
      <c r="A69" s="8" t="s">
        <v>92</v>
      </c>
      <c r="B69" s="9">
        <v>0.92400000000000004</v>
      </c>
      <c r="C69" s="9">
        <v>0.96299999999999997</v>
      </c>
      <c r="D69" s="13">
        <v>0.81899999999999995</v>
      </c>
      <c r="E69" s="13">
        <v>0.81799999999999995</v>
      </c>
      <c r="F69" s="9">
        <v>0.96599999999999997</v>
      </c>
      <c r="G69" s="13">
        <v>0.81200000000000006</v>
      </c>
      <c r="H69" s="9">
        <v>0.93500000000000005</v>
      </c>
      <c r="I69" s="9">
        <v>0.95</v>
      </c>
      <c r="J69" s="13">
        <v>0.82299999999999995</v>
      </c>
      <c r="K69" s="10">
        <v>1.1120000000000001</v>
      </c>
      <c r="L69" s="20">
        <v>8.5000000000000006E-2</v>
      </c>
      <c r="M69" s="20">
        <v>8.4000000000000005E-2</v>
      </c>
    </row>
    <row r="70" spans="1:15" x14ac:dyDescent="0.2">
      <c r="A70" s="8" t="s">
        <v>93</v>
      </c>
      <c r="B70" s="13">
        <v>0.88200000000000001</v>
      </c>
      <c r="C70" s="13">
        <v>0.85099999999999998</v>
      </c>
      <c r="D70" s="9">
        <v>0.97799999999999998</v>
      </c>
      <c r="E70" s="9">
        <v>0.995</v>
      </c>
      <c r="F70" s="9">
        <v>0.89900000000000002</v>
      </c>
      <c r="G70" s="9">
        <v>0.93799999999999994</v>
      </c>
      <c r="H70" s="10">
        <v>1.008</v>
      </c>
      <c r="I70" s="9">
        <v>0.88900000000000001</v>
      </c>
      <c r="J70" s="18">
        <v>0.52200000000000002</v>
      </c>
      <c r="K70" s="9">
        <v>0.98799999999999999</v>
      </c>
      <c r="L70" s="20">
        <v>0.08</v>
      </c>
      <c r="M70" s="20">
        <v>7.3999999999999996E-2</v>
      </c>
    </row>
    <row r="71" spans="1:15" x14ac:dyDescent="0.2">
      <c r="A71" s="8" t="s">
        <v>94</v>
      </c>
      <c r="B71" s="9">
        <v>0.91700000000000004</v>
      </c>
      <c r="C71" s="9">
        <v>0.88800000000000001</v>
      </c>
      <c r="D71" s="13">
        <v>0.86699999999999999</v>
      </c>
      <c r="E71" s="13">
        <v>0.84899999999999998</v>
      </c>
      <c r="F71" s="13">
        <v>0.79900000000000004</v>
      </c>
      <c r="G71" s="13">
        <v>0.77200000000000002</v>
      </c>
      <c r="H71" s="9">
        <v>0.97599999999999998</v>
      </c>
      <c r="I71" s="9">
        <v>0.94099999999999995</v>
      </c>
      <c r="J71" s="9">
        <v>0.90700000000000003</v>
      </c>
      <c r="K71" s="10">
        <v>1.1040000000000001</v>
      </c>
      <c r="L71" s="10">
        <v>1.0089999999999999</v>
      </c>
      <c r="M71" s="10">
        <v>1.0109999999999999</v>
      </c>
    </row>
    <row r="72" spans="1:15" ht="17" thickBot="1" x14ac:dyDescent="0.25"/>
    <row r="73" spans="1:15" x14ac:dyDescent="0.2">
      <c r="A73" s="81" t="s">
        <v>104</v>
      </c>
      <c r="B73" s="82">
        <v>1</v>
      </c>
      <c r="C73" s="82">
        <v>2</v>
      </c>
      <c r="D73" s="82">
        <v>3</v>
      </c>
      <c r="E73" s="82">
        <v>4</v>
      </c>
      <c r="F73" s="82">
        <v>5</v>
      </c>
      <c r="G73" s="82">
        <v>6</v>
      </c>
      <c r="H73" s="82">
        <v>7</v>
      </c>
      <c r="I73" s="82">
        <v>8</v>
      </c>
      <c r="J73" s="82">
        <v>9</v>
      </c>
      <c r="K73" s="82">
        <v>10</v>
      </c>
      <c r="L73" s="82">
        <v>11</v>
      </c>
      <c r="M73" s="83">
        <v>12</v>
      </c>
    </row>
    <row r="74" spans="1:15" x14ac:dyDescent="0.2">
      <c r="A74" s="84" t="s">
        <v>87</v>
      </c>
      <c r="B74" s="85">
        <v>9</v>
      </c>
      <c r="C74" s="37">
        <f>(AVERAGE(B54:C54)-$O$75)/$O$74</f>
        <v>33.594324123798756</v>
      </c>
      <c r="D74" s="85">
        <v>25</v>
      </c>
      <c r="E74" s="37">
        <f>(AVERAGE(D54:E54)-$O$75)/$O$74</f>
        <v>26.281532645562468</v>
      </c>
      <c r="F74" s="85">
        <v>41</v>
      </c>
      <c r="G74" s="37">
        <f>(AVERAGE(F54:G54)-$O$75)/$O$74</f>
        <v>38.158210853589594</v>
      </c>
      <c r="H74" s="85" t="s">
        <v>129</v>
      </c>
      <c r="I74" s="37">
        <f>(AVERAGE(H54:I54)-$O$75)/$O$74</f>
        <v>18.387242085924253</v>
      </c>
      <c r="J74" s="85">
        <v>73</v>
      </c>
      <c r="K74" s="37">
        <f>(AVERAGE(J54:K54)-$O$75)/$O$74</f>
        <v>35.761729790842281</v>
      </c>
      <c r="L74" s="85">
        <v>50</v>
      </c>
      <c r="M74" s="86">
        <f>AVERAGE(L54:M54)</f>
        <v>1.4824999999999999</v>
      </c>
      <c r="N74" t="s">
        <v>119</v>
      </c>
      <c r="O74">
        <f>SLOPE(M74:M80,L74:L80)</f>
        <v>2.8374937343358393E-2</v>
      </c>
    </row>
    <row r="75" spans="1:15" x14ac:dyDescent="0.2">
      <c r="A75" s="84" t="s">
        <v>88</v>
      </c>
      <c r="B75" s="85">
        <v>10</v>
      </c>
      <c r="C75" s="37">
        <f t="shared" ref="C75:E81" si="70">(AVERAGE(B55:C55)-$O$75)/$O$74</f>
        <v>30.528238058224989</v>
      </c>
      <c r="D75" s="85">
        <v>26</v>
      </c>
      <c r="E75" s="37">
        <f t="shared" si="70"/>
        <v>52.766172625777273</v>
      </c>
      <c r="F75" s="85">
        <v>42</v>
      </c>
      <c r="G75" s="37">
        <f t="shared" ref="G75" si="71">(AVERAGE(F55:G55)-$O$75)/$O$74</f>
        <v>32.307977671000572</v>
      </c>
      <c r="H75" s="85">
        <v>58</v>
      </c>
      <c r="I75" s="37">
        <f t="shared" ref="I75" si="72">(AVERAGE(H55:I55)-$O$75)/$O$74</f>
        <v>34.228686758055403</v>
      </c>
      <c r="J75" s="85">
        <v>74</v>
      </c>
      <c r="K75" s="37">
        <f t="shared" ref="K75" si="73">(AVERAGE(J55:K55)-$O$75)/$O$74</f>
        <v>32.871855568117589</v>
      </c>
      <c r="L75" s="85">
        <f>L74/2</f>
        <v>25</v>
      </c>
      <c r="M75" s="86">
        <f t="shared" ref="M75:M80" si="74">AVERAGE(L55:M55)</f>
        <v>0.79449999999999998</v>
      </c>
      <c r="N75" t="s">
        <v>120</v>
      </c>
      <c r="O75">
        <f>INTERCEPT(M74:M80,L74:L80)</f>
        <v>7.2763157894736863E-2</v>
      </c>
    </row>
    <row r="76" spans="1:15" x14ac:dyDescent="0.2">
      <c r="A76" s="84" t="s">
        <v>89</v>
      </c>
      <c r="B76" s="85">
        <v>11</v>
      </c>
      <c r="C76" s="37">
        <f t="shared" si="70"/>
        <v>38.845437040700972</v>
      </c>
      <c r="D76" s="85">
        <v>27</v>
      </c>
      <c r="E76" s="37">
        <f t="shared" si="70"/>
        <v>32.360841223855289</v>
      </c>
      <c r="F76" s="85">
        <v>43</v>
      </c>
      <c r="G76" s="37">
        <f t="shared" ref="G76" si="75">(AVERAGE(F56:G56)-$O$75)/$O$74</f>
        <v>32.167008196721312</v>
      </c>
      <c r="H76" s="85">
        <v>59</v>
      </c>
      <c r="I76" s="37">
        <f t="shared" ref="I76" si="76">(AVERAGE(H56:I56)-$O$75)/$O$74</f>
        <v>32.290356486715659</v>
      </c>
      <c r="J76" s="85">
        <v>75</v>
      </c>
      <c r="K76" s="37">
        <f t="shared" ref="K76" si="77">(AVERAGE(J56:K56)-$O$75)/$O$74</f>
        <v>34.122959652345955</v>
      </c>
      <c r="L76" s="85">
        <f t="shared" ref="L76:L79" si="78">L75/2</f>
        <v>12.5</v>
      </c>
      <c r="M76" s="86">
        <f t="shared" si="74"/>
        <v>0.437</v>
      </c>
    </row>
    <row r="77" spans="1:15" x14ac:dyDescent="0.2">
      <c r="A77" s="84" t="s">
        <v>90</v>
      </c>
      <c r="B77" s="85">
        <v>12</v>
      </c>
      <c r="C77" s="37">
        <f t="shared" si="70"/>
        <v>29.929117792538161</v>
      </c>
      <c r="D77" s="85">
        <v>28</v>
      </c>
      <c r="E77" s="37">
        <f t="shared" si="70"/>
        <v>37.717681246466924</v>
      </c>
      <c r="F77" s="85">
        <v>44</v>
      </c>
      <c r="G77" s="37">
        <f t="shared" ref="G77" si="79">(AVERAGE(F57:G57)-$O$75)/$O$74</f>
        <v>33.20665806953081</v>
      </c>
      <c r="H77" s="85">
        <v>60</v>
      </c>
      <c r="I77" s="37">
        <f t="shared" ref="I77" si="80">(AVERAGE(H57:I57)-$O$75)/$O$74</f>
        <v>36.078911107970612</v>
      </c>
      <c r="J77" s="85">
        <v>76</v>
      </c>
      <c r="K77" s="37">
        <f t="shared" ref="K77" si="81">(AVERAGE(J57:K57)-$O$75)/$O$74</f>
        <v>29.841011871113626</v>
      </c>
      <c r="L77" s="85">
        <f t="shared" si="78"/>
        <v>6.25</v>
      </c>
      <c r="M77" s="86">
        <f t="shared" si="74"/>
        <v>0.25800000000000001</v>
      </c>
    </row>
    <row r="78" spans="1:15" x14ac:dyDescent="0.2">
      <c r="A78" s="84" t="s">
        <v>91</v>
      </c>
      <c r="B78" s="85">
        <v>13</v>
      </c>
      <c r="C78" s="37">
        <f t="shared" si="70"/>
        <v>39.021648883550036</v>
      </c>
      <c r="D78" s="85">
        <v>29</v>
      </c>
      <c r="E78" s="37">
        <f t="shared" si="70"/>
        <v>36.995212690785756</v>
      </c>
      <c r="F78" s="85">
        <v>45</v>
      </c>
      <c r="G78" s="37">
        <f t="shared" ref="G78" si="82">(AVERAGE(F58:G58)-$O$75)/$O$74</f>
        <v>31.567887931034484</v>
      </c>
      <c r="H78" s="85">
        <v>61</v>
      </c>
      <c r="I78" s="37">
        <f t="shared" ref="I78" si="83">(AVERAGE(H58:I58)-$O$75)/$O$74</f>
        <v>33.330006359525157</v>
      </c>
      <c r="J78" s="85">
        <v>77</v>
      </c>
      <c r="K78" s="37">
        <f t="shared" ref="K78" si="84">(AVERAGE(J58:K58)-$O$75)/$O$74</f>
        <v>26.246290276992653</v>
      </c>
      <c r="L78" s="85">
        <f t="shared" si="78"/>
        <v>3.125</v>
      </c>
      <c r="M78" s="86">
        <f t="shared" si="74"/>
        <v>0.16900000000000001</v>
      </c>
    </row>
    <row r="79" spans="1:15" x14ac:dyDescent="0.2">
      <c r="A79" s="84" t="s">
        <v>92</v>
      </c>
      <c r="B79" s="85">
        <v>14</v>
      </c>
      <c r="C79" s="37">
        <f t="shared" si="70"/>
        <v>32.290356486715659</v>
      </c>
      <c r="D79" s="85">
        <v>30</v>
      </c>
      <c r="E79" s="37">
        <f t="shared" si="70"/>
        <v>27.973166336913515</v>
      </c>
      <c r="F79" s="85">
        <v>46</v>
      </c>
      <c r="G79" s="37">
        <f t="shared" ref="G79" si="85">(AVERAGE(F59:G59)-$O$75)/$O$74</f>
        <v>29.083300946862636</v>
      </c>
      <c r="H79" s="85">
        <v>62</v>
      </c>
      <c r="I79" s="37">
        <f t="shared" ref="I79" si="86">(AVERAGE(H59:I59)-$O$75)/$O$74</f>
        <v>32.642780172413794</v>
      </c>
      <c r="J79" s="85">
        <v>78</v>
      </c>
      <c r="K79" s="37">
        <f t="shared" ref="K79" si="87">(AVERAGE(J59:K59)-$O$75)/$O$74</f>
        <v>30.422510952515545</v>
      </c>
      <c r="L79" s="85">
        <f t="shared" si="78"/>
        <v>1.5625</v>
      </c>
      <c r="M79" s="86">
        <f t="shared" si="74"/>
        <v>8.4500000000000006E-2</v>
      </c>
    </row>
    <row r="80" spans="1:15" x14ac:dyDescent="0.2">
      <c r="A80" s="84" t="s">
        <v>93</v>
      </c>
      <c r="B80" s="85">
        <v>15</v>
      </c>
      <c r="C80" s="37">
        <f t="shared" si="70"/>
        <v>30.19343555681176</v>
      </c>
      <c r="D80" s="85">
        <v>31</v>
      </c>
      <c r="E80" s="37">
        <f t="shared" si="70"/>
        <v>34.122959652345955</v>
      </c>
      <c r="F80" s="85">
        <v>47</v>
      </c>
      <c r="G80" s="37">
        <f t="shared" ref="G80" si="88">(AVERAGE(F60:G60)-$O$75)/$O$74</f>
        <v>31.479782009609952</v>
      </c>
      <c r="H80" s="85">
        <v>63</v>
      </c>
      <c r="I80" s="37">
        <f t="shared" ref="I80" si="89">(AVERAGE(H60:I60)-$O$75)/$O$74</f>
        <v>32.219871749576036</v>
      </c>
      <c r="J80" s="85">
        <v>79</v>
      </c>
      <c r="K80" s="37">
        <f t="shared" ref="K80" si="90">(AVERAGE(J60:K60)-$O$75)/$O$74</f>
        <v>23.761703292820805</v>
      </c>
      <c r="L80" s="85">
        <v>0</v>
      </c>
      <c r="M80" s="86">
        <f t="shared" si="74"/>
        <v>7.6999999999999999E-2</v>
      </c>
    </row>
    <row r="81" spans="1:15" ht="17" thickBot="1" x14ac:dyDescent="0.25">
      <c r="A81" s="87" t="s">
        <v>94</v>
      </c>
      <c r="B81" s="88">
        <v>16</v>
      </c>
      <c r="C81" s="37">
        <f t="shared" si="70"/>
        <v>31.708857405313736</v>
      </c>
      <c r="D81" s="88">
        <v>32</v>
      </c>
      <c r="E81" s="37">
        <f t="shared" si="70"/>
        <v>29.929117792538161</v>
      </c>
      <c r="F81" s="88">
        <v>48</v>
      </c>
      <c r="G81" s="37">
        <f t="shared" ref="G81" si="91">(AVERAGE(F61:G61)-$O$75)/$O$74</f>
        <v>25.911487775579428</v>
      </c>
      <c r="H81" s="88">
        <v>64</v>
      </c>
      <c r="I81" s="37">
        <f t="shared" ref="I81" si="92">(AVERAGE(H61:I61)-$O$75)/$O$74</f>
        <v>33.365248728094969</v>
      </c>
      <c r="J81" s="88">
        <v>80</v>
      </c>
      <c r="K81" s="37">
        <f t="shared" ref="K81:M81" si="93">(AVERAGE(J61:K61)-$O$75)/$O$74</f>
        <v>31.444539641040141</v>
      </c>
      <c r="L81" s="88" t="s">
        <v>132</v>
      </c>
      <c r="M81" s="37">
        <f t="shared" si="93"/>
        <v>34.475383338044104</v>
      </c>
    </row>
    <row r="82" spans="1:15" ht="17" thickBot="1" x14ac:dyDescent="0.25"/>
    <row r="83" spans="1:15" x14ac:dyDescent="0.2">
      <c r="A83" s="81" t="s">
        <v>133</v>
      </c>
      <c r="B83" s="82">
        <v>1</v>
      </c>
      <c r="C83" s="82">
        <v>2</v>
      </c>
      <c r="D83" s="82">
        <v>3</v>
      </c>
      <c r="E83" s="82">
        <v>4</v>
      </c>
      <c r="F83" s="82">
        <v>5</v>
      </c>
      <c r="G83" s="82">
        <v>6</v>
      </c>
      <c r="H83" s="82">
        <v>7</v>
      </c>
      <c r="I83" s="82">
        <v>8</v>
      </c>
      <c r="J83" s="82">
        <v>9</v>
      </c>
      <c r="K83" s="82">
        <v>10</v>
      </c>
      <c r="L83" s="82">
        <v>11</v>
      </c>
      <c r="M83" s="83">
        <v>12</v>
      </c>
    </row>
    <row r="84" spans="1:15" x14ac:dyDescent="0.2">
      <c r="A84" s="84" t="s">
        <v>87</v>
      </c>
      <c r="B84" s="85">
        <v>9</v>
      </c>
      <c r="C84" s="37">
        <f>(AVERAGE(B64:C64)-$O$85)/$O$84</f>
        <v>30.984803221427157</v>
      </c>
      <c r="D84" s="85">
        <v>25</v>
      </c>
      <c r="E84" s="37">
        <f>(AVERAGE(D64:E64)-$O$85)/$O$84</f>
        <v>24.231499420199679</v>
      </c>
      <c r="F84" s="85">
        <v>41</v>
      </c>
      <c r="G84" s="37">
        <f>(AVERAGE(F64:G64)-$O$85)/$O$84</f>
        <v>35.939577028594059</v>
      </c>
      <c r="H84" s="85" t="s">
        <v>129</v>
      </c>
      <c r="I84" s="37">
        <f>(AVERAGE(H64:I64)-$O$85)/$O$84</f>
        <v>18.201134145996548</v>
      </c>
      <c r="J84" s="85">
        <v>73</v>
      </c>
      <c r="K84" s="37">
        <f>(AVERAGE(J64:K64)-$O$85)/$O$84</f>
        <v>34.599495856548906</v>
      </c>
      <c r="L84" s="85">
        <v>50</v>
      </c>
      <c r="M84" s="86">
        <f>AVERAGE(L64:M64)</f>
        <v>1.4815</v>
      </c>
      <c r="N84" t="s">
        <v>119</v>
      </c>
      <c r="O84">
        <f>SLOPE(M84:M90,L84:L90)</f>
        <v>2.8356491228070178E-2</v>
      </c>
    </row>
    <row r="85" spans="1:15" x14ac:dyDescent="0.2">
      <c r="A85" s="84" t="s">
        <v>88</v>
      </c>
      <c r="B85" s="85">
        <v>10</v>
      </c>
      <c r="C85" s="37">
        <f t="shared" ref="C85:E91" si="94">(AVERAGE(B65:C65)-$O$85)/$O$84</f>
        <v>29.468395579376082</v>
      </c>
      <c r="D85" s="85">
        <v>26</v>
      </c>
      <c r="E85" s="37">
        <f t="shared" si="94"/>
        <v>50.962592273100093</v>
      </c>
      <c r="F85" s="85">
        <v>42</v>
      </c>
      <c r="G85" s="37">
        <f t="shared" ref="G85" si="95">(AVERAGE(F65:G65)-$O$85)/$O$84</f>
        <v>31.002435868427749</v>
      </c>
      <c r="H85" s="85">
        <v>58</v>
      </c>
      <c r="I85" s="37">
        <f t="shared" ref="I85" si="96">(AVERAGE(H65:I65)-$O$85)/$O$84</f>
        <v>32.589374098481208</v>
      </c>
      <c r="J85" s="85">
        <v>74</v>
      </c>
      <c r="K85" s="37">
        <f t="shared" ref="K85" si="97">(AVERAGE(J65:K65)-$O$85)/$O$84</f>
        <v>31.443252043442602</v>
      </c>
      <c r="L85" s="85">
        <f>L84/2</f>
        <v>25</v>
      </c>
      <c r="M85" s="86">
        <f t="shared" ref="M85:M90" si="98">AVERAGE(L65:M65)</f>
        <v>0.79449999999999998</v>
      </c>
      <c r="N85" t="s">
        <v>120</v>
      </c>
      <c r="O85">
        <f>INTERCEPT(M84:M90,L84:L90)</f>
        <v>7.2879699248120211E-2</v>
      </c>
    </row>
    <row r="86" spans="1:15" x14ac:dyDescent="0.2">
      <c r="A86" s="84" t="s">
        <v>89</v>
      </c>
      <c r="B86" s="85">
        <v>11</v>
      </c>
      <c r="C86" s="37">
        <f t="shared" si="94"/>
        <v>35.974842322595244</v>
      </c>
      <c r="D86" s="85">
        <v>27</v>
      </c>
      <c r="E86" s="37">
        <f t="shared" si="94"/>
        <v>31.7253743954521</v>
      </c>
      <c r="F86" s="85">
        <v>43</v>
      </c>
      <c r="G86" s="37">
        <f t="shared" ref="G86" si="99">(AVERAGE(F66:G66)-$O$85)/$O$84</f>
        <v>31.249292926436066</v>
      </c>
      <c r="H86" s="85">
        <v>59</v>
      </c>
      <c r="I86" s="37">
        <f t="shared" ref="I86" si="100">(AVERAGE(H66:I66)-$O$85)/$O$84</f>
        <v>31.372721455440221</v>
      </c>
      <c r="J86" s="85">
        <v>75</v>
      </c>
      <c r="K86" s="37">
        <f t="shared" ref="K86" si="101">(AVERAGE(J66:K66)-$O$85)/$O$84</f>
        <v>32.730435274485956</v>
      </c>
      <c r="L86" s="85">
        <f t="shared" ref="L86:L89" si="102">L85/2</f>
        <v>12.5</v>
      </c>
      <c r="M86" s="86">
        <f t="shared" si="98"/>
        <v>0.437</v>
      </c>
    </row>
    <row r="87" spans="1:15" x14ac:dyDescent="0.2">
      <c r="A87" s="84" t="s">
        <v>90</v>
      </c>
      <c r="B87" s="85">
        <v>12</v>
      </c>
      <c r="C87" s="37">
        <f t="shared" si="94"/>
        <v>27.740396173317869</v>
      </c>
      <c r="D87" s="85">
        <v>28</v>
      </c>
      <c r="E87" s="37">
        <f t="shared" si="94"/>
        <v>36.010107616596436</v>
      </c>
      <c r="F87" s="85">
        <v>44</v>
      </c>
      <c r="G87" s="37">
        <f t="shared" ref="G87" si="103">(AVERAGE(F67:G67)-$O$85)/$O$84</f>
        <v>32.748067921486552</v>
      </c>
      <c r="H87" s="85">
        <v>60</v>
      </c>
      <c r="I87" s="37">
        <f t="shared" ref="I87" si="104">(AVERAGE(H67:I67)-$O$85)/$O$84</f>
        <v>34.564230562547728</v>
      </c>
      <c r="J87" s="85">
        <v>76</v>
      </c>
      <c r="K87" s="37">
        <f t="shared" ref="K87" si="105">(AVERAGE(J67:K67)-$O$85)/$O$84</f>
        <v>29.168640580365981</v>
      </c>
      <c r="L87" s="85">
        <f t="shared" si="102"/>
        <v>6.25</v>
      </c>
      <c r="M87" s="86">
        <f t="shared" si="98"/>
        <v>0.25800000000000001</v>
      </c>
    </row>
    <row r="88" spans="1:15" x14ac:dyDescent="0.2">
      <c r="A88" s="84" t="s">
        <v>91</v>
      </c>
      <c r="B88" s="85">
        <v>13</v>
      </c>
      <c r="C88" s="37">
        <f t="shared" si="94"/>
        <v>36.750678790621379</v>
      </c>
      <c r="D88" s="85">
        <v>29</v>
      </c>
      <c r="E88" s="37">
        <f t="shared" si="94"/>
        <v>35.551658794580987</v>
      </c>
      <c r="F88" s="85">
        <v>45</v>
      </c>
      <c r="G88" s="37">
        <f t="shared" ref="G88" si="106">(AVERAGE(F68:G68)-$O$85)/$O$84</f>
        <v>30.579252340413493</v>
      </c>
      <c r="H88" s="85">
        <v>61</v>
      </c>
      <c r="I88" s="37">
        <f t="shared" ref="I88" si="107">(AVERAGE(H68:I68)-$O$85)/$O$84</f>
        <v>31.407986749441413</v>
      </c>
      <c r="J88" s="85">
        <v>77</v>
      </c>
      <c r="K88" s="37">
        <f t="shared" ref="K88" si="108">(AVERAGE(J68:K68)-$O$85)/$O$84</f>
        <v>27.264314704301839</v>
      </c>
      <c r="L88" s="85">
        <f t="shared" si="102"/>
        <v>3.125</v>
      </c>
      <c r="M88" s="86">
        <f t="shared" si="98"/>
        <v>0.16900000000000001</v>
      </c>
    </row>
    <row r="89" spans="1:15" x14ac:dyDescent="0.2">
      <c r="A89" s="84" t="s">
        <v>92</v>
      </c>
      <c r="B89" s="85">
        <v>14</v>
      </c>
      <c r="C89" s="37">
        <f t="shared" si="94"/>
        <v>30.702680869417655</v>
      </c>
      <c r="D89" s="85">
        <v>30</v>
      </c>
      <c r="E89" s="37">
        <f t="shared" si="94"/>
        <v>26.294519119269168</v>
      </c>
      <c r="F89" s="85">
        <v>46</v>
      </c>
      <c r="G89" s="37">
        <f t="shared" ref="G89" si="109">(AVERAGE(F69:G69)-$O$85)/$O$84</f>
        <v>28.780722346352917</v>
      </c>
      <c r="H89" s="85">
        <v>62</v>
      </c>
      <c r="I89" s="37">
        <f t="shared" ref="I89" si="110">(AVERAGE(H69:I69)-$O$85)/$O$84</f>
        <v>30.667415575416467</v>
      </c>
      <c r="J89" s="85">
        <v>78</v>
      </c>
      <c r="K89" s="37">
        <f t="shared" ref="K89" si="111">(AVERAGE(J69:K69)-$O$85)/$O$84</f>
        <v>31.549047925446164</v>
      </c>
      <c r="L89" s="85">
        <f t="shared" si="102"/>
        <v>1.5625</v>
      </c>
      <c r="M89" s="86">
        <f t="shared" si="98"/>
        <v>8.4500000000000006E-2</v>
      </c>
    </row>
    <row r="90" spans="1:15" x14ac:dyDescent="0.2">
      <c r="A90" s="84" t="s">
        <v>93</v>
      </c>
      <c r="B90" s="85">
        <v>15</v>
      </c>
      <c r="C90" s="37">
        <f t="shared" si="94"/>
        <v>27.987253231326189</v>
      </c>
      <c r="D90" s="85">
        <v>31</v>
      </c>
      <c r="E90" s="37">
        <f t="shared" si="94"/>
        <v>32.219088511468733</v>
      </c>
      <c r="F90" s="85">
        <v>47</v>
      </c>
      <c r="G90" s="37">
        <f t="shared" ref="G90" si="112">(AVERAGE(F70:G70)-$O$85)/$O$84</f>
        <v>29.821048519387958</v>
      </c>
      <c r="H90" s="85">
        <v>63</v>
      </c>
      <c r="I90" s="37">
        <f t="shared" ref="I90" si="113">(AVERAGE(H70:I70)-$O$85)/$O$84</f>
        <v>30.879007339423595</v>
      </c>
      <c r="J90" s="85">
        <v>79</v>
      </c>
      <c r="K90" s="37">
        <f t="shared" ref="K90" si="114">(AVERAGE(J70:K70)-$O$85)/$O$84</f>
        <v>24.055172950193739</v>
      </c>
      <c r="L90" s="85">
        <v>0</v>
      </c>
      <c r="M90" s="86">
        <f t="shared" si="98"/>
        <v>7.6999999999999999E-2</v>
      </c>
    </row>
    <row r="91" spans="1:15" ht="17" thickBot="1" x14ac:dyDescent="0.25">
      <c r="A91" s="87" t="s">
        <v>94</v>
      </c>
      <c r="B91" s="88">
        <v>16</v>
      </c>
      <c r="C91" s="37">
        <f t="shared" si="94"/>
        <v>29.256803815368954</v>
      </c>
      <c r="D91" s="88">
        <v>32</v>
      </c>
      <c r="E91" s="37">
        <f t="shared" si="94"/>
        <v>27.687498232316091</v>
      </c>
      <c r="F91" s="88">
        <v>48</v>
      </c>
      <c r="G91" s="37">
        <f t="shared" ref="G91" si="115">(AVERAGE(F71:G71)-$O$85)/$O$84</f>
        <v>25.130764417229972</v>
      </c>
      <c r="H91" s="88">
        <v>64</v>
      </c>
      <c r="I91" s="37">
        <f t="shared" ref="I91" si="116">(AVERAGE(H71:I71)-$O$85)/$O$84</f>
        <v>31.23166027943547</v>
      </c>
      <c r="J91" s="88">
        <v>80</v>
      </c>
      <c r="K91" s="37">
        <f t="shared" ref="K91:M91" si="117">(AVERAGE(J71:K71)-$O$85)/$O$84</f>
        <v>32.889129097491306</v>
      </c>
      <c r="L91" s="88" t="s">
        <v>132</v>
      </c>
      <c r="M91" s="37">
        <f t="shared" si="117"/>
        <v>33.047822920496642</v>
      </c>
    </row>
    <row r="92" spans="1:15" ht="17" thickBot="1" x14ac:dyDescent="0.25"/>
    <row r="93" spans="1:15" x14ac:dyDescent="0.2">
      <c r="A93" s="81" t="s">
        <v>106</v>
      </c>
      <c r="B93" s="82">
        <v>1</v>
      </c>
      <c r="C93" s="82">
        <v>2</v>
      </c>
      <c r="D93" s="82">
        <v>3</v>
      </c>
      <c r="E93" s="82">
        <v>4</v>
      </c>
      <c r="F93" s="82">
        <v>5</v>
      </c>
      <c r="G93" s="82">
        <v>6</v>
      </c>
      <c r="H93" s="82">
        <v>7</v>
      </c>
      <c r="I93" s="82">
        <v>8</v>
      </c>
      <c r="J93" s="82">
        <v>9</v>
      </c>
      <c r="K93" s="82">
        <v>10</v>
      </c>
      <c r="L93" s="82">
        <v>11</v>
      </c>
      <c r="M93" s="83">
        <v>12</v>
      </c>
    </row>
    <row r="94" spans="1:15" x14ac:dyDescent="0.2">
      <c r="A94" s="84" t="s">
        <v>87</v>
      </c>
      <c r="B94" s="85">
        <v>9</v>
      </c>
      <c r="C94" s="37">
        <f>(C74-C84)/2</f>
        <v>1.3047604511857998</v>
      </c>
      <c r="D94" s="85">
        <v>25</v>
      </c>
      <c r="E94" s="37">
        <f>(E74-E84)/2</f>
        <v>1.0250166126813944</v>
      </c>
      <c r="F94" s="85">
        <v>41</v>
      </c>
      <c r="G94" s="37">
        <f>(G74-G84)/2</f>
        <v>1.1093169124977678</v>
      </c>
      <c r="H94" s="85" t="s">
        <v>129</v>
      </c>
      <c r="I94" s="37">
        <f>(I74-I84)/2</f>
        <v>9.3053969963852623E-2</v>
      </c>
      <c r="J94" s="85">
        <v>73</v>
      </c>
      <c r="K94" s="37">
        <f>(K74-K84)/2</f>
        <v>0.58111696714668781</v>
      </c>
      <c r="L94" s="85"/>
      <c r="M94" s="86"/>
    </row>
    <row r="95" spans="1:15" x14ac:dyDescent="0.2">
      <c r="A95" s="84" t="s">
        <v>88</v>
      </c>
      <c r="B95" s="85">
        <v>10</v>
      </c>
      <c r="C95" s="37">
        <f t="shared" ref="C95:E101" si="118">(C75-C85)/2</f>
        <v>0.52992123942445346</v>
      </c>
      <c r="D95" s="85">
        <v>26</v>
      </c>
      <c r="E95" s="37">
        <f t="shared" si="118"/>
        <v>0.90179017633859004</v>
      </c>
      <c r="F95" s="85">
        <v>42</v>
      </c>
      <c r="G95" s="37">
        <f t="shared" ref="G95" si="119">(G75-G85)/2</f>
        <v>0.65277090128641113</v>
      </c>
      <c r="H95" s="85">
        <v>58</v>
      </c>
      <c r="I95" s="37">
        <f t="shared" ref="I95" si="120">(I75-I85)/2</f>
        <v>0.81965632978709735</v>
      </c>
      <c r="J95" s="85">
        <v>74</v>
      </c>
      <c r="K95" s="37">
        <f t="shared" ref="K95" si="121">(K75-K85)/2</f>
        <v>0.71430176233749343</v>
      </c>
      <c r="L95" s="85"/>
      <c r="M95" s="86"/>
    </row>
    <row r="96" spans="1:15" x14ac:dyDescent="0.2">
      <c r="A96" s="84" t="s">
        <v>89</v>
      </c>
      <c r="B96" s="85">
        <v>11</v>
      </c>
      <c r="C96" s="37">
        <f t="shared" si="118"/>
        <v>1.4352973590528642</v>
      </c>
      <c r="D96" s="85">
        <v>27</v>
      </c>
      <c r="E96" s="37">
        <f t="shared" si="118"/>
        <v>0.3177334142015944</v>
      </c>
      <c r="F96" s="85">
        <v>43</v>
      </c>
      <c r="G96" s="37">
        <f t="shared" ref="G96" si="122">(G76-G86)/2</f>
        <v>0.45885763514262301</v>
      </c>
      <c r="H96" s="85">
        <v>59</v>
      </c>
      <c r="I96" s="37">
        <f t="shared" ref="I96" si="123">(I76-I86)/2</f>
        <v>0.458817515637719</v>
      </c>
      <c r="J96" s="85">
        <v>75</v>
      </c>
      <c r="K96" s="37">
        <f t="shared" ref="K96" si="124">(K76-K86)/2</f>
        <v>0.69626218892999958</v>
      </c>
      <c r="L96" s="85"/>
      <c r="M96" s="86"/>
    </row>
    <row r="97" spans="1:13" x14ac:dyDescent="0.2">
      <c r="A97" s="84" t="s">
        <v>90</v>
      </c>
      <c r="B97" s="85">
        <v>12</v>
      </c>
      <c r="C97" s="37">
        <f t="shared" si="118"/>
        <v>1.094360809610146</v>
      </c>
      <c r="D97" s="85">
        <v>28</v>
      </c>
      <c r="E97" s="37">
        <f t="shared" si="118"/>
        <v>0.85378681493524411</v>
      </c>
      <c r="F97" s="85">
        <v>44</v>
      </c>
      <c r="G97" s="37">
        <f t="shared" ref="G97" si="125">(G77-G87)/2</f>
        <v>0.22929507402212934</v>
      </c>
      <c r="H97" s="85">
        <v>60</v>
      </c>
      <c r="I97" s="37">
        <f t="shared" ref="I97" si="126">(I77-I87)/2</f>
        <v>0.757340272711442</v>
      </c>
      <c r="J97" s="85">
        <v>76</v>
      </c>
      <c r="K97" s="37">
        <f t="shared" ref="K97" si="127">(K77-K87)/2</f>
        <v>0.33618564537382234</v>
      </c>
      <c r="L97" s="85"/>
      <c r="M97" s="86"/>
    </row>
    <row r="98" spans="1:13" x14ac:dyDescent="0.2">
      <c r="A98" s="84" t="s">
        <v>91</v>
      </c>
      <c r="B98" s="85">
        <v>13</v>
      </c>
      <c r="C98" s="37">
        <f t="shared" si="118"/>
        <v>1.1354850464643285</v>
      </c>
      <c r="D98" s="85">
        <v>29</v>
      </c>
      <c r="E98" s="37">
        <f t="shared" si="118"/>
        <v>0.72177694810238435</v>
      </c>
      <c r="F98" s="85">
        <v>45</v>
      </c>
      <c r="G98" s="37">
        <f t="shared" ref="G98" si="128">(G78-G88)/2</f>
        <v>0.49431779531049536</v>
      </c>
      <c r="H98" s="85">
        <v>61</v>
      </c>
      <c r="I98" s="37">
        <f t="shared" ref="I98" si="129">(I78-I88)/2</f>
        <v>0.96100980504187206</v>
      </c>
      <c r="J98" s="85">
        <v>77</v>
      </c>
      <c r="K98" s="37">
        <f t="shared" ref="K98" si="130">(K78-K88)/2</f>
        <v>-0.50901221365459293</v>
      </c>
      <c r="L98" s="85"/>
      <c r="M98" s="86"/>
    </row>
    <row r="99" spans="1:13" x14ac:dyDescent="0.2">
      <c r="A99" s="84" t="s">
        <v>92</v>
      </c>
      <c r="B99" s="85">
        <v>14</v>
      </c>
      <c r="C99" s="37">
        <f t="shared" si="118"/>
        <v>0.79383780864900189</v>
      </c>
      <c r="D99" s="85">
        <v>30</v>
      </c>
      <c r="E99" s="37">
        <f t="shared" si="118"/>
        <v>0.83932360882217338</v>
      </c>
      <c r="F99" s="85">
        <v>46</v>
      </c>
      <c r="G99" s="37">
        <f t="shared" ref="G99" si="131">(G79-G89)/2</f>
        <v>0.15128930025485943</v>
      </c>
      <c r="H99" s="85">
        <v>62</v>
      </c>
      <c r="I99" s="37">
        <f t="shared" ref="I99" si="132">(I79-I89)/2</f>
        <v>0.98768229849866351</v>
      </c>
      <c r="J99" s="85">
        <v>78</v>
      </c>
      <c r="K99" s="37">
        <f t="shared" ref="K99" si="133">(K79-K89)/2</f>
        <v>-0.56326848646530969</v>
      </c>
      <c r="L99" s="85"/>
      <c r="M99" s="86"/>
    </row>
    <row r="100" spans="1:13" x14ac:dyDescent="0.2">
      <c r="A100" s="84" t="s">
        <v>93</v>
      </c>
      <c r="B100" s="85">
        <v>15</v>
      </c>
      <c r="C100" s="37">
        <f t="shared" si="118"/>
        <v>1.1030911627427855</v>
      </c>
      <c r="D100" s="85">
        <v>31</v>
      </c>
      <c r="E100" s="37">
        <f t="shared" si="118"/>
        <v>0.95193557043861077</v>
      </c>
      <c r="F100" s="85">
        <v>47</v>
      </c>
      <c r="G100" s="37">
        <f t="shared" ref="G100" si="134">(G80-G90)/2</f>
        <v>0.82936674511099717</v>
      </c>
      <c r="H100" s="85">
        <v>63</v>
      </c>
      <c r="I100" s="37">
        <f t="shared" ref="I100" si="135">(I80-I90)/2</f>
        <v>0.67043220507622081</v>
      </c>
      <c r="J100" s="85">
        <v>79</v>
      </c>
      <c r="K100" s="37">
        <f t="shared" ref="K100" si="136">(K80-K90)/2</f>
        <v>-0.14673482868646737</v>
      </c>
      <c r="L100" s="85"/>
      <c r="M100" s="86"/>
    </row>
    <row r="101" spans="1:13" ht="17" thickBot="1" x14ac:dyDescent="0.25">
      <c r="A101" s="87" t="s">
        <v>94</v>
      </c>
      <c r="B101" s="88">
        <v>16</v>
      </c>
      <c r="C101" s="37">
        <f t="shared" si="118"/>
        <v>1.2260267949723911</v>
      </c>
      <c r="D101" s="88">
        <v>32</v>
      </c>
      <c r="E101" s="37">
        <f t="shared" si="118"/>
        <v>1.1208097801110348</v>
      </c>
      <c r="F101" s="88">
        <v>48</v>
      </c>
      <c r="G101" s="37">
        <f t="shared" ref="G101" si="137">(G81-G91)/2</f>
        <v>0.39036167917472753</v>
      </c>
      <c r="H101" s="88">
        <v>64</v>
      </c>
      <c r="I101" s="37">
        <f t="shared" ref="I101" si="138">(I81-I91)/2</f>
        <v>1.0667942243297492</v>
      </c>
      <c r="J101" s="88">
        <v>80</v>
      </c>
      <c r="K101" s="37">
        <f t="shared" ref="K101:M101" si="139">(K81-K91)/2</f>
        <v>-0.72229472822558272</v>
      </c>
      <c r="L101" s="88" t="s">
        <v>132</v>
      </c>
      <c r="M101" s="37">
        <f t="shared" si="139"/>
        <v>0.71378020877373061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Information CAT calculation</vt:lpstr>
      <vt:lpstr>Feb2014_raw</vt:lpstr>
      <vt:lpstr>Feb2014_CATassay</vt:lpstr>
      <vt:lpstr>Oct2014_raw</vt:lpstr>
      <vt:lpstr>Oct2014_CATassay</vt:lpstr>
      <vt:lpstr>Feb2015_raw</vt:lpstr>
      <vt:lpstr>Feb2015_CATassay</vt:lpstr>
      <vt:lpstr>Oct2015_raw</vt:lpstr>
      <vt:lpstr>Oct2015_CATassay</vt:lpstr>
      <vt:lpstr>Feb2016_raw</vt:lpstr>
      <vt:lpstr>Feb2016_CATassay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Mydlarz, Laura D</cp:lastModifiedBy>
  <dcterms:created xsi:type="dcterms:W3CDTF">2018-06-28T16:56:01Z</dcterms:created>
  <dcterms:modified xsi:type="dcterms:W3CDTF">2020-06-24T14:22:59Z</dcterms:modified>
</cp:coreProperties>
</file>